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80" windowHeight="12180" activeTab="1"/>
  </bookViews>
  <sheets>
    <sheet name="SOIEMN_DB" sheetId="1" r:id="rId1"/>
    <sheet name="SOI_W" sheetId="2" r:id="rId2"/>
    <sheet name="SOI_U" sheetId="3" r:id="rId3"/>
    <sheet name="SOI_B" sheetId="4" r:id="rId4"/>
    <sheet name="SOI_R" sheetId="5" r:id="rId5"/>
    <sheet name="SOI_G" sheetId="6" r:id="rId6"/>
    <sheet name="SOI_M" sheetId="7" r:id="rId7"/>
    <sheet name="SOI_N" sheetId="8" r:id="rId8"/>
    <sheet name="EMN_W" sheetId="9" r:id="rId9"/>
    <sheet name="EMN_U" sheetId="10" r:id="rId10"/>
    <sheet name="EMN_B" sheetId="11" r:id="rId11"/>
    <sheet name="EMN_R" sheetId="12" r:id="rId12"/>
    <sheet name="EMN_G" sheetId="13" r:id="rId13"/>
    <sheet name="EMN_MN" sheetId="14" r:id="rId14"/>
  </sheets>
  <definedNames>
    <definedName name="_xlnm._FilterDatabase" localSheetId="0" hidden="1">SOIEMN_DB!$A$1:$AF$299</definedName>
    <definedName name="_xlnm._FilterDatabase" localSheetId="1" hidden="1">SOI_W!$X$1:$X$654</definedName>
    <definedName name="_xlnm._FilterDatabase" localSheetId="2" hidden="1">SOI_U!$X$1:$X$654</definedName>
    <definedName name="_xlnm._FilterDatabase" localSheetId="3" hidden="1">SOI_B!$X$1:$X$654</definedName>
    <definedName name="_xlnm._FilterDatabase" localSheetId="4" hidden="1">SOI_R!$X$1:$X$654</definedName>
    <definedName name="_xlnm._FilterDatabase" localSheetId="5" hidden="1">SOI_G!$X$1:$X$654</definedName>
    <definedName name="_xlnm._FilterDatabase" localSheetId="6" hidden="1">SOI_M!$X$1:$X$654</definedName>
    <definedName name="_xlnm._FilterDatabase" localSheetId="7" hidden="1">SOI_N!$X$1:$X$654</definedName>
    <definedName name="_xlnm._FilterDatabase" localSheetId="8" hidden="1">EMN_W!$X$1:$X$654</definedName>
    <definedName name="_xlnm._FilterDatabase" localSheetId="9" hidden="1">EMN_U!$X$1:$X$654</definedName>
    <definedName name="_xlnm._FilterDatabase" localSheetId="10" hidden="1">EMN_B!$X$1:$X$654</definedName>
    <definedName name="_xlnm._FilterDatabase" localSheetId="11" hidden="1">EMN_R!$X$1:$X$654</definedName>
    <definedName name="_xlnm._FilterDatabase" localSheetId="12" hidden="1">EMN_G!$X$1:$X$654</definedName>
    <definedName name="_xlnm._FilterDatabase" localSheetId="13" hidden="1">EMN_MN!$X$1:$X$654</definedName>
  </definedNames>
  <calcPr calcId="144525"/>
</workbook>
</file>

<file path=xl/sharedStrings.xml><?xml version="1.0" encoding="utf-8"?>
<sst xmlns="http://schemas.openxmlformats.org/spreadsheetml/2006/main" count="1377">
  <si>
    <t>色</t>
  </si>
  <si>
    <t>Re</t>
  </si>
  <si>
    <t>マナ</t>
  </si>
  <si>
    <t>名</t>
  </si>
  <si>
    <t>英名</t>
  </si>
  <si>
    <t>種別</t>
  </si>
  <si>
    <t>ST1</t>
  </si>
  <si>
    <t>ST2</t>
  </si>
  <si>
    <t>ST3</t>
  </si>
  <si>
    <t>テキスト1</t>
  </si>
  <si>
    <t>テキスト2</t>
  </si>
  <si>
    <t>テキスト3</t>
  </si>
  <si>
    <t>PT</t>
  </si>
  <si>
    <t>SLD</t>
  </si>
  <si>
    <t>P</t>
  </si>
  <si>
    <t>T</t>
  </si>
  <si>
    <t>Evergreen1</t>
  </si>
  <si>
    <t>Evergreen2</t>
  </si>
  <si>
    <t>Evergreen3</t>
  </si>
  <si>
    <t>Evergreen4</t>
  </si>
  <si>
    <t>テキスト合算</t>
  </si>
  <si>
    <t>英テキ</t>
  </si>
  <si>
    <t>SOI</t>
  </si>
  <si>
    <t>白</t>
  </si>
  <si>
    <t>コモン</t>
  </si>
  <si>
    <t>薬剤師の霊</t>
  </si>
  <si>
    <t>Apothecary Geist</t>
  </si>
  <si>
    <t>クリーチャー</t>
  </si>
  <si>
    <t>スピリット</t>
  </si>
  <si>
    <t>飛行</t>
  </si>
  <si>
    <t>このクリーチャーが戦場に出たとき、あなたが2対以上のスピリットをコントロールしている場合、あなたは3点のライフを得る。</t>
  </si>
  <si>
    <t>不屈の聖戦士</t>
  </si>
  <si>
    <t>Dauntless Cathar</t>
  </si>
  <si>
    <t>人間</t>
  </si>
  <si>
    <t>兵士</t>
  </si>
  <si>
    <t>ディフェンダー</t>
  </si>
  <si>
    <t>このクリーチャーが死亡したとき、飛行を持つ1/1の白のスピリット・トークンを1体召喚する。</t>
  </si>
  <si>
    <t>眠れぬ者の使者</t>
  </si>
  <si>
    <t>Emissary of the Sleepless</t>
  </si>
  <si>
    <t>このクリーチャーが戦場に出たとき、あなたがコントロールしているスピリットが破壊されていた場合、飛行を持つ1/1の白のスピリット･トークンを1体召喚する。</t>
  </si>
  <si>
    <t>鼓舞する隊長</t>
  </si>
  <si>
    <t>Inspiring Captain</t>
  </si>
  <si>
    <t>騎士</t>
  </si>
  <si>
    <t>このクリーチャーが戦場に出たとき、あなたの次のターン開始時まで、あなたがコントロールする各クリーチャーは+1/+1の修正を受ける。</t>
  </si>
  <si>
    <t>戦闘的な審問官</t>
  </si>
  <si>
    <t>Militant Inquisitor</t>
  </si>
  <si>
    <t>クレリック</t>
  </si>
  <si>
    <t>ムーアランドの流れ者</t>
  </si>
  <si>
    <t>Moorland Drifter</t>
  </si>
  <si>
    <t>昂揚：このクリーチャーは飛行を得る。</t>
  </si>
  <si>
    <t>厳格な巡邏官</t>
  </si>
  <si>
    <t>Stern Constable</t>
  </si>
  <si>
    <t>このクリーチャーが戦場に出たとき、クリーチャー1体を対象とする。あなたはカードを1枚捨てる。あなたの次のターン開始時まで、そのクリーチャーは無効化される。</t>
  </si>
  <si>
    <t>スレイベンの検査官</t>
  </si>
  <si>
    <t>Thraben Inspector</t>
  </si>
  <si>
    <t>このクリーチャーが戦場に出たとき、調査を行う。</t>
  </si>
  <si>
    <t>物騒な群衆</t>
  </si>
  <si>
    <t>Unruly Mob</t>
  </si>
  <si>
    <t>あなたがコントロールするクリーチャーが死亡したとき、このクリーチャーは+1/+1の修正を受ける。</t>
  </si>
  <si>
    <t>司祭の祈り</t>
  </si>
  <si>
    <t>Chaplain’s Blessing</t>
  </si>
  <si>
    <t>呪文</t>
  </si>
  <si>
    <t>あなたは5点のライフを得る。</t>
  </si>
  <si>
    <t>天上からの導き</t>
  </si>
  <si>
    <t>Ethereal Guidance</t>
  </si>
  <si>
    <t>あなたのターン終了時まで、あなたがコントロールする各クリーチャーは+2/+1の修正を得る。</t>
  </si>
  <si>
    <t>腕っぷし</t>
  </si>
  <si>
    <t>Strength of Arms</t>
  </si>
  <si>
    <t>クリーチャー1体を対象とする。あなたのターン終了時まで、それは+2/+2の修正を受ける。</t>
  </si>
  <si>
    <t>1/1の人間･兵士･トークンを1体召喚する。</t>
  </si>
  <si>
    <t>今夜を生き延びる</t>
  </si>
  <si>
    <t>Survive the Night</t>
  </si>
  <si>
    <t>クリーチャー1体を対象とする。あなたのターン終了時まで、それは+1/0の修正を受けるとともにダメージ軽減を得る。</t>
  </si>
  <si>
    <t>調査を行う。</t>
  </si>
  <si>
    <t>刹那の器</t>
  </si>
  <si>
    <t>Vessel of Ephemera</t>
  </si>
  <si>
    <t>サポート</t>
  </si>
  <si>
    <t>このサポートが破壊されたとき、飛行を持つ1/1の白のスピリット・トークンを2体召喚する。</t>
  </si>
  <si>
    <t>アンコモン</t>
  </si>
  <si>
    <t>アヴァシン教の宣教師</t>
  </si>
  <si>
    <t>Avacynian Missionaries</t>
  </si>
  <si>
    <t>あなたがこのクリーチャーに呪文を唱えたとき、このクリーチャーは変身する。</t>
  </si>
  <si>
    <t>月皇の審問官</t>
  </si>
  <si>
    <t>Lunarch Inquisitors</t>
  </si>
  <si>
    <t>このクリーチャーがこの形態に変身したとき、対戦相手がコントロールする最初のクリーチャーは無効化される。</t>
  </si>
  <si>
    <t>近野の司祭</t>
  </si>
  <si>
    <t>Nearheath Chaplain</t>
  </si>
  <si>
    <t>絆魂 ディフェンダー</t>
  </si>
  <si>
    <t>このクリーチャーが死亡したとき、飛行を持つ1/1の白のスピリット・トークンを2体召喚する。</t>
  </si>
  <si>
    <t>偏執的な教区刃</t>
  </si>
  <si>
    <t>Paranoid Parish-Blade</t>
  </si>
  <si>
    <t>昂揚：このクリーチャーは+1/0の修正を受けるとともに先制攻撃を得る。</t>
  </si>
  <si>
    <t>敬虔な福音者</t>
  </si>
  <si>
    <t>Pious Evangel</t>
  </si>
  <si>
    <t>あなたがコントロールするクリーチャーが戦場に出たとき、あなたは1点のライフを得る。</t>
  </si>
  <si>
    <t>ジェム2個を起動する：あなたはカードを1枚捨てて、このクリーチャーは変身する。</t>
  </si>
  <si>
    <t>むら気な信奉者</t>
  </si>
  <si>
    <t>Wayward Disciple</t>
  </si>
  <si>
    <t>あなたがコントロールするクリーチャーが死亡したとき、対戦相手は1点のダメージを受け、あなたは1点のライフを得る。</t>
  </si>
  <si>
    <t>霊体の羊飼い</t>
  </si>
  <si>
    <t>Spectral Shepherd</t>
  </si>
  <si>
    <t>町のゴシップ屋</t>
  </si>
  <si>
    <t>Town Gossipmonger</t>
  </si>
  <si>
    <t>ジェム1個を起動する：このクリーチャーは変身する。</t>
  </si>
  <si>
    <t>扇動された民衆</t>
  </si>
  <si>
    <t>Incited Rabble</t>
  </si>
  <si>
    <t>ジェム3個を起動する：このクリーチャーは+1/0の修正を受ける。</t>
  </si>
  <si>
    <t>粗暴者の貶め</t>
  </si>
  <si>
    <t>Humble the Brute</t>
  </si>
  <si>
    <t>パワーが6以上のクリーチャー1体を対象とし、それを破壊する。</t>
  </si>
  <si>
    <t>忘られじ</t>
  </si>
  <si>
    <t>Not Forgotten</t>
  </si>
  <si>
    <t>飛行を持つ1/1の白のスピリット・トークンを2体召喚する。</t>
  </si>
  <si>
    <t>死中に活</t>
  </si>
  <si>
    <t>Hope Against Hope</t>
  </si>
  <si>
    <t>あなたがコントロールする最初のクリーチャーは+X/+Xの修正を受ける。Xはあなたがコントロールするクリーチャーの数に等しい。そのクリーチャーが人間である場合、それは先制攻撃を持つ。</t>
  </si>
  <si>
    <t>銀の一撃</t>
  </si>
  <si>
    <t>Silverstrike</t>
  </si>
  <si>
    <t>対戦相手がコントロールするクリーチャーが攻撃したとき、そのクリーチャーを破壊し、あなたは3点のライフを得て、このサポートを破壊する。</t>
  </si>
  <si>
    <t>レア</t>
  </si>
  <si>
    <t>ドラグスコルの騎兵</t>
  </si>
  <si>
    <t>Drogskol Cavalry</t>
  </si>
  <si>
    <t>飛行 ディフェンダー</t>
  </si>
  <si>
    <t>あなたがコントロールするスピリットが戦場に出たとき、あなたは2点のライフを得る。</t>
  </si>
  <si>
    <t>ジェム2個を起動する：飛行を持つ1/1のスピリット・トークンを1体召喚する。</t>
  </si>
  <si>
    <t>ハンウィアーの民兵隊長</t>
  </si>
  <si>
    <t>Hanweir Militia Captain</t>
  </si>
  <si>
    <t>あなたのターン開始時に、あなたの手札がいっぱいの場合、このクリーチャーは変身する。</t>
  </si>
  <si>
    <t>ウェストヴェイル教団の指導者</t>
  </si>
  <si>
    <t>Westvale Cult Leader</t>
  </si>
  <si>
    <t>あなたのターン開始時に、1/1のクレリック･トークンを1体召喚する。</t>
  </si>
  <si>
    <t>このクリーチャーがこの形態に変身したとき、このクリーチャーは+X/+Xの修正を受ける。Xはあなたがコントロールするクリーチャーの数の2倍に等しい。</t>
  </si>
  <si>
    <t>あなたがコントロールするクリーチャーが戦場に出たとき、このクリーチャーは+1/+1の修正を受ける。</t>
  </si>
  <si>
    <t>サリアの副官</t>
  </si>
  <si>
    <t>Thalia's Lieutenant</t>
  </si>
  <si>
    <t>このクリーチャーが戦場に出たとき、あなたがコントロールする各人間は+2/+2の修正を受ける。</t>
  </si>
  <si>
    <t>あなたがコントロールする人間が戦場に出たとき、このクリーチャーは+2/+2の修正を受ける。</t>
  </si>
  <si>
    <t>石の宣告</t>
  </si>
  <si>
    <t>Declaration in Stone</t>
  </si>
  <si>
    <t>クリーチャー1体を対象とし、それを破壊する。そのクリーチャーのオーナーは調査を行う。</t>
  </si>
  <si>
    <t>永遠の見守り</t>
  </si>
  <si>
    <t>Always Watching</t>
  </si>
  <si>
    <t>このサポートがボードにある間、あなたがコントロールするトークンでない各クリーチャーは+2/+2の修正を受けるとともに警戒を得る。</t>
  </si>
  <si>
    <t>神話レア</t>
  </si>
  <si>
    <t>救出の天使</t>
  </si>
  <si>
    <t>Angel of Deliverance</t>
  </si>
  <si>
    <t>天使</t>
  </si>
  <si>
    <t>このクリーチャーが戦闘ダメージを与えたとき、昂揚:対戦相手がコントロールする最初のクリーチャーを破壊する。</t>
  </si>
  <si>
    <t>大天使アヴァシン</t>
  </si>
  <si>
    <t>Archangel Avacyn</t>
  </si>
  <si>
    <t>飛行 警戒</t>
  </si>
  <si>
    <t>このクリーチャーが戦場に出たとき、あなたの次のターン開始時まで、あなたがコントロールする各クリーチャーはダメージ軽減と到達を得る。</t>
  </si>
  <si>
    <t>あなたがコントロールする天使でないクリーチャーが死亡したとき、このクリーチャーは変身する。</t>
  </si>
  <si>
    <t>浄化の天使、アヴァシン</t>
  </si>
  <si>
    <t>Avacyn, the Purifier</t>
  </si>
  <si>
    <t>このクリーチャーがこの形態に変身したとき、対戦相手と、対戦相手がコントロールする各クリーチャーは6点のダメージを受ける。</t>
  </si>
  <si>
    <t>月皇の司令官、オドリック</t>
  </si>
  <si>
    <t>Odric, Lunarch Marshal</t>
  </si>
  <si>
    <t>対戦相手のターンの戦闘開始時に、あなたのターン終了時まで、あなたがコントロールする各クリーチャーは到達と絆魂を得る。それらはタフネスを2得る。</t>
  </si>
  <si>
    <t>あなたのターンの戦闘開始時に、あなたのターン終了時まで、あなたがコントロールする各クリーチャーは飛行とバーサーカーとトランプルを得る。</t>
  </si>
  <si>
    <t>罪人への急襲</t>
  </si>
  <si>
    <t>Descend upon the Sinful</t>
  </si>
  <si>
    <t>各クリーチャーを破壊する。</t>
  </si>
  <si>
    <t>昂揚：飛行を持つ4/4の白の天使・トークンを2体召喚する。</t>
  </si>
  <si>
    <t>青</t>
  </si>
  <si>
    <t>溺墓の探検者</t>
  </si>
  <si>
    <t>Drownyard Explorers</t>
  </si>
  <si>
    <t>ウィザード</t>
  </si>
  <si>
    <t>セルホフのランプ灯し</t>
  </si>
  <si>
    <t>Lamplighter of Selhoff</t>
  </si>
  <si>
    <t>ゾンビ</t>
  </si>
  <si>
    <t>ホラー</t>
  </si>
  <si>
    <t>このクリーチャーが戦場に出たとき、あなたが他のゾンビをコントロールしている場合、カードを1枚捨てて、1枚引く。</t>
  </si>
  <si>
    <t>海墓のスカーブ</t>
  </si>
  <si>
    <t>Seagraf Skaab</t>
  </si>
  <si>
    <t>シルブールリンドのカミツキガメ</t>
  </si>
  <si>
    <t>Silburlind Snapper</t>
  </si>
  <si>
    <t>海亀</t>
  </si>
  <si>
    <t>各ターン開始時に、このクリーチャーは「攻撃できない」を得る。</t>
  </si>
  <si>
    <t>あなたが呪文を唱えたとき、あなたのターン終了時まで、このクリーチャーは「攻撃できない」を失う。</t>
  </si>
  <si>
    <t>縫合の刻み獣</t>
  </si>
  <si>
    <t>Stitched Mangler</t>
  </si>
  <si>
    <t>このクリーチャーが戦場に出たとき、クリーチャー1体を対象とする。あなたの次のターン開始時まで、それは無効化される。</t>
  </si>
  <si>
    <t>嵐乗りの精霊</t>
  </si>
  <si>
    <t>Stormrider Spirit</t>
  </si>
  <si>
    <t>目録</t>
  </si>
  <si>
    <t>Catalog</t>
  </si>
  <si>
    <t>あなたはカードを1枚捨てて2枚引く。</t>
  </si>
  <si>
    <t>かそけき翼</t>
  </si>
  <si>
    <t>Ghostly Wings</t>
  </si>
  <si>
    <t>クリーチャー1体を対象とする。それは+1/+1の修正を受けるとともに飛行を得る。</t>
  </si>
  <si>
    <t>行方不明</t>
  </si>
  <si>
    <t>Gone Missing</t>
  </si>
  <si>
    <t>クリーチャー1体を対象とし、それをオーナーのライブラリーの一番上に戻す。</t>
  </si>
  <si>
    <t>ただの風</t>
  </si>
  <si>
    <t>Just the Wind</t>
  </si>
  <si>
    <t>マッドネス3</t>
  </si>
  <si>
    <t>対戦相手の手札が5枚以下の場合、対戦相手がコントロールするクリーチャー1体を対象とし、それを対戦相手の手札に戻す。</t>
  </si>
  <si>
    <t>収まらぬ思い</t>
  </si>
  <si>
    <t>Nagging Thoughts</t>
  </si>
  <si>
    <t>マッドネス2</t>
  </si>
  <si>
    <t>あなたのライブラリーの次の2枚のカードのうち1枚を取ってくる。他のカードは、あなたのライブラリーの一番下へ移動する。</t>
  </si>
  <si>
    <t>パズルの欠片</t>
  </si>
  <si>
    <t>Pieces of the Puzzle</t>
  </si>
  <si>
    <t>あなたのライブラリーから次の呪文を2つ取ってくる。</t>
  </si>
  <si>
    <t>健忘の器</t>
  </si>
  <si>
    <t>Vessel of Paramnesia</t>
  </si>
  <si>
    <t>このサポートが破壊されたとき、あなたはカードを3枚引く。</t>
  </si>
  <si>
    <t>逸脱した研究者</t>
  </si>
  <si>
    <t>Aberrant Researcher</t>
  </si>
  <si>
    <t>昆虫</t>
  </si>
  <si>
    <t>あなたが呪文を唱えたとき、このクリーチャーは変身する。</t>
  </si>
  <si>
    <t>完成態</t>
  </si>
  <si>
    <t>Perfected Form</t>
  </si>
  <si>
    <t>果敢な捜索者</t>
  </si>
  <si>
    <t>Daring Sleuth</t>
  </si>
  <si>
    <t>ならず者</t>
  </si>
  <si>
    <t>あなたがコントロールするサポートカードが破壊されたとき、このクリーチャーは変身する。</t>
  </si>
  <si>
    <t>禁断の真相を知る者</t>
  </si>
  <si>
    <t>Bearer of Overwhelming Truths</t>
  </si>
  <si>
    <t>あなたが呪文を唱えたとき、あなたのターン終了時まで、このクリーチャーは+1/+1の修正を受ける。</t>
  </si>
  <si>
    <t>このクリーチャーがプレインズウォーカーに戦闘ダメージを与えたとき、調査を行う。</t>
  </si>
  <si>
    <t>ドルナウの死体あさり</t>
  </si>
  <si>
    <t>Drunau Corpse Trawler</t>
  </si>
  <si>
    <t>このクリーチャーが戦場に出たとき、2/2の黒のゾンビ･トークンを1体召喚する。</t>
  </si>
  <si>
    <t>ジェム1個を起動する：あなたのターン終了時まで、あなたがコントロールする最初のゾンビは接死とバーサーカーを得る。</t>
  </si>
  <si>
    <t>縫い翼のスカーブ</t>
  </si>
  <si>
    <t>Stitchwing Skaab</t>
  </si>
  <si>
    <t>上陸、青：このクリーチャーが破壊されていた場合、あなたはカードを2枚捨てて、このクリーチャーを戦場に戻す。</t>
  </si>
  <si>
    <t>招かれざる霊</t>
  </si>
  <si>
    <t>Uninvited Geist</t>
  </si>
  <si>
    <t>このクリーチャーがプレインズウォーカーに戦闘ダメージを与えたとき、このクリーチャーは変身する。</t>
  </si>
  <si>
    <t>阻み難い侵入者</t>
  </si>
  <si>
    <t>Unimpeded Trespasser</t>
  </si>
  <si>
    <t>ブロックされない</t>
  </si>
  <si>
    <t>集中破り</t>
  </si>
  <si>
    <t>Broken Concentration</t>
  </si>
  <si>
    <t>対戦相手の手札の最初のカードからすべてのマナを吸収する。</t>
  </si>
  <si>
    <t>熟読</t>
  </si>
  <si>
    <t>Pore Over the Pages</t>
  </si>
  <si>
    <t>あなたはカードを1枚捨て3枚引き、6マナを得る。</t>
  </si>
  <si>
    <t>潮からの蘇生</t>
  </si>
  <si>
    <t>Rise from the Tides</t>
  </si>
  <si>
    <t>2/2の黒のゾンビ･トークンを4体召喚する。</t>
  </si>
  <si>
    <t>継続する調査</t>
  </si>
  <si>
    <t>Ongoing Investigation</t>
  </si>
  <si>
    <t>あなたがコントロールするクリーチャーがプレインズウォーカーに戦闘ダメージを与えたとき、調査を行う。</t>
  </si>
  <si>
    <t>証拠の痕跡</t>
  </si>
  <si>
    <t>Trail of Evidence</t>
  </si>
  <si>
    <t>あなたが呪文を唱えたとき、調査を行う。</t>
  </si>
  <si>
    <t>忘れられた作品</t>
  </si>
  <si>
    <t>Forgotten Creation</t>
  </si>
  <si>
    <t>このクリーチャーが戦場に出たとき、あなたはあなたの手札をすべて捨てて、カードを6枚引く。</t>
  </si>
  <si>
    <t>ネファリアの月ドレイク</t>
  </si>
  <si>
    <t>Nephalia Moondrakes</t>
  </si>
  <si>
    <t>ドレイク</t>
  </si>
  <si>
    <t>あなたがコントロールする各クリーチャーは飛行を得る。</t>
  </si>
  <si>
    <t>上陸、青：このクリーチャーが破壊されていた場合、あなたのターン終了時まで、あなたの各クリーチャーは飛行を得る。</t>
  </si>
  <si>
    <t>教団の歓迎</t>
  </si>
  <si>
    <t>Welcome to the Fold</t>
  </si>
  <si>
    <t>あなたがコントロールするクリーチャーが2体以下である場合、パワーが6以下のクリーチャー1体を対象とする。あなたはそれをコントロールする。</t>
  </si>
  <si>
    <t>ゲラルフの傑作</t>
  </si>
  <si>
    <t>Geralf's Masterpiece</t>
  </si>
  <si>
    <t>あなたがカードを1枚捨てたとき、このクリーチャーは+1/+1の修正を受ける。</t>
  </si>
  <si>
    <t>上陸、青：このクリーチャーが破壊されていた場合、あなたはカードを3枚捨てて、このクリーチャーを戦場に戻す。</t>
  </si>
  <si>
    <t>鎖鳴らし</t>
  </si>
  <si>
    <t>Rattlechains</t>
  </si>
  <si>
    <t>このクリーチャーが戦場に出たとき、あなたの手札の各スピリットはそれぞれ6マナを得る。&amp;br;あなたがスピリットを引いたとき、そのクリーチャーは6マナを得る。</t>
  </si>
  <si>
    <t>このクリーチャーが戦場に出ている間、あなたがコントロールする各スピリットは呪禁を得る。</t>
  </si>
  <si>
    <t>驚恐の目覚め</t>
  </si>
  <si>
    <t>Startled Awake</t>
  </si>
  <si>
    <t>このクリーチャーが戦場に出たとき、あなたは13マナを得る。</t>
  </si>
  <si>
    <t>絶え間ない悪夢</t>
  </si>
  <si>
    <t>Persistent Nightmare</t>
  </si>
  <si>
    <t>ナイトメア</t>
  </si>
  <si>
    <t>このクリーチャーがプレインズウォーカーに戦闘ダメージを与えたとき、このクリーチャーをあなたの手札に戻す。</t>
  </si>
  <si>
    <t>氷の中の存在</t>
  </si>
  <si>
    <t>Thing in the Ice</t>
  </si>
  <si>
    <t>このクリーチャーは攻撃したりブロックしたりできない。</t>
  </si>
  <si>
    <t>あなたが呪文かサポートを唱えたとき、このクリーチャーは1点のダメージを受ける。</t>
  </si>
  <si>
    <t>このクリーチャーがダメージを受けてタフネスが6以下になったとき、このクリーチャーは変身する。</t>
  </si>
  <si>
    <t>目覚めた恐怖</t>
  </si>
  <si>
    <t>Awoken Horror</t>
  </si>
  <si>
    <t>クラーケン</t>
  </si>
  <si>
    <t>このクリーチャーがこの形態に変身したとき、ホラーでない各クリーチャーをオーナーの手札に戻す。</t>
  </si>
  <si>
    <t>岸の飲み込み</t>
  </si>
  <si>
    <t>Engulf the Shore</t>
  </si>
  <si>
    <t>対戦相手がコントロールする各クリーチャーを対戦相手のライブラリーの一番上に戻す。</t>
  </si>
  <si>
    <t>黒</t>
  </si>
  <si>
    <t>闇告げカラス</t>
  </si>
  <si>
    <t>Crow of Dark Tidings</t>
  </si>
  <si>
    <t>鳥</t>
  </si>
  <si>
    <t>このクリーチャーが死亡したとき、カードを1枚捨てて、ジェム3個を黒に変換する。</t>
  </si>
  <si>
    <t>遠沼の亡霊</t>
  </si>
  <si>
    <t>Farbog Revenant</t>
  </si>
  <si>
    <t>ブロックされない 絆魂</t>
  </si>
  <si>
    <t>グール呼びの共犯者</t>
  </si>
  <si>
    <t>Ghoulcaller's Accomplice</t>
  </si>
  <si>
    <t>このクリーチャーが死亡したとき、2/2の黒のゾンビ・トークンを1体召喚する。</t>
  </si>
  <si>
    <t>遠沼の猟犬</t>
  </si>
  <si>
    <t>Hound of the Farbogs</t>
  </si>
  <si>
    <t>猟犬</t>
  </si>
  <si>
    <t>療養所の骸骨</t>
  </si>
  <si>
    <t>Sanitarium Skeleton</t>
  </si>
  <si>
    <t>スケルトン</t>
  </si>
  <si>
    <t>あなたのターン開始時に、このクリーチャーが破壊されていた場合、これをあなたの手札に戻す。</t>
  </si>
  <si>
    <t>マウアー地所の双子</t>
  </si>
  <si>
    <t>Twins of Maurer Estate</t>
  </si>
  <si>
    <t>吸血鬼</t>
  </si>
  <si>
    <t>吸血貴族</t>
  </si>
  <si>
    <t>Vampire Noble</t>
  </si>
  <si>
    <t>奇怪な突然変異</t>
  </si>
  <si>
    <t>Grotesque Mutation</t>
  </si>
  <si>
    <t>クリーチャー1体を対象とする。あなたのターン終了時まで、それは+3/+1の修正を受けるとともに絆魂を得る。</t>
  </si>
  <si>
    <t>死の円舞曲</t>
  </si>
  <si>
    <t>Macabre Waltz</t>
  </si>
  <si>
    <t>あなたはカードを1枚捨てる。あなたがコントロールしていて破壊された最後のクリーチャー2体をあなたの手札に戻す。</t>
  </si>
  <si>
    <t>よろめく帰還</t>
  </si>
  <si>
    <t>Shamble Back</t>
  </si>
  <si>
    <t>2/2の黒のゾンビ･トークンを1体召喚し、あなたは2点のライフを得る。</t>
  </si>
  <si>
    <t>絞首</t>
  </si>
  <si>
    <t>Throttle</t>
  </si>
  <si>
    <t>クリーチャー1体を対象とする。あなたのターン終了時まで、それは-4/-4の修正を受ける。</t>
  </si>
  <si>
    <t>呪われた魔女</t>
  </si>
  <si>
    <t>Accursed Witch</t>
  </si>
  <si>
    <t>シャーマン</t>
  </si>
  <si>
    <t>対戦相手がこのクリーチャーに呪文を唱えたとき、対戦相手は3マナを得る。</t>
  </si>
  <si>
    <t>このクリーチャーが死亡したとき、「あなたが対戦相手に呪文を唱えたとき、あなたは3マナを得る。対戦相手のターン開始時に、あなたは1点のライフを得て、対戦相手は1点のダメージを受ける。」を持つサポートを召喚する。</t>
  </si>
  <si>
    <t>グール馬</t>
  </si>
  <si>
    <t>Ghoulsteed</t>
  </si>
  <si>
    <t>馬</t>
  </si>
  <si>
    <t>上陸、黒：このクリーチャーが破壊されていた場合、あなたはカードを2枚捨てて、このクリーチャーを戦場に戻す。</t>
  </si>
  <si>
    <t>ファルケンラスの後継者</t>
  </si>
  <si>
    <t>Heir of Falkenrath</t>
  </si>
  <si>
    <t>あなたがカードを捨てたとき、このクリーチャーは変身する。</t>
  </si>
  <si>
    <t>夜陰の後継者</t>
  </si>
  <si>
    <t>Heir to the Night</t>
  </si>
  <si>
    <t>飛行 バーサーカー</t>
  </si>
  <si>
    <t>甘やかす貴種</t>
  </si>
  <si>
    <t>Indulgent Aristocrat</t>
  </si>
  <si>
    <t>絆魂</t>
  </si>
  <si>
    <t>ジェム1個を起動する：あなたがコントロールする最初のクリーチャーを捨てる。あなたがコントロールする各吸血鬼は+1/+1の修正を受ける。</t>
  </si>
  <si>
    <t>親切な余所者</t>
  </si>
  <si>
    <t>Kindly Stranger</t>
  </si>
  <si>
    <t>各ターン開始時に、昂揚：このクリーチャーは変身する。</t>
  </si>
  <si>
    <t>悪魔憑きの魔女</t>
  </si>
  <si>
    <t>Demon-Possessed Witch</t>
  </si>
  <si>
    <t>このクリーチャーがこの形態に変身したとき、対戦相手がコントロールする最初のクリーチャーを破壊する。</t>
  </si>
  <si>
    <t>モークラッドの屍蛞蝓</t>
  </si>
  <si>
    <t>Morkrut Necropod</t>
  </si>
  <si>
    <t>ナメクジ</t>
  </si>
  <si>
    <t>ディフェンダー　威迫</t>
  </si>
  <si>
    <t>このクリーチャーが攻撃かブロックしたとき、あなたはカードを1枚引く。</t>
  </si>
  <si>
    <t>トロスタッドの死騎手</t>
  </si>
  <si>
    <t>Pale Rider of Trostad</t>
  </si>
  <si>
    <t>このクリーチャーが戦場に出たとき、あなたはカードを1枚捨てる。</t>
  </si>
  <si>
    <t>血統の呼び出し</t>
  </si>
  <si>
    <t>Call the Bloodline</t>
  </si>
  <si>
    <t>ジェム2個を起動する：絆魂を持つ1/1の黒の吸血鬼･騎士・トークンを1体召喚する。</t>
  </si>
  <si>
    <t>忍び寄る驚怖</t>
  </si>
  <si>
    <t>Creeping Dread</t>
  </si>
  <si>
    <t>あなたのターン開始時に、あなたはカードを1枚捨てる。その後、対戦相手はカードを1枚捨てて、3点のダメージを受ける。</t>
  </si>
  <si>
    <t>戦墓の巨人</t>
  </si>
  <si>
    <t>Diregraf Colossus</t>
  </si>
  <si>
    <t>巨人</t>
  </si>
  <si>
    <t>このクリーチャーが戦場に出たとき、このクリーチャーはあなたがコントロールするゾンビ1体につき+1/+1の修正を受ける。</t>
  </si>
  <si>
    <t>あなたがコントロールするゾンビが戦場に出たとき、このクリーチャーは+2/+2の修正を受ける。</t>
  </si>
  <si>
    <t>神出鬼没な拷問者</t>
  </si>
  <si>
    <t>Elusive Tormentor</t>
  </si>
  <si>
    <t>このクリーチャーがこの形態に変身したとき、対戦相手が子tんトロールするディフェンダーか到達を持つ最初のクリーチャーを破壊する。</t>
  </si>
  <si>
    <t>あなたのターン開始時に対戦相手がディフェンダーか到達を持つクリーチャーをコントロールしている場合、このクリーチャーは変身する。</t>
  </si>
  <si>
    <t>陰湿な霧</t>
  </si>
  <si>
    <t>Insidious Mist</t>
  </si>
  <si>
    <t>エレメンタル</t>
  </si>
  <si>
    <t>このクリーチャーがプレインズウォーカーに戦闘ダメージを与えたとき、対戦相手がディフェンダーか到達を持つクリーチャーをコントロールしている場合、このクリーチャーは変身する。</t>
  </si>
  <si>
    <t>末永く</t>
  </si>
  <si>
    <t>Ever After</t>
  </si>
  <si>
    <t>あなたがコントロールしていて破壊された死後のゾンビ2体を戦場に戻す。</t>
  </si>
  <si>
    <t>床下から</t>
  </si>
  <si>
    <t>From Under the Floorboards</t>
  </si>
  <si>
    <t>2/2の黒のゾンビ･トークンを3体召喚し、あなたは3点のライフを得る。</t>
  </si>
  <si>
    <t>餌食</t>
  </si>
  <si>
    <t>To the Slaughter</t>
  </si>
  <si>
    <t>クリーチャー1体を対象とし、それを破壊する。</t>
  </si>
  <si>
    <t>昂揚：対戦相手は10点のダメージを受ける。</t>
  </si>
  <si>
    <t>精神壊しの悪魔</t>
  </si>
  <si>
    <t>Mindwrack Demon</t>
  </si>
  <si>
    <t>デーモン</t>
  </si>
  <si>
    <t>飛行 トランプル</t>
  </si>
  <si>
    <t>このクリーチャーが戦場に出たとき、あなたはカードを4枚捨てる。</t>
  </si>
  <si>
    <t>あなたのターン開始時に、5個以上の黒ジェムがある場合、あなたは4点のダメージを受ける。</t>
  </si>
  <si>
    <t>無情な死者</t>
  </si>
  <si>
    <t>Relentless Dead</t>
  </si>
  <si>
    <t>威迫</t>
  </si>
  <si>
    <t>このクリーチャーが死亡したとき、このクリーチャーと、あなたがコントロールしていて破壊された最後の他のトークンでないゾンビを戦場に戻す。</t>
  </si>
  <si>
    <t>来世の警告</t>
  </si>
  <si>
    <t>Behold the Beyond</t>
  </si>
  <si>
    <t>あなたの手札をすべて捨てる。あなたはカードを6枚引く。あなたの手札の各カードは6マナを得る。</t>
  </si>
  <si>
    <t>赤</t>
  </si>
  <si>
    <t>血狂いの吸血鬼</t>
  </si>
  <si>
    <t>Bloodmad Vampire</t>
  </si>
  <si>
    <t>バーサーカー</t>
  </si>
  <si>
    <t>このクリーチャーがプレインズウォーカーにダメージを与えたとき、このクリーチャーは+1/+1の修正を受ける。</t>
  </si>
  <si>
    <t>既決殺人犯</t>
  </si>
  <si>
    <t>Convicted Killer</t>
  </si>
  <si>
    <t>狼男</t>
  </si>
  <si>
    <t>各ターン開始時に、直前のターンにカードが唱えられていなかった場合、このクリーチャーは変身する。</t>
  </si>
  <si>
    <t>焼き印の咆哮者</t>
  </si>
  <si>
    <t>Branded Howler</t>
  </si>
  <si>
    <t>各ターン開始時に、直前のターンにカードが2枚以上唱えられていた場合、このクリーチャーは変身する。</t>
  </si>
  <si>
    <t>ガツタフの放火魔</t>
  </si>
  <si>
    <t>Gatstaf Arsonists</t>
  </si>
  <si>
    <t>ガツタフの荒廃者</t>
  </si>
  <si>
    <t>Gatstaf Ravagers</t>
  </si>
  <si>
    <t>巨体の悪魔</t>
  </si>
  <si>
    <t>Hulking Devil</t>
  </si>
  <si>
    <t>デビル</t>
  </si>
  <si>
    <t>火の猟犬</t>
  </si>
  <si>
    <t>Pyre Hound</t>
  </si>
  <si>
    <t>トランプル</t>
  </si>
  <si>
    <t>あなたが呪文かサポートを唱えたとき、あなたのターン終了時まで、このクリーチャーは+1/+1の修正を受ける。</t>
  </si>
  <si>
    <t>苛虐な魔道士</t>
  </si>
  <si>
    <t>Sanguinary Mage</t>
  </si>
  <si>
    <t>両手撃ち</t>
  </si>
  <si>
    <t>Dual Shot</t>
  </si>
  <si>
    <t>クリーチャー1体とクリーチャー1体を対象とする。その前者は1点のダメージを受ける。その後、その後者は1点のダメージを受ける。</t>
  </si>
  <si>
    <t>アドレナリン作用</t>
  </si>
  <si>
    <t>Rush of Adrenaline</t>
  </si>
  <si>
    <t>クリーチャー1体を対象とする。あなたのターン終了時まで、それは+2/+1の修正を受けるとともにトランプルを得る。</t>
  </si>
  <si>
    <t>無差別な怒り</t>
  </si>
  <si>
    <t>Senseless Rage</t>
  </si>
  <si>
    <t>クリーチャー1体を対象とする。それは+2/+2の修正を受ける。</t>
  </si>
  <si>
    <t>苦しめる声</t>
  </si>
  <si>
    <t>Tormenting Voice</t>
  </si>
  <si>
    <t>放たれた怒り</t>
  </si>
  <si>
    <t>Uncaged Fury</t>
  </si>
  <si>
    <t>クリーチャー1体を対象とする。あなたのターン終了時まで、それは+1/+1の修正を受けるとともに二段攻撃を得る。</t>
  </si>
  <si>
    <t>突沸の器</t>
  </si>
  <si>
    <t>Vessel of Volatility</t>
  </si>
  <si>
    <t>このサポートが破壊されたとき、あなたは6マナを得る。</t>
  </si>
  <si>
    <t>首折れ道の乗り手</t>
  </si>
  <si>
    <t>Breakneck Rider</t>
  </si>
  <si>
    <t>スカウト</t>
  </si>
  <si>
    <t>首折り</t>
  </si>
  <si>
    <t>Neck Breaker</t>
  </si>
  <si>
    <t>あなたのターン開始時に、あなたのターン終了時まであなたがコントロールする各クリーチャーはバーサーカーとトランプルを得る。</t>
  </si>
  <si>
    <t>つぶやく悪鬼</t>
  </si>
  <si>
    <t>Gibbering Fiend</t>
  </si>
  <si>
    <t>このクリーチャーが戦場に出たとき、対戦相手は1点のダメージを受ける。</t>
  </si>
  <si>
    <t>対戦相手のターン開始時に、昂揚：対戦相手は1点のダメージを受ける。</t>
  </si>
  <si>
    <t>ケッシグの鍛冶場主</t>
  </si>
  <si>
    <t>Kessig Forgemaster</t>
  </si>
  <si>
    <t>このクリーチャーがブロックしたかブロックされた状態になったとき、その相手のクリーチャーは1点のダメージを受ける。</t>
  </si>
  <si>
    <t>炎心の人狼</t>
  </si>
  <si>
    <t>Flameheart Werewolf</t>
  </si>
  <si>
    <t>このクリーチャーがブロックしたかブロックされた状態になったとき、その相手のクリーチャーは2点のダメージを受ける。</t>
  </si>
  <si>
    <t>狂気の預言者</t>
  </si>
  <si>
    <t>Mad Prophet</t>
  </si>
  <si>
    <t>速攻</t>
  </si>
  <si>
    <t>ジェム1個を起動する：あなたはカードを1枚捨てて1枚引く。</t>
  </si>
  <si>
    <t>村の伝書使</t>
  </si>
  <si>
    <t>Village Messenger</t>
  </si>
  <si>
    <t>月の出の侵入者</t>
  </si>
  <si>
    <t>Moonrise Intruder</t>
  </si>
  <si>
    <t>内面の葛藤</t>
  </si>
  <si>
    <t>Inner Struggle</t>
  </si>
  <si>
    <t>クリーチャー1体を対象とする。それはそのパワーに等しい点数のダメージ受ける。</t>
  </si>
  <si>
    <t>稲妻の斧</t>
  </si>
  <si>
    <t>Lightning Axe</t>
  </si>
  <si>
    <t>あなたはカードを1枚捨てて、クリーチャー1体を対象とする。それは5点のダメージを受ける。</t>
  </si>
  <si>
    <t>邪悪な囁き</t>
  </si>
  <si>
    <t>Malevolent Whispers</t>
  </si>
  <si>
    <t>あなたがコントロールするクリーチャーが3体以下である場合、対戦相手がコントロールするクリーチャー1体を対象とする。あなたのターン終了時まで、あなたはそれをコントロールするとともに、あなたのターン終了時まで、それは+2/0の修正を得る。</t>
  </si>
  <si>
    <t>ステンシア仮面舞踏会</t>
  </si>
  <si>
    <t>Stensia Masquerade</t>
  </si>
  <si>
    <t>あなたのターン終了時まで、あなたがコントロールする各クリーチャーは先制攻撃を得る。</t>
  </si>
  <si>
    <t>あなたがコントロールする各吸血鬼は+2/+2の修正を受ける。</t>
  </si>
  <si>
    <t>ファルケンラスの過食者</t>
  </si>
  <si>
    <t>Falkenrath Gorger</t>
  </si>
  <si>
    <t>このクリーチャーが戦場に出ている間、あなたの手札の各吸血鬼はマッドネス3を得る。</t>
  </si>
  <si>
    <t>炎刃の天使</t>
  </si>
  <si>
    <t>Flameblade Angel</t>
  </si>
  <si>
    <t>あなたかあなたがコントロールするクリーチャーがダメージを受けたとき、対戦相手は1点のダメージを受ける。</t>
  </si>
  <si>
    <t>災いの狼</t>
  </si>
  <si>
    <t>Scourge Wolf</t>
  </si>
  <si>
    <t>狼</t>
  </si>
  <si>
    <t>先制攻撃</t>
  </si>
  <si>
    <t>昂揚：このクリーチャーは二段攻撃を得る。</t>
  </si>
  <si>
    <t>アヴァシンの裁き</t>
  </si>
  <si>
    <t>Avacyn's Judgement</t>
  </si>
  <si>
    <t>クリーチャー1体かプレインズウォーカー1体を対象とし、それは2点のダメージを受ける。これをもう2回繰り返す。</t>
  </si>
  <si>
    <t>悪魔の遊び場</t>
  </si>
  <si>
    <t>Devil's Playground</t>
  </si>
  <si>
    <t>「このクリーチャーが死亡したとき、対戦相手がコントロールする最初のクリーチャーはこのクリーチャーのパワーに等しい点数のダメージを受ける。」を持つ1/1の赤のデビル･トークンを4体召喚する。</t>
  </si>
  <si>
    <t>黄金夜の懲罰者</t>
  </si>
  <si>
    <t>Goldnight Castigator</t>
  </si>
  <si>
    <t>飛行 速攻</t>
  </si>
  <si>
    <t>このクリーチャーが戦場に出ている間、あなたは2倍のダメージを受け、このクリーチャーは2倍のダメージを受ける。</t>
  </si>
  <si>
    <t>ガイアー岬の山賊</t>
  </si>
  <si>
    <t>Geier Reach Bandit</t>
  </si>
  <si>
    <t>あなたがコントロールする狼男が戦場に出たとき、そのクリーチャーは+2/+2の修正を受けるとともに速攻を得る。</t>
  </si>
  <si>
    <t>ヴィルディン群れの頭目</t>
  </si>
  <si>
    <t>Vildin-Pack Alpha</t>
  </si>
  <si>
    <t>あなたがコントロールする狼男が戦場に出たとき、そのクリーチャーは変身し、+3/+3の修正を受けるとともに速攻を得る。</t>
  </si>
  <si>
    <t>悪魔の棲家の狼</t>
  </si>
  <si>
    <t>Wolf of Devil's Breach</t>
  </si>
  <si>
    <t>このクリーチャーが攻撃したとき、あなたはカードを1枚捨てて、対戦相手と、対戦相手がコントロールする各クリーチャーは5点のダメージを受ける。</t>
  </si>
  <si>
    <t>嵐の活用</t>
  </si>
  <si>
    <t>Harness the Storm</t>
  </si>
  <si>
    <t>あなたが呪文を唱えたとき、あなたの墓地の一番下の呪文をあなたの手札に戻し、その後ジェム3個を破壊する。</t>
  </si>
  <si>
    <t>緑</t>
  </si>
  <si>
    <t>裏道の急使</t>
  </si>
  <si>
    <t>Byway Courier</t>
  </si>
  <si>
    <t>このクリーチャーが死亡したとき、調査を行う。</t>
  </si>
  <si>
    <t>内陸の木こり</t>
  </si>
  <si>
    <t>Hinterland Logger</t>
  </si>
  <si>
    <t>森林を切り裂くもの</t>
  </si>
  <si>
    <t>Timber Shredder</t>
  </si>
  <si>
    <t>剛胆な補給兵</t>
  </si>
  <si>
    <t>Intrepid Provisioner</t>
  </si>
  <si>
    <t>このクリーチャーが戦場に出たとき、あなたがコントロールする人間1体を対象とする。あなたのターン終了時まで、それは+2/+2の修正を受ける。</t>
  </si>
  <si>
    <t>ケッシグの不吉な豚</t>
  </si>
  <si>
    <t>Kessig Dire Swine</t>
  </si>
  <si>
    <t>猪</t>
  </si>
  <si>
    <t>黴墓のゴミあさり</t>
  </si>
  <si>
    <t>Moldgraf Scavenger</t>
  </si>
  <si>
    <t>ファンガス</t>
  </si>
  <si>
    <t>昂揚：このクリーチャーは+3/0の修正を受ける。</t>
  </si>
  <si>
    <t>針毛の狼</t>
  </si>
  <si>
    <t>Quilled Wolf</t>
  </si>
  <si>
    <t>孤独な狩人</t>
  </si>
  <si>
    <t>Solitary Hunter</t>
  </si>
  <si>
    <t>戦士</t>
  </si>
  <si>
    <t>群れの一員</t>
  </si>
  <si>
    <t>One of the Pack</t>
  </si>
  <si>
    <t>巣網から見張るもの</t>
  </si>
  <si>
    <t>Watcher in the Web</t>
  </si>
  <si>
    <t>蜘蛛</t>
  </si>
  <si>
    <t>到達</t>
  </si>
  <si>
    <t>狙いは高く</t>
  </si>
  <si>
    <t>Aim High</t>
  </si>
  <si>
    <t>クリーチャー1体を対象とする。あなたの次のターン開始時まで、それは+2/+2の修正を受けるとともに到達を得る。</t>
  </si>
  <si>
    <t>道理を超えた力</t>
  </si>
  <si>
    <t>Might Beyond Reason</t>
  </si>
  <si>
    <t>昂揚：そのクリーチャーは+1/+1の修正を受ける。</t>
  </si>
  <si>
    <t>根から絶つ</t>
  </si>
  <si>
    <t>Root Out</t>
  </si>
  <si>
    <t>対戦相手がコントロールする1個のサポートを破壊する。調査を行う。</t>
  </si>
  <si>
    <t>乗馬術</t>
  </si>
  <si>
    <t>Equestrian Skill</t>
  </si>
  <si>
    <t>このサポートがボードにある間、あなたがコントロールする最初のクリーチャーは+3/+3の修正を受ける。そのクリーチャーが人間である場合、それはトランプルを得る。</t>
  </si>
  <si>
    <t>発生の器</t>
  </si>
  <si>
    <t>Vessel of Nascency</t>
  </si>
  <si>
    <t>このサポートが破壊されたとき、あなたのライブラリーから次のサポートを取ってくる。</t>
  </si>
  <si>
    <t>茨橋の巡回兵</t>
  </si>
  <si>
    <t>Briarbridge Patrol</t>
  </si>
  <si>
    <t>このクリーチャーがクリーチャーに戦闘ダメージを与えたとき、調査を行う。</t>
  </si>
  <si>
    <t>あなたのターン終了時に、あなたの手札がいっぱいの場合、ジェム3個を緑に変換する。</t>
  </si>
  <si>
    <t>薄暮見の徴募兵</t>
  </si>
  <si>
    <t>Duskwatch Recruiter</t>
  </si>
  <si>
    <t>ジェム2個を起動する：次のクリーチャーをあなたのライブラリーから取ってくる。</t>
  </si>
  <si>
    <t>爪の群れの咆哮者</t>
  </si>
  <si>
    <t>Krallenhorde Howler</t>
  </si>
  <si>
    <t>このクリーチャーが戦場に出ている間、あなたの手札の各クリーチャーのマナ･コストは1少なくなる。</t>
  </si>
  <si>
    <t>鬱後家蜘蛛</t>
  </si>
  <si>
    <t>Gloomwidow</t>
  </si>
  <si>
    <t>ナッターノールズの隠遁者</t>
  </si>
  <si>
    <t>Hermit of the Natterknolls</t>
  </si>
  <si>
    <t>対戦相手がカードを唱えたとき、あなたはカードを1枚引く。</t>
  </si>
  <si>
    <t>ナッターノールズの一匹狼</t>
  </si>
  <si>
    <t>Lone Wolf of the Natterknolls</t>
  </si>
  <si>
    <t>対戦相手がカードを唱えたとき、あなたはカードを2枚引く。</t>
  </si>
  <si>
    <t>ラムホルトの平和主義者</t>
  </si>
  <si>
    <t>Lambholt Pacifist</t>
  </si>
  <si>
    <t>あなたがパワー6以上の他のクリーチャーをコントロールしていない限り、このクリーチャーは攻撃できない。</t>
  </si>
  <si>
    <t>ラムホルトの解体者</t>
  </si>
  <si>
    <t>Lambholt Butcher</t>
  </si>
  <si>
    <t>偏執的な皮剥ぎ人</t>
  </si>
  <si>
    <t>Obsessive Skinner</t>
  </si>
  <si>
    <t>このクリーチャーが戦場に出たとき、あなたがコントロールする最初のクリーチャーは+1/+1の修正を受ける。</t>
  </si>
  <si>
    <t>対戦相手のターン開始時に、昂揚：あなたがコントロールする最初のクリーチャーは+1/+1の修正を受ける。</t>
  </si>
  <si>
    <t>古参の聖戦士</t>
  </si>
  <si>
    <t>Veteran Cathar</t>
  </si>
  <si>
    <t>ジェム1個を起動する：あなたのターン終了時まで、あなたがコントロールする各人間は二段攻撃を得る。</t>
  </si>
  <si>
    <t>吠え群れの復活</t>
  </si>
  <si>
    <t>Howlpack Resurgence</t>
  </si>
  <si>
    <t>このサポートがボード上にある間、あなたがコントロールする各狼と各狼男は+1/+1の修正を受けるとともにトランプルを得る。</t>
  </si>
  <si>
    <t>ウルヴェンワルドの謎</t>
  </si>
  <si>
    <t>Ulvenwald Mysteries</t>
  </si>
  <si>
    <t>あなたがコントロールするトークンでないクリーチャーが死亡したとき、調査を行う。</t>
  </si>
  <si>
    <t>あなたがコントロールするサポートが戦場に出たとき、1/1の白の人間･兵士･トークンを1体召喚する。</t>
  </si>
  <si>
    <t>奇妙な森</t>
  </si>
  <si>
    <t>Weirding Wood</t>
  </si>
  <si>
    <t>このサポートがボードに出たとき、調査を行う。</t>
  </si>
  <si>
    <t>あなたが3個以上の緑ジェムをマッチしさせたとき、あなたは1マナを得る。</t>
  </si>
  <si>
    <t>死天狗茸の栽培者</t>
  </si>
  <si>
    <t>Deathcap Cultivator</t>
  </si>
  <si>
    <t>ドルイド</t>
  </si>
  <si>
    <t>各ターン開始時に、ジェム1個を黒に変換し、ジェム1個を緑に変換する。</t>
  </si>
  <si>
    <t>昂揚：このクリーチャーは接死を持つ。</t>
  </si>
  <si>
    <t>容赦無い泥塊</t>
  </si>
  <si>
    <t>Inexorable Blob</t>
  </si>
  <si>
    <t>ウーズ</t>
  </si>
  <si>
    <t>このクリーチャーが攻撃したとき、昂揚：このクリーチャーは+3/+3の修正を受ける。</t>
  </si>
  <si>
    <t>古き知恵の賢者</t>
  </si>
  <si>
    <t>Sage of Ancient Lore</t>
  </si>
  <si>
    <t>あなたがカードを引いたとき、このクリーチャーは+1/+1の修正を受ける。</t>
  </si>
  <si>
    <t>このクリーチャーが戦場に出たとき、あなたはカードを1枚引く。</t>
  </si>
  <si>
    <t>古き飢えの人狼</t>
  </si>
  <si>
    <t>Werewolf of Ancient Hunger</t>
  </si>
  <si>
    <t>あなたがカードを引いたとき、このクリーチャーは+2/+2の修正を受ける。</t>
  </si>
  <si>
    <t>銀毛の援護者</t>
  </si>
  <si>
    <t>Silverfur Partisan</t>
  </si>
  <si>
    <t>あなたがコントロールする狼か狼男が呪文の対象になったとき、そのクリーチャーは+4/+4の修正を受ける。</t>
  </si>
  <si>
    <t>謎の石の儀式</t>
  </si>
  <si>
    <t>Cryptolith Rite</t>
  </si>
  <si>
    <t>あなたがコントロールするクリーチャーが攻撃したとき、ジェム1個を緑に変換する。</t>
  </si>
  <si>
    <t>魂を飲み込むもの</t>
  </si>
  <si>
    <t>Soul Swallower</t>
  </si>
  <si>
    <t>ワーム</t>
  </si>
  <si>
    <t>あなたのターン開始時に、昂揚：このクリーチャーは+5/+5の修正を受ける。</t>
  </si>
  <si>
    <t>ウルヴェンワルドのハイドラ</t>
  </si>
  <si>
    <t>Ulvenwald Hydra</t>
  </si>
  <si>
    <t>ハイドラ</t>
  </si>
  <si>
    <t>このクリーチャーが戦場に出たとき、ジェム6個を緑に変換する。&amp;br;あなたのターン開始時に、ジェム3個を緑に変換する。</t>
  </si>
  <si>
    <t>いずれかのプレイヤーが3個以上の緑ジェムをマッチさせたとき、このクリーチャーは+2/+2の修正を受ける。</t>
  </si>
  <si>
    <t>過ぎ去った季節</t>
  </si>
  <si>
    <t>Seasons Past</t>
  </si>
  <si>
    <t>ジェム15個を緑に変換する。&amp;br;あなたがコントロールしていて破壊された最後のクリーチャーをあなたの手札に戻す。</t>
  </si>
  <si>
    <t>破壊された最後の呪文をあなたの手札に戻す。これによりこの呪文を手札に戻すことはできない。</t>
  </si>
  <si>
    <t>あなたがコントロールしていて破壊された最後のサポートをあなたの手札に戻す。</t>
  </si>
  <si>
    <t>青黒</t>
  </si>
  <si>
    <t>秘蔵の縫合体</t>
  </si>
  <si>
    <t>Prized Amalgam</t>
  </si>
  <si>
    <t>あなたがコントロールするゾンビが戦場に出たとき、このクリーチャーが破壊されていた場合、このクリーチャーを戦場に戻す。</t>
  </si>
  <si>
    <t>緑青</t>
  </si>
  <si>
    <t>もう一人の自分</t>
  </si>
  <si>
    <t>Altered Ego</t>
  </si>
  <si>
    <t>あなたがコントロールするクリーチャー1体を対象とする。それはあなたがコントロールするクリーチャー1体につき+1/+1の修正を受ける。それを強化する。</t>
  </si>
  <si>
    <t>白黒</t>
  </si>
  <si>
    <t>苦渋の破棄</t>
  </si>
  <si>
    <t>Anguished Unmaking</t>
  </si>
  <si>
    <t>対戦相手がコントロールする最初のクリーチャーを破壊する。</t>
  </si>
  <si>
    <t>対戦相手がコントロールするサポートを無作為に1つ選び、それを破壊する。</t>
  </si>
  <si>
    <t>あなたは6点のダメージを受ける。</t>
  </si>
  <si>
    <t>白青</t>
  </si>
  <si>
    <t>聖トラフトの祈祷</t>
  </si>
  <si>
    <t>Invocation of Saint Traft</t>
  </si>
  <si>
    <t>クリーチャー1体を対象とする。それは「このクリーチャーが攻撃したとき、あなたのターン終了時まで、このクリーチャーは+4/+4の修正を受ける。」を得る。</t>
  </si>
  <si>
    <t>青赤</t>
  </si>
  <si>
    <t>熱病の幻視</t>
  </si>
  <si>
    <t>Fevered Visions</t>
  </si>
  <si>
    <t>あなたのターン終了時に、あなたはカードを1枚引く。</t>
  </si>
  <si>
    <t>対戦相手のターン終了時に、対戦相手はカードを1枚引く。対戦相手の手札が4枚以上の場合、対戦相手は4点のダメージを受ける。</t>
  </si>
  <si>
    <t>黒赤</t>
  </si>
  <si>
    <t>戦争に向かう者、オリヴィア</t>
  </si>
  <si>
    <t>Olivia, Mobilized for War</t>
  </si>
  <si>
    <t>あなたがコントロールするクリーチャーが戦場に出たとき、あなたはカードを1枚捨てる。そのクリーチャーは+3/+3の修正を受けるとともに飛行と速攻と絆魂を得る。</t>
  </si>
  <si>
    <t>緑白</t>
  </si>
  <si>
    <t>優雅な鷺、シガルダ</t>
  </si>
  <si>
    <t>Sigarda, Heron's Grace</t>
  </si>
  <si>
    <t>あなたと、あなたがコントロールする書く人間は呪禁を得る。</t>
  </si>
  <si>
    <t>ジェム5個を起動する：1/1の白の人間･兵士･トークンを1体召喚する。</t>
  </si>
  <si>
    <t>無色</t>
  </si>
  <si>
    <t>墓碑のゴーレム</t>
  </si>
  <si>
    <t>Epitaph Golem</t>
  </si>
  <si>
    <t>ゴーレム</t>
  </si>
  <si>
    <t>枝細工の魔女</t>
  </si>
  <si>
    <t>Wicker Witch</t>
  </si>
  <si>
    <t>カカシ</t>
  </si>
  <si>
    <t>荒原のカカシ</t>
  </si>
  <si>
    <t>Wild-Field Scarecrow</t>
  </si>
  <si>
    <t>このクリーチャーが死亡したとき、3個のジェムをあなたのプレインズウォーカーの色に変換する。</t>
  </si>
  <si>
    <t>殺人者の斧</t>
  </si>
  <si>
    <t>Murderer's Axe</t>
  </si>
  <si>
    <t>ガラスの破片</t>
  </si>
  <si>
    <t>Shard of Broken Glass</t>
  </si>
  <si>
    <t>クリーチャー1体を対象とする。それは+1/0の修正を受ける。</t>
  </si>
  <si>
    <t>合鍵</t>
  </si>
  <si>
    <t>Skeleton Key</t>
  </si>
  <si>
    <t>クリーチャー1体を対象とする。それは「ブロックされない」と「このクリーチャーが戦闘ダメージを与えたとき、あなたはカードを1枚捨てる。」を得る。</t>
  </si>
  <si>
    <t>爆発性の機器</t>
  </si>
  <si>
    <t>Explosive Apparatus</t>
  </si>
  <si>
    <t>このサポートが破壊されたとき、対戦相手は2点のダメージを受ける。</t>
  </si>
  <si>
    <t>放棄された聖域</t>
  </si>
  <si>
    <t>Forsaken Sanctuary</t>
  </si>
  <si>
    <t>あなたのターン開始時に、ジェム2個を白か黒に変換する。</t>
  </si>
  <si>
    <t>穢れた果樹園</t>
  </si>
  <si>
    <t>Foul Orchard</t>
  </si>
  <si>
    <t>あなたのターン開始時に、ジェム2個を黒か緑に変換する。</t>
  </si>
  <si>
    <t>高地の湖</t>
  </si>
  <si>
    <t>Highland Lake</t>
  </si>
  <si>
    <t>あなたのターン開始時に、ジェム2個を青か赤に変換する。</t>
  </si>
  <si>
    <t>採石場</t>
  </si>
  <si>
    <t>Stone Quarry</t>
  </si>
  <si>
    <t>あなたのターン開始時に、ジェム2個を白か赤に変換する。</t>
  </si>
  <si>
    <t>信条の香炉</t>
  </si>
  <si>
    <t>True-Faith Censer</t>
  </si>
  <si>
    <t>このサポートがボードにある間、あなたがコントロールする最初のクリーチャーは+1/+1の修正を受けるとともに警戒を得る。</t>
  </si>
  <si>
    <t>そのクリーチャーが人間である場合、そのクリーチャーは+1/0の修正を受ける。</t>
  </si>
  <si>
    <t>森林地の小川</t>
  </si>
  <si>
    <t>Woodland Stream</t>
  </si>
  <si>
    <t>あなたのターン開始時に、ジェム2個を緑か青に変換する。</t>
  </si>
  <si>
    <t>収穫の手</t>
  </si>
  <si>
    <t>Harvest Hand</t>
  </si>
  <si>
    <t>このクリーチャーが死亡したとき、あなたがコントロールする最初の人間は+1/+1の修正を受けるとともに「ブロックされない｣を得る。</t>
  </si>
  <si>
    <t>遁走する馬車</t>
  </si>
  <si>
    <t>Runaway Carriage</t>
  </si>
  <si>
    <t>構築物</t>
  </si>
  <si>
    <t>トランプル 呪禁</t>
  </si>
  <si>
    <t>スレイベンのガーゴイル</t>
  </si>
  <si>
    <t>Thraben Gargoyle</t>
  </si>
  <si>
    <t>ガーゴイル</t>
  </si>
  <si>
    <t>このクリーチャーは攻撃できない。</t>
  </si>
  <si>
    <t>石翼の反目者</t>
  </si>
  <si>
    <t>Stonewing Antagonizer</t>
  </si>
  <si>
    <t>詰まった河口</t>
  </si>
  <si>
    <t>Choked Estuary</t>
  </si>
  <si>
    <t>このサポートが戦場に出たとき、昂揚(黒か青)：ジェム3個を黒か青に変換する。</t>
  </si>
  <si>
    <t>あなたのターン開始時に、ジェム1個を黒に変換し、ジェム1個を青に変換する。</t>
  </si>
  <si>
    <t>凶兆の廃墟</t>
  </si>
  <si>
    <t>Foreboding Ruins</t>
  </si>
  <si>
    <t>このサポートが戦場に出たとき、昂揚(黒か赤)：ジェム3個を黒か赤に変換する。</t>
  </si>
  <si>
    <t>あなたのターン開始時に、ジェム1個を黒に変換し、ジェム1個を赤に変換する。</t>
  </si>
  <si>
    <t>要塞化した村</t>
  </si>
  <si>
    <t>Fortified Village</t>
  </si>
  <si>
    <t>このサポートが戦場に出たとき、昂揚(緑か白)：ジェム3個を白か緑に変換する。</t>
  </si>
  <si>
    <t>あなたのターン開始時に、ジェム1個を緑に変換し、ジェム1個を白に変換する。</t>
  </si>
  <si>
    <t>獲物道</t>
  </si>
  <si>
    <t>Game Trail</t>
  </si>
  <si>
    <t>このサポートが戦場に出たとき、昂揚(緑か赤)：ジェム3個を緑か赤に変換する。</t>
  </si>
  <si>
    <t>あなたのターン開始時に、ジェム1個を緑に変換し、ジェム1個を赤に変換する。</t>
  </si>
  <si>
    <t>拡大鏡</t>
  </si>
  <si>
    <t>Magnifying Glass</t>
  </si>
  <si>
    <t>あなたのターン開始時に、あなたは1マナを得る。</t>
  </si>
  <si>
    <t>ジェム1個を起動する：調査を行う。</t>
  </si>
  <si>
    <t>忘れられていた家宝</t>
  </si>
  <si>
    <t>Neglected Heirloom</t>
  </si>
  <si>
    <t>あなたがコントロールするクリーチャーが変身したとき、そのクリーチャーは+2/+2の修正を受ける。</t>
  </si>
  <si>
    <t>港町</t>
  </si>
  <si>
    <t>Port Town</t>
  </si>
  <si>
    <t>このサポートが戦場に出たとき、昂揚(青か白)：ジェム3個を白か青に変換する。</t>
  </si>
  <si>
    <t>あなたのターン開始時に、ジェム1個を白に変換し、ジェム1個を青に変換する。</t>
  </si>
  <si>
    <t>ウェストヴェイルの修道院</t>
  </si>
  <si>
    <t>Westvale Abbey</t>
  </si>
  <si>
    <t>あなたのターン開始時に、このクリーチャーのタフネスが10以下である場合、このクリーチャーは変身する。</t>
  </si>
  <si>
    <t>あなたがコントロールする人間が死亡したとき、このクリーチャーは0/-5の修正を受ける。</t>
  </si>
  <si>
    <t>ジェム3個を起動する：1/1の黒であり白である人間･クレリック･トークンを1体召喚する。&amp;br;このクリーチャーはブロックできない。</t>
  </si>
  <si>
    <t>不敬の皇子、オーメンダール</t>
  </si>
  <si>
    <t>Ormendahl, Profane Prince</t>
  </si>
  <si>
    <t>飛行 絆魂 速攻</t>
  </si>
  <si>
    <t>憑依の外套</t>
  </si>
  <si>
    <t>Haunted Cloak</t>
  </si>
  <si>
    <t>クリーチャー1体を対象とする。それは警戒と速攻とトランプルを得る。</t>
  </si>
  <si>
    <t>処刑者の板金鎧</t>
  </si>
  <si>
    <t>Slayer's Plate</t>
  </si>
  <si>
    <t>あなたがコントロールする最初のクリーチャーは+4/+2の修正を受ける。そのクリーチャーが人間である場合、それは「このクリーチャーが破壊されたとき、飛行を持つ1/1の白のスピリット・トークンを1体召喚する。」を得る。</t>
  </si>
  <si>
    <t>瓶詰め脳</t>
  </si>
  <si>
    <t>Brain in a Jar</t>
  </si>
  <si>
    <t>あなたが3個以上のジェムをマッチさせたとき、あなたの手札の各呪文は1マナを得る。</t>
  </si>
  <si>
    <t>崩れた墓石</t>
  </si>
  <si>
    <t>Corrupted Grafstone</t>
  </si>
  <si>
    <t>あなたのターン開始時に、ジェム2個をあなたのプレインズウォーカーの色に変換する。</t>
  </si>
  <si>
    <t>溺墓の寺院</t>
  </si>
  <si>
    <t>Drownyard Temple</t>
  </si>
  <si>
    <t>あなたのターン開始時に、あなたは3マナを得る。</t>
  </si>
  <si>
    <t>上陸：このサポートが破壊されていた場合、このサポートを戦場に戻す。</t>
  </si>
  <si>
    <t>タミヨウの日誌</t>
  </si>
  <si>
    <t>Tamiyo's Journal</t>
  </si>
  <si>
    <t>あなたのターン開始時に、調査を行う。</t>
  </si>
  <si>
    <t>EMN</t>
  </si>
  <si>
    <t>一所懸命</t>
  </si>
  <si>
    <t>Give No Ground</t>
  </si>
  <si>
    <t>あなたがコントロールするクリーチャー1体を対象とする。あなたの次のターン開始時まで、それは+2/+6の修正を受けるとともに到達を得る。</t>
  </si>
  <si>
    <t>支配の天使</t>
  </si>
  <si>
    <t>Subjugator Angel</t>
  </si>
  <si>
    <t>このクリーチャーが戦場に出たとき、あなたのターン終了時まで、対戦相手がコントロールする各クリーチャーは無効化される。</t>
  </si>
  <si>
    <t>単体騎手</t>
  </si>
  <si>
    <t>Lone Rider</t>
  </si>
  <si>
    <t>先制攻撃 絆魂</t>
  </si>
  <si>
    <t>あなたが3点以上のライフを得たとき、このクリーチャーは変身する。</t>
  </si>
  <si>
    <t>同体騎手</t>
  </si>
  <si>
    <t>It That Rides as One</t>
  </si>
  <si>
    <t>エルドラージ</t>
  </si>
  <si>
    <t>先制攻撃 トランプル 絆魂</t>
  </si>
  <si>
    <t>罪からの解放者</t>
  </si>
  <si>
    <t>Extricator of Sin</t>
  </si>
  <si>
    <t>このクリーチャーが戦場に出たとき、あなたがコントロールするクリーチャー1体を対象とし、それを破壊する。あなたは3/2のエルドラージ･ホラー・トークンを1体召喚する。</t>
  </si>
  <si>
    <t>あなたのターン開始jに、昂揚：このクリーチャーは変身する。</t>
  </si>
  <si>
    <t>肉体からの解放者</t>
  </si>
  <si>
    <t>Extricator of Flesh</t>
  </si>
  <si>
    <t>このクリーチャーが出いている間、あなたがコントロールする各エルドラージは警戒を得る。</t>
  </si>
  <si>
    <t>あなたがコントロールするエルドラージが死亡したとき、あなたは3マナを吸収され、3/2のエルドラージ・ホラー・トークンを1体召喚する。</t>
  </si>
  <si>
    <t>異端聖戦士、サリア</t>
  </si>
  <si>
    <t>Thalia, Heretic Cathar</t>
  </si>
  <si>
    <t>対戦相手がコントロールするクリーチャーが戦場に出たとき、あなたの次のターン終了時まで、そのクリーチャーは無効化される。</t>
  </si>
  <si>
    <t>魂の聖別者</t>
  </si>
  <si>
    <t>Sanctifier of Souls</t>
  </si>
  <si>
    <t>あなたがコントロールするクリーチャーが戦場に出たとき、あなたのターン終了時まで、このクリーチャーは+1/+1の修正を受ける。</t>
  </si>
  <si>
    <t>あなたがコントロールするクリーチャーが死亡したとき、あなたは1/1の白のスピリット・トークンを1体召喚する。</t>
  </si>
  <si>
    <t>無私の霊魂</t>
  </si>
  <si>
    <t>Selfless Spirit</t>
  </si>
  <si>
    <t>ジェム2個を起動する：あなたのターン終了時まで、あなたがコントロールする各クリーチャーはダメージ軽減を得る。</t>
  </si>
  <si>
    <t>消えゆく光、ブルーナ</t>
  </si>
  <si>
    <t>Bruna, the Fading Light</t>
  </si>
  <si>
    <t>ジェム1個を起動する：あなたがコントロールしていて破壊された最後の人間を戦場に戻す。</t>
  </si>
  <si>
    <t>このクリーチャーは折れた刃、ギセラと合体する。</t>
  </si>
  <si>
    <t>折れた刃、ギセラ</t>
  </si>
  <si>
    <t>Gisela, the Broken Blade</t>
  </si>
  <si>
    <t>飛行 先制攻撃 絆魂</t>
  </si>
  <si>
    <t>このクリーチャーは消えゆく光、ブルーナと合体する。</t>
  </si>
  <si>
    <t>悪夢の声、ブリセラ</t>
  </si>
  <si>
    <t>Brisela, Voice of Nightmares</t>
  </si>
  <si>
    <t>飛行 先制攻撃 絆魂 警戒</t>
  </si>
  <si>
    <t>あなたが、合体してこのクリーチャーになったクリーチャー2体のうち一方を唱えた場合、代わりにこのクリーチャーを強化する。</t>
  </si>
  <si>
    <t>ゲートウォッチ配備</t>
  </si>
  <si>
    <t>Deploy the Gatewatch</t>
  </si>
  <si>
    <t>あなたのライブラリーの最初の3体のクリーチャーを取ってきて、それらを戦場に出す。</t>
  </si>
  <si>
    <t>改良された縫い翼</t>
  </si>
  <si>
    <t>Advanced Stitchwing</t>
  </si>
  <si>
    <t>上陸：あなたはカードを2枚捨てて、このクリーチャーを戦場に戻す。</t>
  </si>
  <si>
    <t>詮索好きのホムンクルス</t>
  </si>
  <si>
    <t>Curious Homunculus</t>
  </si>
  <si>
    <t>ホムンクルス</t>
  </si>
  <si>
    <t>あなたのターン開始時に、あなたの手札の最初の呪文は2マナを得る。</t>
  </si>
  <si>
    <t>あんたのターン開始時に、あなたがこのゲームで3つ以上の呪文を唱えていた場合、このクリーチャーは変身する。</t>
  </si>
  <si>
    <t>貪欲な読書家</t>
  </si>
  <si>
    <t>Voracious Reader</t>
  </si>
  <si>
    <t>あなたのターン開始時に、あなたの手札の各呪文は2マナを得る。</t>
  </si>
  <si>
    <t>あなたが呪文を唱えたとき、あなたのターン終了時まで、このクリーチャーは+2/+2の修正を受ける。</t>
  </si>
  <si>
    <t>冷たいわしづかみ</t>
  </si>
  <si>
    <t>Chilling Grasp</t>
  </si>
  <si>
    <t>クリーチャー2体を対象とする。あなたの次のターン開始時まで、それらは無効化される。</t>
  </si>
  <si>
    <t>ネベルガストの伝令</t>
  </si>
  <si>
    <t>Nebelgast Herald</t>
  </si>
  <si>
    <t>あなたがコントロールするスピリットが戦場に出たとき、あなたのターン終了時まで、対戦相手がコントロールする最初のクリーチャーは無効化される。</t>
  </si>
  <si>
    <t>完成態の講師</t>
  </si>
  <si>
    <t>Docent of Perfection</t>
  </si>
  <si>
    <t>あなたが呪文を唱えたとき、あなたは1/1の人間･ウィザード・トークンを1体召喚する。</t>
  </si>
  <si>
    <t>各ターン開始時に、直前のターンにいずれかのプレイヤーが呪文を3つ以上唱えていた場合、このクリーチャーは変身する。</t>
  </si>
  <si>
    <t>繰り返しつくしたもの</t>
  </si>
  <si>
    <t>Final Iteration</t>
  </si>
  <si>
    <t>このクリーチャーが戦場に出ている間、あなたがコントロールする各クリーチャーは+2/+1の修正を受けるとともに飛行を得る。</t>
  </si>
  <si>
    <t>霜のニブリス</t>
  </si>
  <si>
    <t>Niblis of Frost</t>
  </si>
  <si>
    <t>あなたが呪文を唱えたとき、あなたのターン終了時まで、このクリーチャーは+3/+3の修正を受け、あなたの次のターン開始時まで、対戦相手がコントロールする最初のクリーチャーは無効化される。</t>
  </si>
  <si>
    <t>月への封印</t>
  </si>
  <si>
    <t>Imprisoned in the Moon</t>
  </si>
  <si>
    <t>クリーチャー1体を対象とし、それを破壊する。そのクリーチャーのオーナーは、「あなたのターン開始時に、このクリーチャーのタフネスに等しいマナを得る。」を持つ0/1の封印の月・トークンを1体召喚する。</t>
  </si>
  <si>
    <t>波止場の潜入者</t>
  </si>
  <si>
    <t>Wharf Infiltrator</t>
  </si>
  <si>
    <t>このクリーチャーが対戦相手に戦闘ダメージを与えたとき、あなたはカードを1枚捨てて1枚引く。</t>
  </si>
  <si>
    <t>あなたがクリーチャーを捨てたとき、あなたは3/2のエルドラージ･ホラー･トークンを1体召喚する。</t>
  </si>
  <si>
    <t>意識の拡張</t>
  </si>
  <si>
    <t>Mind's Dilation</t>
  </si>
  <si>
    <t>対戦相手が呪文を唱えたとき、あなたは5マナを得る。</t>
  </si>
  <si>
    <t>墓ネズミ</t>
  </si>
  <si>
    <t>Graf Rats</t>
  </si>
  <si>
    <t>ネズミ</t>
  </si>
  <si>
    <t>このクリーチャーは夜深の死体あさりと合体する。</t>
  </si>
  <si>
    <t>夜深の死体あさり</t>
  </si>
  <si>
    <t>Midnight Scavengers</t>
  </si>
  <si>
    <t>このクリーチャーは墓ネズミと合体する。</t>
  </si>
  <si>
    <t>騒がしい徒党</t>
  </si>
  <si>
    <t>Chittering Host</t>
  </si>
  <si>
    <t>このクリーチャーがこの形態に変身したとき、あなたの他のクリーチャーは+2/0の修正を受ける。</t>
  </si>
  <si>
    <t>エムラクールの囁き</t>
  </si>
  <si>
    <t>Whispers of Emrakul</t>
  </si>
  <si>
    <t>対戦相手はカードを無作為に1枚捨てる。</t>
  </si>
  <si>
    <t>昂揚：対戦相手はカードを無作為に1位枚捨てる。</t>
  </si>
  <si>
    <t>墓の収穫</t>
  </si>
  <si>
    <t>Graf Harvest</t>
  </si>
  <si>
    <t>このサポートがボードにある間、あなたがコントロールする各ゾンビは威迫を得る。</t>
  </si>
  <si>
    <t>あなたがコントロールするクリーチャーが死亡したとき、あなたは2/2のゾンビ・トークンを1体召喚する。</t>
  </si>
  <si>
    <t>無情な処分</t>
  </si>
  <si>
    <t>Ruthless Disposal</t>
  </si>
  <si>
    <t>あなたはカードを1枚捨てて、あなたがコントロールする最初のクリーチャーを破壊する。クリーチャー2体を対象とする。あなたのターン終了時まで、それらは-13/-13の修正を受ける。</t>
  </si>
  <si>
    <t>ヴォルダーレンの下層民</t>
  </si>
  <si>
    <t>Voldaren Pariah</t>
  </si>
  <si>
    <t>あなたのターン開始時に、あなたがクリーチャーを3体以上コントロールしている場合、あなたの他のクリーチャーを破壊し、このクリーチャーは変身する。</t>
  </si>
  <si>
    <t>血統の撤廃者</t>
  </si>
  <si>
    <t>Abolisher of Bloodlines</t>
  </si>
  <si>
    <t>このクリーチャーがこの形態に変身したとき、対戦相手がコントロールする各クリーチャーを破壊する。</t>
  </si>
  <si>
    <t>絞墓の群衆</t>
  </si>
  <si>
    <t>Noosegraf Mob</t>
  </si>
  <si>
    <t>いずれかのプレイヤーが呪文と唱えたとき、このクリーチャーは-1/-1の修正を受け、あなたは2/2のゾンビ･トークンを1体召喚する。</t>
  </si>
  <si>
    <t>流城の死刑囚</t>
  </si>
  <si>
    <t>Stromkirk Condemned</t>
  </si>
  <si>
    <t>あなたがカードを捨てたとき、あなたがコントロールする各吸血鬼は+1/+1の修正を受ける。</t>
  </si>
  <si>
    <t>リリアナの誓い</t>
  </si>
  <si>
    <t>Oath of Liliana</t>
  </si>
  <si>
    <t>あなたのターン開始時に、2/2のゾンビ･トークンを1体召喚する。</t>
  </si>
  <si>
    <t>このサポートがボードに出たとき、対戦相手がコントロールするクリーチャー1体対象とし、それを破壊する。</t>
  </si>
  <si>
    <t>地獄の樹</t>
  </si>
  <si>
    <t>Tree of Perdition</t>
  </si>
  <si>
    <t>植物</t>
  </si>
  <si>
    <t>このクリーチャーがダメージを受けたとき、対戦相手は、このクリーチャーの最大タフネスとこのクリーチャーのその時点でのタフネスの差に等しい点数のダメージを受ける。</t>
  </si>
  <si>
    <t>嵐の伝導者</t>
  </si>
  <si>
    <t>Conduit of Storms</t>
  </si>
  <si>
    <t>ジェム2個を起動する：このクリーチャーは変身する。</t>
  </si>
  <si>
    <t>このクリーチャーが攻撃したとき、ジェム1個を破壊する。</t>
  </si>
  <si>
    <t>エムラクールの伝導者</t>
  </si>
  <si>
    <t>Conduit of Emrakul</t>
  </si>
  <si>
    <t>このクリーチャーが攻撃したとき、ジェム2個を破壊する。</t>
  </si>
  <si>
    <t>怒り刃の吸血鬼</t>
  </si>
  <si>
    <t>Furyblade Vampire</t>
  </si>
  <si>
    <t>トランプル バーサーカー</t>
  </si>
  <si>
    <t>ジェム3個を起動する：あなたはカードを1枚捨てて、あなたのターン終了時まで、このクリーチャーは+3/+0の修正を受ける。</t>
  </si>
  <si>
    <t>稲妻織り</t>
  </si>
  <si>
    <t>Weaver of Lightning</t>
  </si>
  <si>
    <t>あなたが呪文を唱えたとき、対戦相手がコントロールする各クリーチャーは1点のダメージを受ける。</t>
  </si>
  <si>
    <t>正気の欠片</t>
  </si>
  <si>
    <t>Shreds of Sanity</t>
  </si>
  <si>
    <t>あなたはカードを1枚すてて、あなたが唱えた最後の呪文2枚をオーナーの手札に戻す。</t>
  </si>
  <si>
    <t>くすぶる狼男</t>
  </si>
  <si>
    <t>Smoldering Werewolf</t>
  </si>
  <si>
    <t>ジェムを1個起動する：このクリーチャーは変身する。</t>
  </si>
  <si>
    <t>このクリーチャーが戦場に出たとき、対戦相手がコントロールする各クリーチャーは2点のダメージを受ける。</t>
  </si>
  <si>
    <t>噴出する戦慄狼</t>
  </si>
  <si>
    <t>Erupting Dreadwolf</t>
  </si>
  <si>
    <t>このクリーチャーが戦場に出た(この形態に変身した)とき、対戦相手は2点のダメージを受ける。</t>
  </si>
  <si>
    <t>集合した頭目</t>
  </si>
  <si>
    <t>Assembled Alphas</t>
  </si>
  <si>
    <t>このクリーチャーがブロックしたかブロックされた状態になったとき、対戦相手のクリーチャーは3点のダメージを受け、対戦相手は3点のダメージを受ける。</t>
  </si>
  <si>
    <t>性急な悪魔</t>
  </si>
  <si>
    <t>Impetuous Devils</t>
  </si>
  <si>
    <t>トランプル 速攻</t>
  </si>
  <si>
    <t>このクリーチャーが戦場に出たとき、あなたがコントロールしていないクリーチャー1体を対象とする。あなたのターン終了時まで、それはディフェンダーを得る。</t>
  </si>
  <si>
    <t>あなたのターン終了時に、このトークンクリーチャーを破壊する。</t>
  </si>
  <si>
    <t>騒乱の歓楽者</t>
  </si>
  <si>
    <t>Bedlam Reveler</t>
  </si>
  <si>
    <t>このクリーチャーが戦場に出たとき、あなたはあなたの手札をすべて捨てて、カードを3枚引く。</t>
  </si>
  <si>
    <t>ハンウィアー守備隊</t>
  </si>
  <si>
    <t>Hanweir Garrison</t>
  </si>
  <si>
    <t>このクリーチャーが攻撃したとき、1/1の人間･トークンを1体召喚する。</t>
  </si>
  <si>
    <t>このクリーチャーはハンウィアーの要塞と合体する。</t>
  </si>
  <si>
    <t>ハンウィアーの要塞</t>
  </si>
  <si>
    <t>Hanweir Battlements</t>
  </si>
  <si>
    <t>あなたのターン開始時に、あなたは2マナを得る。</t>
  </si>
  <si>
    <t>このクリーチャーはハンウィアー守備隊と合体する。</t>
  </si>
  <si>
    <t>のたうつ居住区、ハンウィアー</t>
  </si>
  <si>
    <t>Hanweir, the Writhing Township</t>
  </si>
  <si>
    <t>(このクリーチャーが攻撃するたび、3/2のエルドラージ・ホラー・トークンを1体召喚する。)</t>
  </si>
  <si>
    <t>鏡翼のドラゴン</t>
  </si>
  <si>
    <t>Mirrorwing Dragon</t>
  </si>
  <si>
    <t>ドラゴン</t>
  </si>
  <si>
    <t>いずれかのプレイヤーが呪文を唱えたとき、それがこのクリーチャーを対象としていた場合、対戦相手がコントロールする各クリーチャーは2点のダメージを受ける。</t>
  </si>
  <si>
    <t>ナヒリの怒り</t>
  </si>
  <si>
    <t>Nahiri's Wrath</t>
  </si>
  <si>
    <t>あなたはカードを2枚捨てる。対戦相手がコントロールする各クリーチャーは6点のダメージを受け、対戦相手は6点のダメージを受ける。</t>
  </si>
  <si>
    <t>ケッシグをうろつくもの</t>
  </si>
  <si>
    <t>Kessig Prowler</t>
  </si>
  <si>
    <t>しなやかな捕食者</t>
  </si>
  <si>
    <t>Sinuous Predator</t>
  </si>
  <si>
    <t>邪悪の使者</t>
  </si>
  <si>
    <t>Foul Emissary</t>
  </si>
  <si>
    <t>このクリーチャーが戦場に出たとき、あなたのライブラリーの最初のクリーチャーを取ってくる。</t>
  </si>
  <si>
    <t>このクリーチャーが死亡したとき、あなたは3/2のエルドラージ･ホラー･トークンを1体召喚する。</t>
  </si>
  <si>
    <t>絡み爪の人狼</t>
  </si>
  <si>
    <t>Tangleclaw Werewolf</t>
  </si>
  <si>
    <t>繊維質の絡み屋</t>
  </si>
  <si>
    <t>Fibrous Entangler</t>
  </si>
  <si>
    <t>けたたましく吠えるもの</t>
  </si>
  <si>
    <t>Shrill Howler</t>
  </si>
  <si>
    <t>多重吠え</t>
  </si>
  <si>
    <t>Howling Chorus</t>
  </si>
  <si>
    <t>このクリーチャーが対戦相手に戦闘ダメージを与えたとき、あなたは3/2のエルドラージ･ホラー･トークンを1体召喚する。</t>
  </si>
  <si>
    <t>節くれ木のドライアド</t>
  </si>
  <si>
    <t>Gnarlwood Dryad</t>
  </si>
  <si>
    <t>ドライアド</t>
  </si>
  <si>
    <t>接死</t>
  </si>
  <si>
    <t>このクリーチャーが戦場に出ている間、昂揚：このこのクリーチャーは+2/+2の修正を受ける。</t>
  </si>
  <si>
    <t>ウルヴェンワルドの観察者</t>
  </si>
  <si>
    <t>Ulvenwald Observer</t>
  </si>
  <si>
    <t>ツリーフォーク</t>
  </si>
  <si>
    <t>あなたがコントロールする基本のタフネスが4以上のクリーチャーが死亡したとき、あなたはカードを1枚引く。</t>
  </si>
  <si>
    <t>エムラクールの福音者</t>
  </si>
  <si>
    <t>Emrakul's Evangel</t>
  </si>
  <si>
    <t>あなたがコントロールするクリーチャーが死亡したとき、あなたは3/2のエルドラージ・ホラー・トークンを1体召喚する。</t>
  </si>
  <si>
    <t>狩りの精霊</t>
  </si>
  <si>
    <t>Spirit of the Hunt</t>
  </si>
  <si>
    <t>このクリーチャーが戦場に出たとき、あなたがコントロールする各狼男は+3/+3の修正を受ける。</t>
  </si>
  <si>
    <t>墓後家蜘蛛、イシュカナ</t>
  </si>
  <si>
    <t>Ishkanah, Grafwidow</t>
  </si>
  <si>
    <t>ジェム1個を起動する：対戦相手はこのクリーチャーのパワーの2倍に等しい点数のダメージを受ける。</t>
  </si>
  <si>
    <t>このクリーチャーが戦場に出たとき、昂揚：到達を持つ1/3の緑の蜘蛛・トークンを3体召喚する。</t>
  </si>
  <si>
    <t>復讐作戦</t>
  </si>
  <si>
    <t>Campaign of Vengeance</t>
  </si>
  <si>
    <t>あなたがコントロールするクリーチャーが攻撃したとき、あなたは1点のライフを得て、対戦相手は1点のダメージを受ける。</t>
  </si>
  <si>
    <t>ギサとゲラルフ</t>
  </si>
  <si>
    <t>Gisa and Geralf</t>
  </si>
  <si>
    <t>このクリーチャーが戦場に出たとき、あなたのライブラリーの最初の4体のクリーチャーを破壊する。</t>
  </si>
  <si>
    <t>あなたのターン開始時に、あなたがコントロールしていて破壊された最後のゾンビを戦場に戻す。</t>
  </si>
  <si>
    <t>気紛れな霊</t>
  </si>
  <si>
    <t>Mercurial Geists</t>
  </si>
  <si>
    <t>あなたが呪文を唱えたとき、あなたのターン終了時まで、このクリーチャーは+3/0の修正を得る。</t>
  </si>
  <si>
    <t>黒緑</t>
  </si>
  <si>
    <t>嘆き細工</t>
  </si>
  <si>
    <t>Mournwillow</t>
  </si>
  <si>
    <t>このクリーチャーが戦場に出たとき、あなたのターン終了時まで、対戦相手がコントロールするクリーチャーはブロックできない。</t>
  </si>
  <si>
    <t>残忍な剥ぎ取り</t>
  </si>
  <si>
    <t>Grim Flayer</t>
  </si>
  <si>
    <t>あなたのターン開始時に、昂揚(黒か緑)：このクリーチャーは+2/+2の修正を受ける。</t>
  </si>
  <si>
    <t>このクリーチャーが対戦相手にダメージを与えたとき、ジェム2個を白か青か赤に変換する。</t>
  </si>
  <si>
    <t>赤緑</t>
  </si>
  <si>
    <t>爪の群れのウルリッチ</t>
  </si>
  <si>
    <t>Ulrich of the Krallenhorde</t>
  </si>
  <si>
    <t>このクリーチャーが戦場に出たか、この形態に変身したとき、あなたがコントロールする最初のクリーチャーは+4/+4の修正を受ける。</t>
  </si>
  <si>
    <t>揺るぎない頭目、ウルリッチ</t>
  </si>
  <si>
    <t>Ulrich, Uncontested Alpha</t>
  </si>
  <si>
    <t>このクリーチャーがこの形態に変身したとき、対戦相手がコントロールする最初のクリーチャーはこのクリーチャーのパワーに等しい点数のダメージを受ける。</t>
  </si>
  <si>
    <t>優雅な鷺の勇者</t>
  </si>
  <si>
    <t>Heron's Grace Champion</t>
  </si>
  <si>
    <t>このクリーチャーが戦場に出たとき、あなたのターン終了時まで、あなたがコントロールする他の人間は+2/+2の修正を受けるとともに絆魂を得る。</t>
  </si>
  <si>
    <t>絡み草の闇潜み</t>
  </si>
  <si>
    <t>Lashweed Lurker</t>
  </si>
  <si>
    <t>現出2</t>
  </si>
  <si>
    <t>このクリーチャーが戦場に出たとき、クリーチャー1体を対象とし、それをオーナーのライブラリーの一番上に戻す。</t>
  </si>
  <si>
    <t>自然もどき</t>
  </si>
  <si>
    <t>Mockery of Nature</t>
  </si>
  <si>
    <t>ビースト</t>
  </si>
  <si>
    <t>このクリーチャーが戦場に出たとき、対戦相手がコントロールするサポートジェムを1個破壊する。</t>
  </si>
  <si>
    <t>溺墓のビヒモス</t>
  </si>
  <si>
    <t>Drownyard Behemoth</t>
  </si>
  <si>
    <t>呪禁</t>
  </si>
  <si>
    <t>甚だしい大口</t>
  </si>
  <si>
    <t>Abundant Maw</t>
  </si>
  <si>
    <t>現出3</t>
  </si>
  <si>
    <t>このクリーチャーが戦場に出たとき、対戦相手は3点のダメージを受け、あなたは3点のライフを得る。</t>
  </si>
  <si>
    <t>厄介な船沈め</t>
  </si>
  <si>
    <t>Vexing Scuttler</t>
  </si>
  <si>
    <t>このクリーチャーが戦場に出たとき、あなたが最後に唱えた呪文をオーナーの手札に戻す。</t>
  </si>
  <si>
    <t>永遠の災い魔</t>
  </si>
  <si>
    <t>Eternal Scourge</t>
  </si>
  <si>
    <t>老いたる深海鬼</t>
  </si>
  <si>
    <t>Elder Deep-Fiend</t>
  </si>
  <si>
    <t>タコ</t>
  </si>
  <si>
    <t>このクリーチャーが戦場に出たとき、あなたの次のターン開始時まで、対戦相手がコントロールする各クリーチャーは無効化される。</t>
  </si>
  <si>
    <t>膨らんだ意識曲げ</t>
  </si>
  <si>
    <t>Distended Mindbender</t>
  </si>
  <si>
    <t>このクリーチャーが戦場に出たとき、対戦相手はカードを無作為に2枚捨てる。</t>
  </si>
  <si>
    <t>州民を滅ぼすもの</t>
  </si>
  <si>
    <t>Decimator of the Provinces</t>
  </si>
  <si>
    <t>現出3。</t>
  </si>
  <si>
    <t>このクリーチャーが戦場に出たとき、あなたがコントロールする各クリーチャーは+4/+4の修正を受けるとともにトランプルと速攻とバーサーカーを得る。</t>
  </si>
  <si>
    <t>約束された終末、エムラクール</t>
  </si>
  <si>
    <t>Emrakul, the Promised End</t>
  </si>
  <si>
    <t>このクリーチャーが戦場に出たとき、あなたの次のターン開始時まで、対戦相手の手札の各カードのマナ・コストが13多くなり、あなたの次のターン開始時まで、対戦相手がコントロールする戦場に出ている各クリーチャーは無効化される。</t>
  </si>
  <si>
    <t>&amp;br;</t>
  </si>
  <si>
    <t xml:space="preserve"> </t>
  </si>
  <si>
    <t>LEFT:80</t>
  </si>
  <si>
    <t>LEFT:100</t>
  </si>
  <si>
    <t>Menace</t>
  </si>
  <si>
    <t>合体</t>
  </si>
  <si>
    <t>Meld</t>
  </si>
  <si>
    <t>Text</t>
  </si>
  <si>
    <t>When you cast a Spell, Transform this creature.</t>
  </si>
  <si>
    <t>多色</t>
  </si>
  <si>
    <t>Lifelink</t>
  </si>
  <si>
    <t>When your opponent casts a Spell on this creature, your opponent gains 3 mana.</t>
  </si>
  <si>
    <t>警戒</t>
  </si>
  <si>
    <t>Vigiliance</t>
  </si>
  <si>
    <t>Give +2/+2 and Reach to target creature until the beginning of your next turn.</t>
  </si>
  <si>
    <t>欠色</t>
  </si>
  <si>
    <t>Devoid</t>
  </si>
  <si>
    <t>Give +1/+1 for each creature you control on the battlefield to target creature and Reinforce it.</t>
  </si>
  <si>
    <t>収斂</t>
  </si>
  <si>
    <t>Converge</t>
  </si>
  <si>
    <t>While this support is in play, non-token creatures you control gain Vigilance and +2/+2.</t>
  </si>
  <si>
    <t>|</t>
  </si>
  <si>
    <t>c</t>
  </si>
  <si>
    <t>Hexproof</t>
  </si>
  <si>
    <t>When this creature deals combat damage, Delirium:the first creature your opponent controls is Destroyed.</t>
  </si>
  <si>
    <t>レアリティ</t>
  </si>
  <si>
    <t>マナコスト</t>
  </si>
  <si>
    <t>ST</t>
  </si>
  <si>
    <t>Death Touch</t>
  </si>
  <si>
    <t>If your opponent has a creature on the battlefield, Destroy the first creature your opponent controls. If your opponent controls a Support, Destroy a Support your opponent controls. You lose 6 Life.</t>
  </si>
  <si>
    <t>サブタイプ</t>
  </si>
  <si>
    <t>テキスト</t>
  </si>
  <si>
    <t>先制</t>
  </si>
  <si>
    <t>First strike</t>
  </si>
  <si>
    <t>When this creature enters the battlefield, if you control 2 Spirits, you gain 3 life.</t>
  </si>
  <si>
    <t>&gt;</t>
  </si>
  <si>
    <t>Evergreen</t>
  </si>
  <si>
    <t>Haste</t>
  </si>
  <si>
    <t>When this creature enters the battlefield, all creatures you control gain Prevent Damage and Reach until the beginning of your next turn.&amp;br;When a non-Angel you control dies, Transform this creature.</t>
  </si>
  <si>
    <t>英テキスト</t>
  </si>
  <si>
    <t>ダメ</t>
  </si>
  <si>
    <t>Prevent Damage</t>
  </si>
  <si>
    <t/>
  </si>
  <si>
    <t>When this creature Transforms, deal 6 damage to your opponent and each creature your opponent controls.</t>
  </si>
  <si>
    <t>シールド数</t>
  </si>
  <si>
    <t>ディ</t>
  </si>
  <si>
    <t>Defender</t>
  </si>
  <si>
    <t>Avacyn's Judgment</t>
  </si>
  <si>
    <t>Madness 3.&amp;br;Deal 2 damage to target creature or Planeswalker. Repeat this 3 times.</t>
  </si>
  <si>
    <t>&amp;br;&amp;br;</t>
  </si>
  <si>
    <t>Reach</t>
  </si>
  <si>
    <t>When you cast a spell on this creature, Transform this creature.</t>
  </si>
  <si>
    <t>#back(text=戻る,left)</t>
  </si>
  <si>
    <t>トラ</t>
  </si>
  <si>
    <t>Trample</t>
  </si>
  <si>
    <t>When this creature Transforms, Return all non-Horror creatures on the battlefield to their owner's hands.</t>
  </si>
  <si>
    <t>赤白</t>
  </si>
  <si>
    <t>二段</t>
  </si>
  <si>
    <t>Double strike</t>
  </si>
  <si>
    <t>When you cast a Spell, give +1/+1 to this creature until the end of your turn.&amp;br;When this creature deals damage to a Planeswalker, Investigate.</t>
  </si>
  <si>
    <t>#comment(above,nsize=[15],size=[30],num=[10])</t>
  </si>
  <si>
    <t>バー</t>
  </si>
  <si>
    <t>Berserker</t>
  </si>
  <si>
    <t>Discard your entire hand, then draw 6 cards. Each card in your hand gains 6 mana.</t>
  </si>
  <si>
    <t>Flying</t>
  </si>
  <si>
    <t>Madness 3.&amp;br;When this creature deals combat damage to a Planeswalker, it gains +1/+1.</t>
  </si>
  <si>
    <t>ブロ</t>
  </si>
  <si>
    <t>Unblockable</t>
  </si>
  <si>
    <t>When you match 3 or more gems, each Spell in your hand gains 1 mana.</t>
  </si>
  <si>
    <t>変身</t>
  </si>
  <si>
    <t>Transform</t>
  </si>
  <si>
    <t>At the beginning of each turn, if 2 or more Cards were cast last turn, Transform this creature.</t>
  </si>
  <si>
    <t>At the beginning of each turn, if no Cards were cast last turn, Transform this creature.</t>
  </si>
  <si>
    <t>When this creature deals combat damage to a creature, Investigate.&amp;br;At the end of each turn, if your hand is full, convert 3 gems to Green gems.</t>
  </si>
  <si>
    <t>Madness 2.&amp;br;The first card in your opponent's hand loses all of it's mana.</t>
  </si>
  <si>
    <t>When this creature dies, Investigate.</t>
  </si>
  <si>
    <t>Activate 2:Summon 1 1/1 Vampire Knight with Lifelink.</t>
  </si>
  <si>
    <t>Discard 1 card and Draw 2 cards.</t>
  </si>
  <si>
    <t>Chaplain's Blessing</t>
  </si>
  <si>
    <t>Gain 5 life.</t>
  </si>
  <si>
    <t>元サポート</t>
  </si>
  <si>
    <t>When this card enters the battlefield, Delirium Black or Blue:Convert 3 gems to Black or Blue.</t>
  </si>
  <si>
    <t>At the beginning of your turn, convert 2 gems to your Planewalker's color.</t>
  </si>
  <si>
    <t>At the beginning of your turn, You and your opponent Discard 1 card and your opponent takes 3 damage.</t>
  </si>
  <si>
    <t>When this creature dies, Discard 1 card and convert 3 gems to Black.</t>
  </si>
  <si>
    <t>When a creature you control attacks, convert 1 gem to Green.</t>
  </si>
  <si>
    <t>When a Support you control is Destroyed, this creature Transforms.</t>
  </si>
  <si>
    <t>When this creature dies, summon 1 1/1 White Spirit token with Flying.</t>
  </si>
  <si>
    <t>At the beginning of each turn, convert 1 gem to Black and 1 gem to Green.&amp;br;Delirium:This creature gains Deathtouch.</t>
  </si>
  <si>
    <t>Destroy target creature. That creature's owner Investigates.</t>
  </si>
  <si>
    <t>When this creature Transforms, the first creature your opponent controls is Destroyed.</t>
  </si>
  <si>
    <t>Destroy each creature on the battlefield.&amp;br;Delirium:Summon 2 4/4 White Angel token with Flying.</t>
  </si>
  <si>
    <t>Devils' Playground</t>
  </si>
  <si>
    <t>Summon 4 1/1 Red Devils with &amp;#8216;When this creature dies, it deals damage equal to it's Power to the first creature your opponent controls.'.</t>
  </si>
  <si>
    <t>When this creature enters the battlefield, it gains +1/+1 per Zombie you control.&amp;br;When a Zombie you control enters the battlefield, this creature gains +2/+2.</t>
  </si>
  <si>
    <t>When a Spirit you control enters the battlefield, gain 2 life.&amp;br;Activate 2:Summon 1 1/1 White Spirit creature with Flying.</t>
  </si>
  <si>
    <t>When this creature enters the battlefield, Investigate.</t>
  </si>
  <si>
    <t>At the beginning of your turn, gain 3 mana.&amp;br;Landfall:If this Support was Destroyed this game, Return it to the battlefield.</t>
  </si>
  <si>
    <t>When this creature enters the battlefield, summon 1 2/2 Black Zombie.&amp;br;Activate 1:The first Zombie you control gains Deathtouch and Berserker until the end of your turn.</t>
  </si>
  <si>
    <t>Deal 1 damage to target creature, then deal 1 damage to target creature.</t>
  </si>
  <si>
    <t>Activate 2:Fetch the next creature from your Library.</t>
  </si>
  <si>
    <t>When this creature Transforms to this form, the first creature your opponent controls with Defender or Reach is Destroyed.&amp;br;At the beginning of your turn, if your opponent controls a creature with Defender or Reach, Transform this creature.</t>
  </si>
  <si>
    <t>When this creature enters the battlefield, if a Spirit you control was Destroyed, summon 1 1/1 White Spirit token with Flying.</t>
  </si>
  <si>
    <t>Each creature your opponent controls on the battlefield are Returned to their owner's Library.</t>
  </si>
  <si>
    <t>While this support is in play, the first creature you control gains +3/+3. If that creature is a Human, it gains Trample.</t>
  </si>
  <si>
    <t>Each creature you control gains +2/+1 until the end of your turn.</t>
  </si>
  <si>
    <t>The last 2 Zombie creatures you controlled that were Destroyed are Returned to the battlefield.</t>
  </si>
  <si>
    <t>When this Support is Destroyed, deal 2 damage to your opponent.</t>
  </si>
  <si>
    <t>While this creature is on the battlefield, give Madness 3 to each Vampire in your hand.</t>
  </si>
  <si>
    <t>At the end of your turn, you draw 1 card.&amp;br;At the end of your opponent's turn, your opponent draws 1 card. If your opponent now has 4 or more cards in hand, your opponent takes 4 damage.</t>
  </si>
  <si>
    <t>When you or a creature you control take damage, deal 1 damage to your opponent.</t>
  </si>
  <si>
    <t>When this creature blocks or is blocked, deal 2 damage to the other creature.</t>
  </si>
  <si>
    <t>When this Support enters the battlefield, Delirium Black or Red:Convert 3 gems to Black or Red.</t>
  </si>
  <si>
    <t>When this creature enters the battlefield, Discard your entire hand and draw 6 cards.</t>
  </si>
  <si>
    <t>At the beginning of your turn, convert 2 gems to White or Black.</t>
  </si>
  <si>
    <t>When this Support enters the battlefield, Delirium Green or White:Convert 3 gems to White or Green.</t>
  </si>
  <si>
    <t>At the beginning of your turn, convert 2 gems to Black or Green.</t>
  </si>
  <si>
    <t>Madness 3.&amp;br;Summon 3 2/2 Black Zombies and you gain 3 life.</t>
  </si>
  <si>
    <t>When this Support enters the battlefield, Delirium Green or Red:Convert 3 gems to Green or Red.</t>
  </si>
  <si>
    <t>Menace.&amp;br;At the beginning of each turn, if 2 or more Cards were cast last turn, Transform this creature.</t>
  </si>
  <si>
    <t>When you Discard a card, this creature gains +1/+1.&amp;br;Landfall Blue:If this creature was Destroyed this game, Discard 3 cards and Return this creature to the battlefield.</t>
  </si>
  <si>
    <t>Give +1/+1 and Flying to target creature.</t>
  </si>
  <si>
    <t>When this creature dies, summon 1 2/2 Black Zombie.</t>
  </si>
  <si>
    <t>Landfall Black:If this creature was Destroyed this game, Discard 2 cards and Return this creature to the battlefield.</t>
  </si>
  <si>
    <t>When this creature enters the battlefield, deal 1 damage to opponent.&amp;br;At the beginning of your opponent's turn, Delirium:deal 1 damage to opponent.</t>
  </si>
  <si>
    <t>keyword</t>
  </si>
  <si>
    <t>While this creature is on the battlefield, you and this creature take double damage.</t>
  </si>
  <si>
    <t>Return target creature to it's owner's library.&amp;br;Investigate.</t>
  </si>
  <si>
    <t>Give +3/+1 and Lifelink to target creature until the end of your turn.</t>
  </si>
  <si>
    <t>At the beginning of your turn, if your hand is full, Transform this creature.</t>
  </si>
  <si>
    <t>When you cast a Spell, Return the Spell at the bottom of your Graveyard to your hand then Destroy 3 gems.</t>
  </si>
  <si>
    <t>When this creature dies, the first Human you control gains +1/+1 and Unblockable.</t>
  </si>
  <si>
    <t>Give Vigilance, Haste and Trample to target creature.</t>
  </si>
  <si>
    <t>When you Discard a card, Transform this creature.</t>
  </si>
  <si>
    <t>When your opponents casts any card, Draw 1 card.&amp;br;At the beginning of any turn, if no Cards were cast last turn, Transform this creature.</t>
  </si>
  <si>
    <t>At the beginning of your turn, convert 2 gems to Blue or Red.</t>
  </si>
  <si>
    <t>At the beginning of any turn, if no Cards were cast last turn, Transform this creature.</t>
  </si>
  <si>
    <t>While this Support is on the board, the first creature you control gains Power and Toughness equal to the amount of creatures you control. If that creature is a Human, it also gains First Strike.</t>
  </si>
  <si>
    <t>While this Support is on the board, each Wolf and Werewolf you control gain +1/+1 and Trample.</t>
  </si>
  <si>
    <t>Destroy target creature with power of 6 or more.&amp;br;Investigate.</t>
  </si>
  <si>
    <t>Activate 3:Give +1/0 to this creature.</t>
  </si>
  <si>
    <t>Activate 1:Discard the first creature you control and give each Vampire you control +1/+1.</t>
  </si>
  <si>
    <t>When this creature attacks, Delirium:Gain +3/+3.</t>
  </si>
  <si>
    <t>Deal damage to a creature equal to it's Toughness.</t>
  </si>
  <si>
    <t>When this creature deals combat damage to a Planeswalker, if your opponent controls a creature with Defender or Reach, Transform this creature.</t>
  </si>
  <si>
    <t>When this creature enters the battlefield, each creature you control gains +1/+1 until the beginning of your next turn.</t>
  </si>
  <si>
    <t>When this creature enters the battlefield, give a Human you control +2/+2 until the end of your turn.</t>
  </si>
  <si>
    <t>Give &amp;#8216;When you attack, you gain +4/+4 until the end of your turn' to target creature.</t>
  </si>
  <si>
    <t xml:space="preserve">Madness 3.&amp;br;If your opponent controls 5 or less cards in hand, Return target creature your opponent control to it's owner's hand. </t>
  </si>
  <si>
    <t>When this creature blocks or is blocked, deal 1 damage to the other creature.&amp;br;At the beginning of any turn, if no Cards were cast last turn, Transform this creature.</t>
  </si>
  <si>
    <t>At the beginning of any turn:Delirium:Transform this creature.</t>
  </si>
  <si>
    <t>While this creature is on the battlefield, each creatures in your hand cost 1 less.&amp;br;At the beginning of each turn, if 2 or more Cards were cast last turn, Transform this creature.</t>
  </si>
  <si>
    <t>This creature Can't Attack unless you control another creature with a power of 6 or more.&amp;br;At the beginning of any turn, if no Cards were cast last turn, Transform this creature.</t>
  </si>
  <si>
    <t>When this creature enters the battlefield, if you control another Zombie, Discard 1 card and Draw 1 card.</t>
  </si>
  <si>
    <t>Discard 1 card and deal 6 damage to target creature.</t>
  </si>
  <si>
    <t>When your opponent casts any card, draw 2 cards.&amp;br;At the beginning of each turn, if 2 or more Cards were cast last turn, Transform this creature.</t>
  </si>
  <si>
    <t>When this creature Transforms, Disable the first creature your opponent controls.</t>
  </si>
  <si>
    <t>Macabre Waltz 2</t>
  </si>
  <si>
    <t>Discard 1 card and Return the last 2 creatures you controlled that were Destroyed to your hand.</t>
  </si>
  <si>
    <t>Activate 1:Discard 1 card and Draw 1 card.</t>
  </si>
  <si>
    <t>At the beginning of your turn, you gain 1 mana.&amp;br;Activate 1:Investigate.</t>
  </si>
  <si>
    <t>Madness 3.&amp;br;If you control 3 or less creatures, Gain Control of target creature your opponent controls and give it +2/0 until the end of your turn.</t>
  </si>
  <si>
    <t>Give +2/+2 to target creature.&amp;br;Delirium:Give +1/+1 to that creature.</t>
  </si>
  <si>
    <t>When this creature enters the battlefield, Discard 4 cards.&amp;br;At the beginning of your turn, if there are 5 or more Black gems, you take 4 damage.</t>
  </si>
  <si>
    <t>Delirium:Give this creature +3/0.</t>
  </si>
  <si>
    <t>Delirium:Give this creature Flying.</t>
  </si>
  <si>
    <t>Menace.&amp;br;When this creature attacks or blocks, Discard 1 card.</t>
  </si>
  <si>
    <t>Give +2/+2 to target creature.</t>
  </si>
  <si>
    <t>Madness 2.&amp;br;Pick one of the next 2 cards in your Library, then Fetch it. The other card is moved to the bottom of your Library.</t>
  </si>
  <si>
    <t>When this creature dies, summon 2 1/1 White Spirits with Flying.</t>
  </si>
  <si>
    <t>At the beginning of your turn, each creature you control gains Berserker and Trample until the end of your turn.&amp;br;At the beginning of each turn, if 2 or more Cards were cast last turn, Transform this creature.</t>
  </si>
  <si>
    <t>When a creature you control Transforms, that creature gains +2/+2.</t>
  </si>
  <si>
    <t>All your creatures gain Flying.&amp;br;Landfalls Blue:If this creature has been Destroyed this turn, give all your creatures Flying.</t>
  </si>
  <si>
    <t>Summon 2 1/1 White Spirits with Flying.</t>
  </si>
  <si>
    <t>When this creature enters the battlefield, the first creature you control gains +1/+1.&amp;br;At the beginning of your opponent's turn, Delirium:the first creature you control gains +1/+1.</t>
  </si>
  <si>
    <t>At the beginning of your opponent's combat turn, each creature you control gains Reach, Lifelink until the end of the turn and they gain 2 life.&amp;br;At the beginning of your combat turn, each creature you control gains Flying, Berserker and Trample until the end of your turn.</t>
  </si>
  <si>
    <t>When a creature you control enters the battlefield, Discard 1 card and that creature gains +3/+3, Flying, Haste and Lifelink.</t>
  </si>
  <si>
    <t>When a creature you control deals damage to a Planeswalker, Investigate.</t>
  </si>
  <si>
    <t>When this creature enters the battlefield, discard 1 card.</t>
  </si>
  <si>
    <t>Delirium:this creature gains +1/0 and First Strike.</t>
  </si>
  <si>
    <t>When this creature deals combat damage to a Planeswalker, Return it to your hand.</t>
  </si>
  <si>
    <t>Fetch the next 2 Spells from your library.</t>
  </si>
  <si>
    <t>When a creature you control enters the battlefield, gain 1 life. Activate 2:Discard 1 card and Transform this creature.</t>
  </si>
  <si>
    <t>Discard 1 card, draw 3 cards and gain 6 mana.</t>
  </si>
  <si>
    <t>When this support enters the battlefield, Delirium Blue or White, convert 3 gems to White or Blue.&amp;br;At the beginning of your turn, convert 1 gem to White and 1 gem to Blue.</t>
  </si>
  <si>
    <t>When a Zombie you control enters the battlefield, if this creature was Destroyed, Return it to the battlefield.</t>
  </si>
  <si>
    <t>When you cast a Spell or Support, this creature gains +1/+1 until the end of your turn.</t>
  </si>
  <si>
    <t>When this creature enters the battlefield, give 6 mana to each Spirit you control in hand.&amp;br;When you draw a Spirit, it gains 6 mana.&amp;br;Give Hexproof to each Spirit you control.</t>
  </si>
  <si>
    <t>When this creature is Destroyed, Return it and the last other non-token Zombie you controlled that was Destroyed to the battlefield.&amp;br;Menace.</t>
  </si>
  <si>
    <t>Summon 4 2/2 Black Zombie tokens.</t>
  </si>
  <si>
    <t>Destroy 1 Support gem controlled by your opponent. Investigate.</t>
  </si>
  <si>
    <t>When this creature enters the battlefield, it gains Prevent Damage.&amp;br;When this creature is blocked, it loses Prevent Damage.</t>
  </si>
  <si>
    <t>Give +2/+1 and Trample to target creature until the end of your turn.</t>
  </si>
  <si>
    <t>When you draw a card, gain +1/+1.&amp;br;When this creature enters the battlefield, draw 1 card.&amp;br;At the beginning of any player's turn, if no Cards were cast last turn, Transform this creature.</t>
  </si>
  <si>
    <t>When you cast a Spell or Support, give +1/+1 to this creature until the end of your turn.</t>
  </si>
  <si>
    <t>At the beginning of your turn, if this creature was Destroyed, it is Returned to your hand.</t>
  </si>
  <si>
    <t>While this creature is on the battlefield, Delirium:This creature gains Double Strike.</t>
  </si>
  <si>
    <t>The last creature you controlled that died is Returned to your hand.&amp;br;The last Spell you cast is Returned to your hand.&amp;br;The last Support you controlled that was destroyed is Returned to your hand.&amp;br;Convert 15 gems to Green.</t>
  </si>
  <si>
    <t>Madness 3.&amp;br;Give +2/+2 to target creature.</t>
  </si>
  <si>
    <t>Summon 1 2/2 Black Zombie token and gain 2 life.</t>
  </si>
  <si>
    <t>Give +1/0 to target creature.</t>
  </si>
  <si>
    <t>You and each Human you control gain Hexproof.&amp;br;Activate 5:Summon 1 1/1 White Human Soldier token.</t>
  </si>
  <si>
    <t>This creature can't attack unless you cast a Spell.</t>
  </si>
  <si>
    <t>When a Wolf or Werewolf creature you control becomes the target of a Spell, give +4/+4 to this creature.</t>
  </si>
  <si>
    <t>When a creature your opponent controls attacks, that creature is Destroyed, you gain 3 life and Destroy this Support.</t>
  </si>
  <si>
    <t>Give Unblockable and &amp;#8216;When you deal combat damage, Discard 1 card.' to target creature.</t>
  </si>
  <si>
    <t>Skin Shedder</t>
  </si>
  <si>
    <t>Skin_Shedder_desc</t>
  </si>
  <si>
    <t>Give +4/+2 to target creature. If that creature is a Human, it also gains &amp;#8216;When this creature is Destroyed, summon 1 1/1 White Spirit token with Flying.'</t>
  </si>
  <si>
    <t>At the beginning of your turn, Delirium:this creature gains +5/+5.</t>
  </si>
  <si>
    <t>When this creature enters the battlefield, gain 13 mana.&amp;br;When this creature deals combat damage to a planeswalker, Transform this creature.</t>
  </si>
  <si>
    <t>Madness 3.&amp;br;Each creature you control gains First Strike until the end of your turn and each Vampire you control gains +2/+2.</t>
  </si>
  <si>
    <t>When this creature enters the battlefield, Discard 1 card and Disable target creature until the beginning of your next turn.</t>
  </si>
  <si>
    <t>When this creature enters the battlefield, Disable target creature until the beginning of your next turn.</t>
  </si>
  <si>
    <t>Landfall Blue:If this creature was Destroyed this game, Discard 2 and Return this creature to the battlefield.</t>
  </si>
  <si>
    <t>At the beginning of your turn, convert 2 gems to White or Red.</t>
  </si>
  <si>
    <t>Give +2/+2 to target creature until the end of your turn.&amp;br;Summon 1 1/1 Human Soldier token.</t>
  </si>
  <si>
    <t>Give +1/0 and Prevent Damage to target creature until the end of your turn. Investigate.</t>
  </si>
  <si>
    <t>At the beginning of your turn, Investigate.</t>
  </si>
  <si>
    <t>When this creature enters the battlefield, give +2/+2 to each Human you control.&amp;br;When a Human you control enters the battlefield, give +2/+2 to this creature.</t>
  </si>
  <si>
    <t>This creature can't attack or block.&amp;br;When you cast a Spell or Support, this creature takes 1 damage.&amp;br;When this creature has 6 or less Toughness, Transform this creature.</t>
  </si>
  <si>
    <t>Activate 1:Transform this creature.</t>
  </si>
  <si>
    <t>Give -4/-4 to target creature until the end of your turn.</t>
  </si>
  <si>
    <t>Target creature is destroyed. Delirium:Deal 10 damage to opponent.</t>
  </si>
  <si>
    <t>Discard 1 card and draw 2 cards.</t>
  </si>
  <si>
    <t>When you cast a Spell, Investigate.</t>
  </si>
  <si>
    <t>While this Support is on the board, give +1/+1 and Vigilance to the first creature you control. If it's a Human, it gains an additional +1/0.</t>
  </si>
  <si>
    <t>Madness 3.</t>
  </si>
  <si>
    <t>When this creature enters the battlefield, convert 6 gems to Green.&amp;br;At the beginning of your turn, convert 3 gems to Green.&amp;br;When a player matches 3 or more Green gems, this creature gains +2/+2.</t>
  </si>
  <si>
    <t>When a non-token creature you control dies, Investigate.&amp;br;When a Support you control enters the battlefield, summon 1 1/1 White Human Soldier token.</t>
  </si>
  <si>
    <t>Give +1/+1 and Double Strike to target creature until the end of your turn.</t>
  </si>
  <si>
    <t>When this creature deals combat damage to a Planeswalker, Transform this creature.</t>
  </si>
  <si>
    <t>When a creature you control dies, give +1/+1 to this creature.</t>
  </si>
  <si>
    <t>When this support is destroyed, summon 2 1/1 White Spirit tokens with Flying.</t>
  </si>
  <si>
    <t>When this support is destroyed, Fetch the next Support from your library.</t>
  </si>
  <si>
    <t>When this support is destroyed, draw 3 cards.</t>
  </si>
  <si>
    <t>When this support is destroyed, gain 6 mana.</t>
  </si>
  <si>
    <t>Activate 1:Give Double Strike to each Human you control until the end of your turn.</t>
  </si>
  <si>
    <t>When a creature you control dies, deal 1 damage to your opponent and gain 1 life.</t>
  </si>
  <si>
    <t>When this support enters the battlefield, Investigate.&amp;br;When you match 3 or more Green gems, gain 1 mana.</t>
  </si>
  <si>
    <t>Madness 3.&amp;br;If you control 2 creatures or less, Gain Control of target creature with power 6 or less your opponent controls.</t>
  </si>
  <si>
    <t>When you draw a card, gain +2/+2.&amp;br;When this creature Transforms, draw 2 cards.&amp;br;At the beginning of any player's turn, if 2 or more Cards were cast last turn, Transform this creature.</t>
  </si>
  <si>
    <t>At the beginning of your turn, if this creature has 10 or less Toughness, Transform this creature.&amp;br;When a Human you control is Destroyed, give 0/-5 to this creature.&amp;br;Activate 3:Summon 1 1/1 Black and White Human Cleric creature token.</t>
  </si>
  <si>
    <t>At the beginning of your turn, summon 1 1/1 Cleric token.</t>
  </si>
  <si>
    <t>When this creature dies, convert 3 gems to your Planeswalker's color.</t>
  </si>
  <si>
    <t>When this creature attacks, Discard 1 card and deal 5 damage to your opponent and each creature your opponent controls.</t>
  </si>
  <si>
    <t>At the beginning of each turn, convert 2 gems to Green or Blue.</t>
  </si>
  <si>
    <t>Madness 3. Deal 2 damage to target creature or Planeswalker. Repeat this 3 times.</t>
  </si>
  <si>
    <t>Summon 4 1/1 Red Devils with ‘When this creature dies, it deals damage equal to its Power to the first creature your opponent controls.'</t>
  </si>
  <si>
    <t>At the beginning of each turn, if no cards were cast last turn, this creature Transforms. &amp;br;When a Werewolf you contorl enters the battlefield, that creature gets +2/+2 and Haste.</t>
  </si>
  <si>
    <t>When a Werewolf you control enters the battlefield, that creature Transforms and it gets +3/+3 and Haste.&amp;br;At the beginning of each turn, if 2 or more cards were cast last turn, this creature Transforms.</t>
  </si>
  <si>
    <t>When this creature Transforms to this form, each creature your opponent controls is Destroyed.</t>
  </si>
  <si>
    <t>Emerge 3.&amp;br;When this creature enters the battlefield, your opponent takes 3 damage and you gain 3 life.</t>
  </si>
  <si>
    <t>Landfall: You Discard 2 cards and this creature is Returned to the battlefield.</t>
  </si>
  <si>
    <t>When this creature blocks or is blocked, the opponent's creature takes 3 damage and your opponent takes 3 damage.</t>
  </si>
  <si>
    <t>When you cast a spell, this creature gains +1/+1 until the end of your turn.&amp;br;When this creature enters the battlefield, you Discard your entire hand and you draw 3 cards.</t>
  </si>
  <si>
    <t>If you cast any of two creatures used to Meld into this creature, this creature is Reinforced instead.</t>
  </si>
  <si>
    <t>Activate 1: The last Human you controlled that was Destroyed is Returned to the battlefield.&amp;br;This creature Melds with Gisela, the Broken Blade</t>
  </si>
  <si>
    <t>When a creature you control attacks, you gain 1 life and your opponent takes 1 damage.</t>
  </si>
  <si>
    <t>Madness  2&amp;br;Target 2 creatures are Disabled until the beginning of your next turn.</t>
  </si>
  <si>
    <t>If you cast any of two creatures used to Meld into this creature, this creature is Reinforced instead.&amp;br;When this creature Transform s to this form, your other creatures get +2/0.</t>
  </si>
  <si>
    <t>When this creature attacks, 2 gems are Destroyed.</t>
  </si>
  <si>
    <t>Activate 2: This creature Transforms.&amp;br;When this creature attacks, 1 gem is Destroyed.</t>
  </si>
  <si>
    <t>At the beginning of your turn, the first spell in your hand gains 2 mana.&amp;br;At the beginning of your turn, if you cast 3 or more spells this game, this creature Transforms.</t>
  </si>
  <si>
    <t>Emerge 3.&amp;br;When this creature enters the battlefield, each creature you control gets +4/+4, Trample, Haste and Berserker.</t>
  </si>
  <si>
    <t>Fetch the first 3 creatures in your library and place them on the battlefield.</t>
  </si>
  <si>
    <t>Emerge 2.&amp;br;When this creature enters the battlefield, your opponent Discard s 2 cards randomly.</t>
  </si>
  <si>
    <t>When you cast a spell, you summon 1 1/1 Human Wizard token.&amp;br;At the beginning of any player's turn, if a player cast 3 or more spells last turn, this creature Transforms.</t>
  </si>
  <si>
    <t>Emerge 2.</t>
  </si>
  <si>
    <t>Emerge 3.&amp;br;When this creature enters the battlefield, each creature your opponent controls is Disabled until the beginning of your next turn.</t>
  </si>
  <si>
    <t>When this creature enters the battlefield, each card in your opponent's hand costs 13 more mana until the beginning of your next turn and each creature your opponent controls on the battlefield is Disabled until the beginning of your next turn.</t>
  </si>
  <si>
    <t>When a creature you control dies, you summon 1 3/2 Eldrazi Horror token.</t>
  </si>
  <si>
    <t>When this creature attacks, your opponent takes 2 damage.</t>
  </si>
  <si>
    <t>At the beginning of your turn, if this creature was Destroyed this game, this creature is Returned to its owner's hand.</t>
  </si>
  <si>
    <t>While this creature is on the battlefield, each Eldrazi you control gains Vigilance.&amp;br;When an Eldrazi you control dies, you are Drained of 3 mana and you summon 1 3/2 Eldrazi Horror token.</t>
  </si>
  <si>
    <t>When this creature enters the battlefield, target creature you control is Destroyed and you summon 1 3/2 Eldrazi Horror token.&amp;br;At the beginning of your turn, Delirium: This creature Transforms.</t>
  </si>
  <si>
    <t>While this creature is on the battlefield, each creature you control gets +2/+1 and Flying.&amp;br;When you cast a spell, you summon 1 1/1 Human Wizard token.</t>
  </si>
  <si>
    <t>When this creature enters the battlefield, Fetch the first creature in your library.&amp;br;When this creature dies, you summon 1 3/2 Eldrazi Horror token.</t>
  </si>
  <si>
    <t>Activate 3: You Discard  1 card and this creature gets +3/0 until the end of your turn.</t>
  </si>
  <si>
    <t>When this creature enters the battlefield, the first 4 creatures in your library are Destroyed.&amp;br;At the beginning of your turn, the last Zombie that was Destroyed is Returned to the battlefield.</t>
  </si>
  <si>
    <t>This creature Melds with Bruna, the Fading Light</t>
  </si>
  <si>
    <t>Target creature you control gets +2/+6 and Reach until the beginning of your next turn.</t>
  </si>
  <si>
    <t>While this creature is on the battlefield, Delirium: this creature gets +2/+2.</t>
  </si>
  <si>
    <t>While this support is on the board, if your opponent controls 2 or less creatures with Defender or Reach, each Zombie you control gains Unblockable.&amp;br;When a creature you control dies, you summon 1 2/2 Zombie token.</t>
  </si>
  <si>
    <t>This creature Melds with Midnight Scavengers.</t>
  </si>
  <si>
    <t>At the beginning of your turn, Delirium Black or Green: This creature gets +2/+2.&amp;br;When this creature deals combat damage to your opponent, 2 gems are converted to White, Blue or Red gems.</t>
  </si>
  <si>
    <t>At the beginning of your turn, you gain 2 mana.&amp;br;This creature Melds with Hanweir Garrison.</t>
  </si>
  <si>
    <t>When this creature attacks, summon 1 1/1 Human token.&amp;br;This creature Melds with Hanweir Battlements</t>
  </si>
  <si>
    <t>When this creature attacks, summon 1 3/2 Eldrazi Horror token.&amp;br;If you cast any of two creatures used to Meld  into this creature, this creature is Reinforced instead.</t>
  </si>
  <si>
    <t>When this creature enters the battlefield, other Humans you control get +2/+2 and gain Lifelink until the end of your turn.</t>
  </si>
  <si>
    <t>When this creature deals combat damage to your opponent, you summon 1 3/2 Eldrazi Horror token.</t>
  </si>
  <si>
    <t>When this creature enters the battlefield, Target creature you don't control gains Defender until the end of your turn.&amp;br;At the end of your turn, this creature is Destroyed.</t>
  </si>
  <si>
    <t>Target creature is Destroyed. That creature's owner summons 1 0/1 Moon Prison token with &amp;#8216;At the beginning of your turn, gain mana equal to this creature's Toughness'.</t>
  </si>
  <si>
    <t>Activate 1: Your opponent takes damage equal to this creature's power times 2.&amp;br;When this creature enters the battlefield, Delirium : Summon 3 1/3 Green Spider tokens with Reach.</t>
  </si>
  <si>
    <t>Activate 2: This creature Transforms.</t>
  </si>
  <si>
    <t>Emerge 2.&amp;br;When this creature enters the battlefield, target creature is Returned on top of its owner's library.</t>
  </si>
  <si>
    <t>When you gain 3 or more Life, this creature Transforms.</t>
  </si>
  <si>
    <t>When you cast a spell, this creature gets +3/0 until the end of your turn.</t>
  </si>
  <si>
    <t>This creature Melds with Graf Rats.</t>
  </si>
  <si>
    <t>When your opponent casts a spell, you gain 5 mana.</t>
  </si>
  <si>
    <t>When any player casts a spell, if the target is this creature, each creature your opponent controls takes 2 damage.</t>
  </si>
  <si>
    <t>Emerge 2.&amp;br;When this creature enters the battlefield, one support gem your opponent controls is Destroyed.</t>
  </si>
  <si>
    <t>When this creature enters the battlefield, each creature your opponent controls can't block until the end of your turn.</t>
  </si>
  <si>
    <t>You Discard 2 cards.&amp;br;Each creature your opponent controls takes 6 damage and your opponent takes 6 damage.</t>
  </si>
  <si>
    <t>When a Spirit you control enters the battlefield, the first creature your opponent controls is Disabled  until the end of your turn.</t>
  </si>
  <si>
    <t>When you cast a spell, this creature gets +3/+3 until the end of your turn and the first creature your opponent controls is Disabled  until the beginning of your next turn.</t>
  </si>
  <si>
    <t>When any player casts a spell, this creature gets -1/-1 and you summon 1 2/2 Zombie token.</t>
  </si>
  <si>
    <t>At the beginning of your turn, you summon 1 2/2 Zombie token.&amp;br;When this support enters the board, target creature your opponent controls is Destroyed.</t>
  </si>
  <si>
    <t>You Discard 1 card.&amp;br;The first creature you control is Destroyed.&amp;br;Target 2 creatures get -13/-13 until the end of your turn.</t>
  </si>
  <si>
    <t>When a creature you control enters the battlefield, this creature gets +1/+1 until the end of your turn.&amp;br;When a creature you control dies, you summon 1 1/1 White Spirit token.</t>
  </si>
  <si>
    <t>Activate 2: Each creature you control gains Prevent Damage until the end of your turn.</t>
  </si>
  <si>
    <t>You Discard 1 card and the last 2 spells you cast are Returned to their owner's hand.</t>
  </si>
  <si>
    <t>Activate 1: This creature Transform s.</t>
  </si>
  <si>
    <t>Activate 1: This creature Transforms&amp;br;When this creature enters the battlefield, each creature your opponent controls takes 2 damage.</t>
  </si>
  <si>
    <t>When this creature enters the battlefield, each Werewolf you control gets +3/+3.</t>
  </si>
  <si>
    <t>When you Discard a card, each Vampire you control gets +1/+1.</t>
  </si>
  <si>
    <t>When this creature enters the battlefield, each creature your opponent controls is Disabled until the end of your turn.</t>
  </si>
  <si>
    <t>Activate 1: This creature Transforms.</t>
  </si>
  <si>
    <t>When a creature your opponent controls enters the battlefield, that creature is Disabled until the end of your next turn.</t>
  </si>
  <si>
    <t>When this creature takes damage, your opponent takes damage equal to the difference between this creature's  maximum toughness and this creature's current toughness.</t>
  </si>
  <si>
    <t>When this creature enters the battlefield or Transform s to this form, the first creature you control gets +4/+4.&amp;br;At the beginning of any player's turn, if no cards were cast last turn, this creature Transforms.</t>
  </si>
  <si>
    <t>When this creature Transforms to this form, the first creature your opponent controls takes damage equal to this creature's power.&amp;br;At the beginning of any turn, if 2 or more cards were cast last turn, this creature Transforms.</t>
  </si>
  <si>
    <t>When a creature with 4 or more Toughness you control dies, you draw 1 card.</t>
  </si>
  <si>
    <t>Emerge 2.&amp;br;When this creature enters the battlefield, the last spell you cast is Returned to its owner's hand.</t>
  </si>
  <si>
    <t>Emerge 2. At the beginning of your turn, if you control 3 or more creatures, your other creatures are Destroyed and this creature Transforms.</t>
  </si>
  <si>
    <t>At the beginning of your turn, each spell in your hand gains 2 mana.&amp;br;When you cast a spell, this creature gets +2/+2 until the end of your turn.</t>
  </si>
  <si>
    <t>When you cast a spell, each creature your opponent controls takes 1 damage.</t>
  </si>
  <si>
    <t>When this creature deals combat damage to your opponent, you Discard  1 and draw 1 card.&amp;br;When you Discard  a creature, you summon 1 3/2 Eldrazi Horror token.</t>
  </si>
  <si>
    <t>Your opponent Discards 1 card randomly.&amp;br;Delirium: Your opponent Discards 1 card randomly.</t>
  </si>
</sst>
</file>

<file path=xl/styles.xml><?xml version="1.0" encoding="utf-8"?>
<styleSheet xmlns="http://schemas.openxmlformats.org/spreadsheetml/2006/main">
  <numFmts count="6">
    <numFmt numFmtId="176" formatCode="m/d;@"/>
    <numFmt numFmtId="177" formatCode="_-&quot;\&quot;* #,##0.00_-\ ;\-&quot;\&quot;* #,##0.00_-\ ;_-&quot;\&quot;* &quot;-&quot;??_-\ ;_-@_-"/>
    <numFmt numFmtId="43" formatCode="_ * #,##0.00_ ;_ * \-#,##0.00_ ;_ * &quot;-&quot;??_ ;_ @_ "/>
    <numFmt numFmtId="178" formatCode="_-&quot;\&quot;* #,##0_-\ ;\-&quot;\&quot;* #,##0_-\ ;_-&quot;\&quot;* &quot;-&quot;??_-\ ;_-@_-"/>
    <numFmt numFmtId="179" formatCode="_ * #,##0_ ;_ * \-#,##0_ ;_ * &quot;-&quot;??_ ;_ @_ "/>
    <numFmt numFmtId="180" formatCode="m&quot;月&quot;d&quot;日&quot;;@"/>
  </numFmts>
  <fonts count="23">
    <font>
      <sz val="11"/>
      <color theme="1"/>
      <name val="ＭＳ Ｐゴシック"/>
      <charset val="134"/>
      <scheme val="minor"/>
    </font>
    <font>
      <sz val="11"/>
      <color theme="1"/>
      <name val="ＭＳ Ｐゴシック"/>
      <charset val="128"/>
      <scheme val="minor"/>
    </font>
    <font>
      <sz val="11"/>
      <name val="ＭＳ Ｐゴシック"/>
      <charset val="128"/>
      <scheme val="minor"/>
    </font>
    <font>
      <sz val="11"/>
      <color theme="1"/>
      <name val="ＭＳ Ｐゴシック"/>
      <charset val="128"/>
      <scheme val="minor"/>
    </font>
    <font>
      <sz val="11"/>
      <color theme="0"/>
      <name val="ＭＳ Ｐゴシック"/>
      <charset val="0"/>
      <scheme val="minor"/>
    </font>
    <font>
      <b/>
      <sz val="11"/>
      <color rgb="FFFA7D00"/>
      <name val="ＭＳ Ｐゴシック"/>
      <charset val="0"/>
      <scheme val="minor"/>
    </font>
    <font>
      <b/>
      <sz val="18"/>
      <color theme="3"/>
      <name val="ＭＳ Ｐゴシック"/>
      <charset val="134"/>
      <scheme val="minor"/>
    </font>
    <font>
      <sz val="11"/>
      <color theme="1"/>
      <name val="ＭＳ Ｐゴシック"/>
      <charset val="0"/>
      <scheme val="minor"/>
    </font>
    <font>
      <b/>
      <sz val="15"/>
      <color theme="3"/>
      <name val="ＭＳ Ｐゴシック"/>
      <charset val="134"/>
      <scheme val="minor"/>
    </font>
    <font>
      <sz val="11"/>
      <color rgb="FFFA7D00"/>
      <name val="ＭＳ Ｐゴシック"/>
      <charset val="0"/>
      <scheme val="minor"/>
    </font>
    <font>
      <u/>
      <sz val="11"/>
      <color rgb="FF800080"/>
      <name val="ＭＳ Ｐゴシック"/>
      <charset val="0"/>
      <scheme val="minor"/>
    </font>
    <font>
      <sz val="11"/>
      <color rgb="FF3F3F76"/>
      <name val="ＭＳ Ｐゴシック"/>
      <charset val="0"/>
      <scheme val="minor"/>
    </font>
    <font>
      <b/>
      <sz val="11"/>
      <color rgb="FF3F3F3F"/>
      <name val="ＭＳ Ｐゴシック"/>
      <charset val="0"/>
      <scheme val="minor"/>
    </font>
    <font>
      <sz val="11"/>
      <color rgb="FFFF0000"/>
      <name val="ＭＳ Ｐゴシック"/>
      <charset val="0"/>
      <scheme val="minor"/>
    </font>
    <font>
      <b/>
      <sz val="11"/>
      <color theme="3"/>
      <name val="ＭＳ Ｐゴシック"/>
      <charset val="134"/>
      <scheme val="minor"/>
    </font>
    <font>
      <sz val="11"/>
      <color rgb="FF006100"/>
      <name val="ＭＳ Ｐゴシック"/>
      <charset val="0"/>
      <scheme val="minor"/>
    </font>
    <font>
      <b/>
      <sz val="11"/>
      <color theme="1"/>
      <name val="ＭＳ Ｐゴシック"/>
      <charset val="0"/>
      <scheme val="minor"/>
    </font>
    <font>
      <b/>
      <sz val="13"/>
      <color theme="3"/>
      <name val="ＭＳ Ｐゴシック"/>
      <charset val="134"/>
      <scheme val="minor"/>
    </font>
    <font>
      <sz val="11"/>
      <color rgb="FF9C0006"/>
      <name val="ＭＳ Ｐゴシック"/>
      <charset val="0"/>
      <scheme val="minor"/>
    </font>
    <font>
      <sz val="11"/>
      <color rgb="FF9C6500"/>
      <name val="ＭＳ Ｐゴシック"/>
      <charset val="0"/>
      <scheme val="minor"/>
    </font>
    <font>
      <b/>
      <sz val="11"/>
      <color rgb="FFFFFFFF"/>
      <name val="ＭＳ Ｐゴシック"/>
      <charset val="0"/>
      <scheme val="minor"/>
    </font>
    <font>
      <i/>
      <sz val="11"/>
      <color rgb="FF7F7F7F"/>
      <name val="ＭＳ Ｐゴシック"/>
      <charset val="0"/>
      <scheme val="minor"/>
    </font>
    <font>
      <u/>
      <sz val="11"/>
      <color rgb="FF0000FF"/>
      <name val="ＭＳ Ｐゴシック"/>
      <charset val="0"/>
      <scheme val="minor"/>
    </font>
  </fonts>
  <fills count="39">
    <fill>
      <patternFill patternType="none"/>
    </fill>
    <fill>
      <patternFill patternType="gray125"/>
    </fill>
    <fill>
      <patternFill patternType="solid">
        <fgColor theme="0" tint="-0.05"/>
        <bgColor indexed="64"/>
      </patternFill>
    </fill>
    <fill>
      <patternFill patternType="solid">
        <fgColor rgb="FFFFFF00"/>
        <bgColor indexed="64"/>
      </patternFill>
    </fill>
    <fill>
      <patternFill patternType="solid">
        <fgColor theme="4" tint="0.6"/>
        <bgColor indexed="64"/>
      </patternFill>
    </fill>
    <fill>
      <patternFill patternType="solid">
        <fgColor theme="0" tint="-0.25"/>
        <bgColor indexed="64"/>
      </patternFill>
    </fill>
    <fill>
      <patternFill patternType="solid">
        <fgColor theme="5" tint="0.6"/>
        <bgColor indexed="64"/>
      </patternFill>
    </fill>
    <fill>
      <patternFill patternType="solid">
        <fgColor theme="9" tint="0.6"/>
        <bgColor indexed="64"/>
      </patternFill>
    </fill>
    <fill>
      <patternFill patternType="solid">
        <fgColor theme="6"/>
        <bgColor indexed="64"/>
      </patternFill>
    </fill>
    <fill>
      <patternFill patternType="solid">
        <fgColor theme="5"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theme="4"/>
        <bgColor indexed="64"/>
      </patternFill>
    </fill>
    <fill>
      <patternFill patternType="solid">
        <fgColor rgb="FFFFC7CE"/>
        <bgColor indexed="64"/>
      </patternFill>
    </fill>
    <fill>
      <patternFill patternType="solid">
        <fgColor theme="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bgColor indexed="64"/>
      </patternFill>
    </fill>
  </fills>
  <borders count="4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thin">
        <color auto="1"/>
      </top>
      <bottom/>
      <diagonal/>
    </border>
    <border>
      <left/>
      <right style="medium">
        <color auto="1"/>
      </right>
      <top/>
      <bottom/>
      <diagonal/>
    </border>
    <border>
      <left style="thin">
        <color auto="1"/>
      </left>
      <right style="medium">
        <color auto="1"/>
      </right>
      <top style="thin">
        <color auto="1"/>
      </top>
      <bottom style="thin">
        <color auto="1"/>
      </bottom>
      <diagonal/>
    </border>
    <border>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thin">
        <color auto="1"/>
      </bottom>
      <diagonal/>
    </border>
    <border>
      <left style="thin">
        <color auto="1"/>
      </left>
      <right style="thin">
        <color auto="1"/>
      </right>
      <top style="medium">
        <color auto="1"/>
      </top>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3" fontId="0" fillId="0" borderId="0" applyFont="0" applyFill="0" applyBorder="0" applyAlignment="0" applyProtection="0">
      <alignment vertical="center"/>
    </xf>
    <xf numFmtId="0" fontId="11" fillId="17" borderId="32" applyNumberFormat="0" applyAlignment="0" applyProtection="0">
      <alignment vertical="center"/>
    </xf>
    <xf numFmtId="179" fontId="0" fillId="0" borderId="0" applyFont="0" applyFill="0" applyBorder="0" applyAlignment="0" applyProtection="0">
      <alignment vertical="center"/>
    </xf>
    <xf numFmtId="177" fontId="0" fillId="0" borderId="0" applyFont="0" applyFill="0" applyBorder="0" applyAlignment="0" applyProtection="0">
      <alignment vertical="center"/>
    </xf>
    <xf numFmtId="0" fontId="7" fillId="26" borderId="0" applyNumberFormat="0" applyBorder="0" applyAlignment="0" applyProtection="0">
      <alignment vertical="center"/>
    </xf>
    <xf numFmtId="178" fontId="0" fillId="0" borderId="0" applyFont="0" applyFill="0" applyBorder="0" applyAlignment="0" applyProtection="0">
      <alignment vertical="center"/>
    </xf>
    <xf numFmtId="0" fontId="7" fillId="13" borderId="0" applyNumberFormat="0" applyBorder="0" applyAlignment="0" applyProtection="0">
      <alignment vertical="center"/>
    </xf>
    <xf numFmtId="0" fontId="0" fillId="11" borderId="33" applyNumberFormat="0" applyFont="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4" fillId="25" borderId="0" applyNumberFormat="0" applyBorder="0" applyAlignment="0" applyProtection="0">
      <alignment vertical="center"/>
    </xf>
    <xf numFmtId="0" fontId="10" fillId="0" borderId="0" applyNumberFormat="0" applyFill="0" applyBorder="0" applyAlignment="0" applyProtection="0">
      <alignment vertical="center"/>
    </xf>
    <xf numFmtId="0" fontId="15" fillId="21" borderId="0" applyNumberFormat="0" applyBorder="0" applyAlignment="0" applyProtection="0">
      <alignment vertical="center"/>
    </xf>
    <xf numFmtId="0" fontId="13" fillId="0" borderId="0" applyNumberFormat="0" applyFill="0" applyBorder="0" applyAlignment="0" applyProtection="0">
      <alignment vertical="center"/>
    </xf>
    <xf numFmtId="0" fontId="9" fillId="0" borderId="35" applyNumberFormat="0" applyFill="0" applyAlignment="0" applyProtection="0">
      <alignment vertical="center"/>
    </xf>
    <xf numFmtId="0" fontId="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4" fillId="30" borderId="0" applyNumberFormat="0" applyBorder="0" applyAlignment="0" applyProtection="0">
      <alignment vertical="center"/>
    </xf>
    <xf numFmtId="0" fontId="12" fillId="10" borderId="36" applyNumberFormat="0" applyAlignment="0" applyProtection="0">
      <alignment vertical="center"/>
    </xf>
    <xf numFmtId="0" fontId="8" fillId="0" borderId="34" applyNumberFormat="0" applyFill="0" applyAlignment="0" applyProtection="0">
      <alignment vertical="center"/>
    </xf>
    <xf numFmtId="0" fontId="17" fillId="0" borderId="34" applyNumberFormat="0" applyFill="0" applyAlignment="0" applyProtection="0">
      <alignment vertical="center"/>
    </xf>
    <xf numFmtId="0" fontId="5" fillId="10" borderId="32" applyNumberFormat="0" applyAlignment="0" applyProtection="0">
      <alignment vertical="center"/>
    </xf>
    <xf numFmtId="0" fontId="14" fillId="0" borderId="37" applyNumberFormat="0" applyFill="0" applyAlignment="0" applyProtection="0">
      <alignment vertical="center"/>
    </xf>
    <xf numFmtId="0" fontId="14" fillId="0" borderId="0" applyNumberFormat="0" applyFill="0" applyBorder="0" applyAlignment="0" applyProtection="0">
      <alignment vertical="center"/>
    </xf>
    <xf numFmtId="0" fontId="4" fillId="31" borderId="0" applyNumberFormat="0" applyBorder="0" applyAlignment="0" applyProtection="0">
      <alignment vertical="center"/>
    </xf>
    <xf numFmtId="0" fontId="20" fillId="29" borderId="39" applyNumberFormat="0" applyAlignment="0" applyProtection="0">
      <alignment vertical="center"/>
    </xf>
    <xf numFmtId="0" fontId="7" fillId="12" borderId="0" applyNumberFormat="0" applyBorder="0" applyAlignment="0" applyProtection="0">
      <alignment vertical="center"/>
    </xf>
    <xf numFmtId="0" fontId="16" fillId="0" borderId="38" applyNumberFormat="0" applyFill="0" applyAlignment="0" applyProtection="0">
      <alignment vertical="center"/>
    </xf>
    <xf numFmtId="0" fontId="18" fillId="24" borderId="0" applyNumberFormat="0" applyBorder="0" applyAlignment="0" applyProtection="0">
      <alignment vertical="center"/>
    </xf>
    <xf numFmtId="0" fontId="19" fillId="28" borderId="0" applyNumberFormat="0" applyBorder="0" applyAlignment="0" applyProtection="0">
      <alignment vertical="center"/>
    </xf>
    <xf numFmtId="0" fontId="4" fillId="23" borderId="0" applyNumberFormat="0" applyBorder="0" applyAlignment="0" applyProtection="0">
      <alignment vertical="center"/>
    </xf>
    <xf numFmtId="0" fontId="7" fillId="16" borderId="0" applyNumberFormat="0" applyBorder="0" applyAlignment="0" applyProtection="0">
      <alignment vertical="center"/>
    </xf>
    <xf numFmtId="0" fontId="7" fillId="32" borderId="0" applyNumberFormat="0" applyBorder="0" applyAlignment="0" applyProtection="0">
      <alignment vertical="center"/>
    </xf>
    <xf numFmtId="0" fontId="4" fillId="19" borderId="0" applyNumberFormat="0" applyBorder="0" applyAlignment="0" applyProtection="0">
      <alignment vertical="center"/>
    </xf>
    <xf numFmtId="0" fontId="7" fillId="22" borderId="0" applyNumberFormat="0" applyBorder="0" applyAlignment="0" applyProtection="0">
      <alignment vertical="center"/>
    </xf>
    <xf numFmtId="0" fontId="7" fillId="20" borderId="0" applyNumberFormat="0" applyBorder="0" applyAlignment="0" applyProtection="0">
      <alignment vertical="center"/>
    </xf>
    <xf numFmtId="0" fontId="7" fillId="33" borderId="0" applyNumberFormat="0" applyBorder="0" applyAlignment="0" applyProtection="0">
      <alignment vertical="center"/>
    </xf>
    <xf numFmtId="0" fontId="4" fillId="9" borderId="0" applyNumberFormat="0" applyBorder="0" applyAlignment="0" applyProtection="0">
      <alignment vertical="center"/>
    </xf>
    <xf numFmtId="0" fontId="4" fillId="8" borderId="0" applyNumberFormat="0" applyBorder="0" applyAlignment="0" applyProtection="0">
      <alignment vertical="center"/>
    </xf>
    <xf numFmtId="0" fontId="7" fillId="15" borderId="0" applyNumberFormat="0" applyBorder="0" applyAlignment="0" applyProtection="0">
      <alignment vertical="center"/>
    </xf>
    <xf numFmtId="0" fontId="7" fillId="14" borderId="0" applyNumberFormat="0" applyBorder="0" applyAlignment="0" applyProtection="0">
      <alignment vertical="center"/>
    </xf>
    <xf numFmtId="0" fontId="4" fillId="27" borderId="0" applyNumberFormat="0" applyBorder="0" applyAlignment="0" applyProtection="0">
      <alignment vertical="center"/>
    </xf>
    <xf numFmtId="0" fontId="4" fillId="18" borderId="0" applyNumberFormat="0" applyBorder="0" applyAlignment="0" applyProtection="0">
      <alignment vertical="center"/>
    </xf>
    <xf numFmtId="0" fontId="7" fillId="35" borderId="0" applyNumberFormat="0" applyBorder="0" applyAlignment="0" applyProtection="0">
      <alignment vertical="center"/>
    </xf>
    <xf numFmtId="0" fontId="4" fillId="37" borderId="0" applyNumberFormat="0" applyBorder="0" applyAlignment="0" applyProtection="0">
      <alignment vertical="center"/>
    </xf>
    <xf numFmtId="0" fontId="4" fillId="38" borderId="0" applyNumberFormat="0" applyBorder="0" applyAlignment="0" applyProtection="0">
      <alignment vertical="center"/>
    </xf>
    <xf numFmtId="0" fontId="7" fillId="34" borderId="0" applyNumberFormat="0" applyBorder="0" applyAlignment="0" applyProtection="0">
      <alignment vertical="center"/>
    </xf>
    <xf numFmtId="0" fontId="4" fillId="36" borderId="0" applyNumberFormat="0" applyBorder="0" applyAlignment="0" applyProtection="0">
      <alignment vertical="center"/>
    </xf>
  </cellStyleXfs>
  <cellXfs count="68">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1" fillId="0" borderId="0" xfId="0" applyNumberFormat="1" applyFont="1" applyFill="1" applyAlignment="1">
      <alignment vertical="center"/>
    </xf>
    <xf numFmtId="49" fontId="1" fillId="0" borderId="0" xfId="0" applyNumberFormat="1" applyFont="1" applyFill="1" applyAlignment="1">
      <alignment vertical="center"/>
    </xf>
    <xf numFmtId="0" fontId="1" fillId="0" borderId="1" xfId="0" applyFont="1" applyFill="1" applyBorder="1" applyAlignment="1">
      <alignment vertical="center"/>
    </xf>
    <xf numFmtId="0" fontId="2" fillId="0" borderId="2" xfId="0" applyFont="1" applyFill="1" applyBorder="1" applyAlignment="1">
      <alignment vertical="center"/>
    </xf>
    <xf numFmtId="0" fontId="2" fillId="0" borderId="3" xfId="0" applyFont="1" applyFill="1" applyBorder="1" applyAlignment="1">
      <alignment vertical="center"/>
    </xf>
    <xf numFmtId="0" fontId="1" fillId="0" borderId="4" xfId="0" applyFont="1" applyFill="1" applyBorder="1" applyAlignment="1">
      <alignment vertical="center"/>
    </xf>
    <xf numFmtId="0" fontId="1" fillId="0" borderId="5" xfId="0" applyFont="1" applyFill="1" applyBorder="1" applyAlignment="1">
      <alignment vertical="center"/>
    </xf>
    <xf numFmtId="0" fontId="2" fillId="0" borderId="6" xfId="0" applyFont="1" applyFill="1" applyBorder="1" applyAlignment="1">
      <alignment vertical="center"/>
    </xf>
    <xf numFmtId="0" fontId="2" fillId="0" borderId="0" xfId="0" applyFont="1" applyFill="1" applyBorder="1" applyAlignment="1">
      <alignment vertical="center"/>
    </xf>
    <xf numFmtId="0" fontId="2" fillId="0" borderId="7" xfId="0" applyFont="1" applyFill="1" applyBorder="1" applyAlignment="1">
      <alignment vertical="center"/>
    </xf>
    <xf numFmtId="0" fontId="1" fillId="0" borderId="8" xfId="0" applyFont="1" applyFill="1" applyBorder="1" applyAlignment="1">
      <alignment vertical="center"/>
    </xf>
    <xf numFmtId="49" fontId="1" fillId="0" borderId="5" xfId="0" applyNumberFormat="1" applyFont="1" applyFill="1" applyBorder="1" applyAlignment="1">
      <alignment vertical="center"/>
    </xf>
    <xf numFmtId="49" fontId="2" fillId="0" borderId="0" xfId="0" applyNumberFormat="1" applyFont="1" applyFill="1" applyBorder="1" applyAlignment="1">
      <alignment vertical="center"/>
    </xf>
    <xf numFmtId="0" fontId="1" fillId="0" borderId="9" xfId="0" applyFont="1" applyFill="1" applyBorder="1" applyAlignment="1">
      <alignment vertical="center"/>
    </xf>
    <xf numFmtId="49" fontId="1" fillId="0" borderId="10" xfId="0" applyNumberFormat="1" applyFont="1" applyFill="1" applyBorder="1" applyAlignment="1">
      <alignment vertical="center"/>
    </xf>
    <xf numFmtId="0" fontId="2" fillId="0" borderId="11" xfId="0" applyFont="1" applyFill="1" applyBorder="1" applyAlignment="1">
      <alignment vertical="center"/>
    </xf>
    <xf numFmtId="0" fontId="2" fillId="0" borderId="12" xfId="0" applyFont="1" applyFill="1" applyBorder="1" applyAlignment="1">
      <alignment vertical="center"/>
    </xf>
    <xf numFmtId="0" fontId="1" fillId="0" borderId="13" xfId="0" applyFont="1" applyFill="1" applyBorder="1" applyAlignment="1">
      <alignment vertical="center"/>
    </xf>
    <xf numFmtId="0" fontId="1" fillId="0" borderId="10" xfId="0" applyFont="1" applyFill="1" applyBorder="1" applyAlignment="1">
      <alignment vertical="center"/>
    </xf>
    <xf numFmtId="0" fontId="1" fillId="0" borderId="14" xfId="0" applyFont="1" applyFill="1" applyBorder="1" applyAlignment="1">
      <alignment vertical="center"/>
    </xf>
    <xf numFmtId="0" fontId="1" fillId="0" borderId="15" xfId="0" applyFont="1" applyFill="1" applyBorder="1" applyAlignment="1">
      <alignment vertical="center"/>
    </xf>
    <xf numFmtId="0" fontId="1" fillId="0" borderId="16" xfId="0" applyFont="1" applyFill="1" applyBorder="1" applyAlignment="1">
      <alignment vertical="center"/>
    </xf>
    <xf numFmtId="0" fontId="1" fillId="0" borderId="17" xfId="0" applyFont="1" applyFill="1" applyBorder="1" applyAlignment="1">
      <alignment vertical="center"/>
    </xf>
    <xf numFmtId="0" fontId="1" fillId="0" borderId="2" xfId="0" applyFont="1" applyFill="1" applyBorder="1" applyAlignment="1">
      <alignment vertical="center"/>
    </xf>
    <xf numFmtId="0" fontId="1" fillId="0" borderId="18" xfId="0" applyFont="1" applyFill="1" applyBorder="1" applyAlignment="1">
      <alignment vertical="center"/>
    </xf>
    <xf numFmtId="0" fontId="1" fillId="0" borderId="0" xfId="0" applyFont="1" applyFill="1" applyBorder="1" applyAlignment="1">
      <alignment vertical="center"/>
    </xf>
    <xf numFmtId="0" fontId="1" fillId="0" borderId="19" xfId="0" applyFont="1" applyFill="1" applyBorder="1" applyAlignment="1">
      <alignment vertical="center"/>
    </xf>
    <xf numFmtId="0" fontId="1" fillId="0" borderId="20" xfId="0" applyFont="1" applyFill="1" applyBorder="1" applyAlignment="1">
      <alignment vertical="center"/>
    </xf>
    <xf numFmtId="0" fontId="1" fillId="0" borderId="11" xfId="0" applyFont="1" applyFill="1" applyBorder="1" applyAlignment="1">
      <alignment vertical="center"/>
    </xf>
    <xf numFmtId="0" fontId="1" fillId="0" borderId="21" xfId="0" applyFont="1" applyFill="1" applyBorder="1" applyAlignment="1">
      <alignment vertical="center"/>
    </xf>
    <xf numFmtId="0" fontId="1" fillId="0" borderId="22" xfId="0" applyFont="1" applyFill="1" applyBorder="1" applyAlignment="1">
      <alignment vertical="center"/>
    </xf>
    <xf numFmtId="0" fontId="1" fillId="0" borderId="23" xfId="0" applyFont="1" applyFill="1" applyBorder="1" applyAlignment="1">
      <alignment vertical="center"/>
    </xf>
    <xf numFmtId="0" fontId="1" fillId="0" borderId="24" xfId="0" applyFont="1" applyFill="1" applyBorder="1" applyAlignment="1">
      <alignment vertical="center"/>
    </xf>
    <xf numFmtId="0" fontId="1" fillId="0" borderId="6" xfId="0" applyFont="1" applyFill="1" applyBorder="1" applyAlignment="1">
      <alignment vertical="center"/>
    </xf>
    <xf numFmtId="0" fontId="1" fillId="0" borderId="25" xfId="0" applyFont="1" applyFill="1" applyBorder="1" applyAlignment="1">
      <alignment vertical="center"/>
    </xf>
    <xf numFmtId="180" fontId="1" fillId="0" borderId="6" xfId="0" applyNumberFormat="1" applyFont="1" applyFill="1" applyBorder="1" applyAlignment="1">
      <alignment vertical="center"/>
    </xf>
    <xf numFmtId="180" fontId="1" fillId="0" borderId="25" xfId="0" applyNumberFormat="1" applyFont="1" applyFill="1" applyBorder="1" applyAlignment="1">
      <alignment vertical="center"/>
    </xf>
    <xf numFmtId="0" fontId="1" fillId="0" borderId="26" xfId="0" applyFont="1" applyFill="1" applyBorder="1" applyAlignment="1">
      <alignment vertical="center"/>
    </xf>
    <xf numFmtId="0" fontId="1" fillId="0" borderId="27" xfId="0" applyFont="1" applyFill="1" applyBorder="1" applyAlignment="1">
      <alignment vertical="center"/>
    </xf>
    <xf numFmtId="0" fontId="3" fillId="0" borderId="0" xfId="0" applyFont="1" applyFill="1" applyBorder="1" applyAlignment="1">
      <alignment vertical="center"/>
    </xf>
    <xf numFmtId="176" fontId="3" fillId="0" borderId="0" xfId="0" applyNumberFormat="1" applyFont="1" applyFill="1" applyBorder="1" applyAlignment="1">
      <alignment vertical="center"/>
    </xf>
    <xf numFmtId="0" fontId="3" fillId="0" borderId="14" xfId="0" applyFont="1" applyFill="1" applyBorder="1" applyAlignment="1">
      <alignment vertical="center"/>
    </xf>
    <xf numFmtId="0" fontId="3" fillId="0" borderId="28" xfId="0" applyFont="1" applyFill="1" applyBorder="1" applyAlignment="1">
      <alignment vertical="center"/>
    </xf>
    <xf numFmtId="0" fontId="3" fillId="0" borderId="15" xfId="0" applyFont="1" applyFill="1" applyBorder="1" applyAlignment="1">
      <alignment vertical="center"/>
    </xf>
    <xf numFmtId="0" fontId="3" fillId="0" borderId="24" xfId="0" applyFont="1" applyFill="1" applyBorder="1" applyAlignment="1">
      <alignment vertical="center"/>
    </xf>
    <xf numFmtId="0" fontId="3" fillId="0" borderId="29" xfId="0" applyFont="1" applyFill="1" applyBorder="1" applyAlignment="1">
      <alignment vertical="center"/>
    </xf>
    <xf numFmtId="0" fontId="3" fillId="0" borderId="16" xfId="0" applyFont="1" applyFill="1" applyBorder="1" applyAlignment="1">
      <alignment vertical="center"/>
    </xf>
    <xf numFmtId="0" fontId="3" fillId="0" borderId="30" xfId="0" applyFont="1" applyFill="1" applyBorder="1" applyAlignment="1">
      <alignment vertical="center"/>
    </xf>
    <xf numFmtId="0" fontId="3" fillId="2" borderId="17" xfId="0" applyFont="1" applyFill="1" applyBorder="1" applyAlignment="1">
      <alignment vertical="center"/>
    </xf>
    <xf numFmtId="0" fontId="3" fillId="0" borderId="6" xfId="0" applyFont="1" applyFill="1" applyBorder="1" applyAlignment="1">
      <alignment vertical="center"/>
    </xf>
    <xf numFmtId="0" fontId="3" fillId="0" borderId="4" xfId="0" applyFont="1" applyFill="1" applyBorder="1" applyAlignment="1">
      <alignment vertical="center"/>
    </xf>
    <xf numFmtId="0" fontId="0" fillId="0" borderId="6" xfId="0" applyBorder="1">
      <alignment vertical="center"/>
    </xf>
    <xf numFmtId="0" fontId="0" fillId="3" borderId="6" xfId="0" applyFill="1" applyBorder="1">
      <alignment vertical="center"/>
    </xf>
    <xf numFmtId="0" fontId="3" fillId="4" borderId="17" xfId="0" applyFont="1" applyFill="1" applyBorder="1" applyAlignment="1">
      <alignment vertical="center"/>
    </xf>
    <xf numFmtId="0" fontId="3" fillId="0" borderId="31" xfId="0" applyFont="1" applyFill="1" applyBorder="1" applyAlignment="1">
      <alignment vertical="center"/>
    </xf>
    <xf numFmtId="176" fontId="3" fillId="0" borderId="24" xfId="0" applyNumberFormat="1" applyFont="1" applyFill="1" applyBorder="1" applyAlignment="1">
      <alignment vertical="center"/>
    </xf>
    <xf numFmtId="176" fontId="3" fillId="0" borderId="6" xfId="0" applyNumberFormat="1" applyFont="1" applyFill="1" applyBorder="1" applyAlignment="1">
      <alignment vertical="center"/>
    </xf>
    <xf numFmtId="0" fontId="3" fillId="0" borderId="26" xfId="0" applyFont="1" applyFill="1" applyBorder="1" applyAlignment="1">
      <alignment vertical="center"/>
    </xf>
    <xf numFmtId="0" fontId="3" fillId="0" borderId="20" xfId="0" applyFont="1" applyFill="1" applyBorder="1" applyAlignment="1">
      <alignment vertical="center"/>
    </xf>
    <xf numFmtId="0" fontId="3" fillId="5" borderId="17" xfId="0" applyFont="1" applyFill="1" applyBorder="1" applyAlignment="1">
      <alignment vertical="center"/>
    </xf>
    <xf numFmtId="0" fontId="3" fillId="6" borderId="17" xfId="0" applyFont="1" applyFill="1" applyBorder="1" applyAlignment="1">
      <alignment vertical="center"/>
    </xf>
    <xf numFmtId="0" fontId="3" fillId="7" borderId="17" xfId="0" applyFont="1" applyFill="1" applyBorder="1" applyAlignment="1">
      <alignment vertical="center"/>
    </xf>
    <xf numFmtId="0" fontId="3" fillId="3" borderId="17" xfId="0" applyFont="1" applyFill="1" applyBorder="1" applyAlignment="1">
      <alignment vertical="center"/>
    </xf>
    <xf numFmtId="0" fontId="3" fillId="0" borderId="17" xfId="0" applyFont="1" applyFill="1" applyBorder="1" applyAlignment="1">
      <alignment vertical="center"/>
    </xf>
    <xf numFmtId="0" fontId="3" fillId="3" borderId="6" xfId="0" applyFont="1" applyFill="1" applyBorder="1" applyAlignment="1">
      <alignment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304"/>
  <sheetViews>
    <sheetView workbookViewId="0">
      <pane xSplit="7" ySplit="1" topLeftCell="H2" activePane="bottomRight" state="frozen"/>
      <selection/>
      <selection pane="topRight"/>
      <selection pane="bottomLeft"/>
      <selection pane="bottomRight" activeCell="H7" sqref="H7"/>
    </sheetView>
  </sheetViews>
  <sheetFormatPr defaultColWidth="9" defaultRowHeight="13.5"/>
  <cols>
    <col min="1" max="1" width="3.5" style="42" customWidth="1"/>
    <col min="2" max="2" width="5" style="42" customWidth="1"/>
    <col min="3" max="3" width="3.25" style="42" customWidth="1"/>
    <col min="4" max="4" width="6.25" style="42" customWidth="1"/>
    <col min="5" max="5" width="4.25" style="42" hidden="1" customWidth="1"/>
    <col min="6" max="6" width="5" style="42" customWidth="1"/>
    <col min="7" max="7" width="21" style="42" customWidth="1"/>
    <col min="8" max="9" width="9" style="42"/>
    <col min="10" max="10" width="9" style="42" hidden="1" customWidth="1"/>
    <col min="11" max="12" width="5" style="42" customWidth="1"/>
    <col min="13" max="13" width="4.75" style="42" customWidth="1"/>
    <col min="14" max="14" width="27.125" style="42" customWidth="1"/>
    <col min="15" max="15" width="33.75" style="42" customWidth="1"/>
    <col min="16" max="16" width="39.625" style="42" customWidth="1"/>
    <col min="17" max="17" width="6.375" style="43" customWidth="1"/>
    <col min="18" max="19" width="9" style="42" hidden="1" customWidth="1"/>
    <col min="20" max="20" width="4.875" style="42" customWidth="1"/>
    <col min="21" max="22" width="2.75" style="42" customWidth="1"/>
    <col min="23" max="26" width="4.75" style="42" customWidth="1"/>
    <col min="27" max="28" width="9" style="42"/>
  </cols>
  <sheetData>
    <row r="1" spans="1:28">
      <c r="A1" s="44"/>
      <c r="B1" s="45"/>
      <c r="C1" s="46" t="s">
        <v>0</v>
      </c>
      <c r="D1" s="47" t="s">
        <v>1</v>
      </c>
      <c r="E1" s="47"/>
      <c r="F1" s="47" t="s">
        <v>2</v>
      </c>
      <c r="G1" s="48" t="s">
        <v>3</v>
      </c>
      <c r="H1" s="48" t="s">
        <v>4</v>
      </c>
      <c r="I1" s="47" t="s">
        <v>5</v>
      </c>
      <c r="J1" s="47"/>
      <c r="K1" s="47" t="s">
        <v>6</v>
      </c>
      <c r="L1" s="47" t="s">
        <v>7</v>
      </c>
      <c r="M1" s="47" t="s">
        <v>8</v>
      </c>
      <c r="N1" s="47" t="s">
        <v>9</v>
      </c>
      <c r="O1" s="47" t="s">
        <v>10</v>
      </c>
      <c r="P1" s="47" t="s">
        <v>11</v>
      </c>
      <c r="Q1" s="58" t="s">
        <v>12</v>
      </c>
      <c r="R1" s="47"/>
      <c r="S1" s="47"/>
      <c r="T1" s="47" t="s">
        <v>13</v>
      </c>
      <c r="U1" s="47" t="s">
        <v>14</v>
      </c>
      <c r="V1" s="47" t="s">
        <v>15</v>
      </c>
      <c r="W1" s="47" t="s">
        <v>16</v>
      </c>
      <c r="X1" s="47" t="s">
        <v>17</v>
      </c>
      <c r="Y1" s="47" t="s">
        <v>18</v>
      </c>
      <c r="Z1" s="47" t="s">
        <v>19</v>
      </c>
      <c r="AA1" s="47" t="s">
        <v>20</v>
      </c>
      <c r="AB1" s="60" t="s">
        <v>21</v>
      </c>
    </row>
    <row r="2" spans="1:28">
      <c r="A2" s="49">
        <v>1</v>
      </c>
      <c r="B2" s="50" t="s">
        <v>22</v>
      </c>
      <c r="C2" s="51" t="s">
        <v>23</v>
      </c>
      <c r="D2" s="52" t="s">
        <v>24</v>
      </c>
      <c r="E2" s="52"/>
      <c r="F2" s="53">
        <v>5</v>
      </c>
      <c r="G2" s="54" t="s">
        <v>25</v>
      </c>
      <c r="H2" s="54" t="s">
        <v>26</v>
      </c>
      <c r="I2" s="57" t="s">
        <v>27</v>
      </c>
      <c r="J2" s="52"/>
      <c r="K2" s="52" t="s">
        <v>28</v>
      </c>
      <c r="L2" s="52"/>
      <c r="M2" s="52"/>
      <c r="N2" s="52" t="s">
        <v>29</v>
      </c>
      <c r="O2" s="52" t="s">
        <v>30</v>
      </c>
      <c r="P2" s="52"/>
      <c r="Q2" s="59">
        <v>42737</v>
      </c>
      <c r="R2" s="52"/>
      <c r="S2" s="52"/>
      <c r="T2" s="52"/>
      <c r="U2" s="52">
        <f t="shared" ref="U2:U13" si="0">IF(Q2&gt;1,MONTH(Q2),"")</f>
        <v>1</v>
      </c>
      <c r="V2" s="52">
        <f t="shared" ref="V2:V13" si="1">IF(Q2&gt;1,DAY(Q2),"")</f>
        <v>2</v>
      </c>
      <c r="W2" s="52" t="str">
        <f t="shared" ref="W2:W13" si="2">LEFT(N2,2)</f>
        <v>飛行</v>
      </c>
      <c r="X2" s="52" t="str">
        <f t="shared" ref="X2:X13" si="3">IF(ISERROR(FIND(" ",N2)),"",MID(N2,FIND(" ",N2)+1,2))</f>
        <v/>
      </c>
      <c r="Y2" s="52" t="str">
        <f t="shared" ref="Y2:Y13" si="4">IF(LEN(X2)&gt;1,IF(ISERROR(FIND(" ",N2,FIND(" ",N2)+1)),"",MID(N2,FIND(" ",N2)+4,2)),"")</f>
        <v/>
      </c>
      <c r="Z2" s="52"/>
      <c r="AA2" s="52" t="str">
        <f t="shared" ref="AA2:AA13" si="5">IF(N2="","",N2&amp;IF(O2="","","&amp;br;"&amp;O2)&amp;IF(P2="","","&amp;br;"&amp;P2))</f>
        <v>飛行&amp;br;このクリーチャーが戦場に出たとき、あなたが2対以上のスピリットをコントロールしている場合、あなたは3点のライフを得る。</v>
      </c>
      <c r="AB2" s="61" t="e">
        <f>IF(H2="","",VLOOKUP(H2,AE:AG,3,FALSE))</f>
        <v>#N/A</v>
      </c>
    </row>
    <row r="3" spans="1:28">
      <c r="A3" s="49">
        <v>2</v>
      </c>
      <c r="B3" s="50" t="s">
        <v>22</v>
      </c>
      <c r="C3" s="51" t="s">
        <v>23</v>
      </c>
      <c r="D3" s="52" t="s">
        <v>24</v>
      </c>
      <c r="E3" s="52"/>
      <c r="F3" s="53">
        <v>7</v>
      </c>
      <c r="G3" s="54" t="s">
        <v>31</v>
      </c>
      <c r="H3" s="54" t="s">
        <v>32</v>
      </c>
      <c r="I3" s="57" t="s">
        <v>27</v>
      </c>
      <c r="J3" s="52"/>
      <c r="K3" s="52" t="s">
        <v>33</v>
      </c>
      <c r="L3" s="52" t="s">
        <v>34</v>
      </c>
      <c r="M3" s="52"/>
      <c r="N3" s="52" t="s">
        <v>35</v>
      </c>
      <c r="O3" s="52" t="s">
        <v>36</v>
      </c>
      <c r="P3" s="52"/>
      <c r="Q3" s="59">
        <v>42767</v>
      </c>
      <c r="R3" s="52"/>
      <c r="S3" s="52"/>
      <c r="T3" s="52"/>
      <c r="U3" s="52">
        <f t="shared" si="0"/>
        <v>2</v>
      </c>
      <c r="V3" s="52">
        <f t="shared" si="1"/>
        <v>1</v>
      </c>
      <c r="W3" s="52" t="str">
        <f t="shared" si="2"/>
        <v>ディ</v>
      </c>
      <c r="X3" s="52" t="str">
        <f t="shared" si="3"/>
        <v/>
      </c>
      <c r="Y3" s="52" t="str">
        <f t="shared" si="4"/>
        <v/>
      </c>
      <c r="Z3" s="52"/>
      <c r="AA3" s="52" t="str">
        <f t="shared" si="5"/>
        <v>ディフェンダー&amp;br;このクリーチャーが死亡したとき、飛行を持つ1/1の白のスピリット・トークンを1体召喚する。</v>
      </c>
      <c r="AB3" s="61" t="e">
        <f>IF(H3="","",VLOOKUP(H3,AE:AG,3,FALSE))</f>
        <v>#N/A</v>
      </c>
    </row>
    <row r="4" spans="1:28">
      <c r="A4" s="49">
        <v>3</v>
      </c>
      <c r="B4" s="50" t="s">
        <v>22</v>
      </c>
      <c r="C4" s="51" t="s">
        <v>23</v>
      </c>
      <c r="D4" s="52" t="s">
        <v>24</v>
      </c>
      <c r="E4" s="52"/>
      <c r="F4" s="53">
        <v>7</v>
      </c>
      <c r="G4" s="54" t="s">
        <v>37</v>
      </c>
      <c r="H4" s="54" t="s">
        <v>38</v>
      </c>
      <c r="I4" s="57" t="s">
        <v>27</v>
      </c>
      <c r="J4" s="52"/>
      <c r="K4" s="52" t="s">
        <v>28</v>
      </c>
      <c r="L4" s="52"/>
      <c r="M4" s="52"/>
      <c r="N4" s="52" t="s">
        <v>29</v>
      </c>
      <c r="O4" s="52" t="s">
        <v>39</v>
      </c>
      <c r="P4" s="52"/>
      <c r="Q4" s="59">
        <v>42737</v>
      </c>
      <c r="R4" s="52"/>
      <c r="S4" s="52"/>
      <c r="T4" s="52"/>
      <c r="U4" s="52">
        <f t="shared" si="0"/>
        <v>1</v>
      </c>
      <c r="V4" s="52">
        <f t="shared" si="1"/>
        <v>2</v>
      </c>
      <c r="W4" s="52" t="str">
        <f t="shared" si="2"/>
        <v>飛行</v>
      </c>
      <c r="X4" s="52" t="str">
        <f t="shared" si="3"/>
        <v/>
      </c>
      <c r="Y4" s="52" t="str">
        <f t="shared" si="4"/>
        <v/>
      </c>
      <c r="Z4" s="52"/>
      <c r="AA4" s="52" t="str">
        <f t="shared" si="5"/>
        <v>飛行&amp;br;このクリーチャーが戦場に出たとき、あなたがコントロールしているスピリットが破壊されていた場合、飛行を持つ1/1の白のスピリット･トークンを1体召喚する。</v>
      </c>
      <c r="AB4" s="61" t="e">
        <f>IF(H4="","",VLOOKUP(H4,AE:AG,3,FALSE))</f>
        <v>#N/A</v>
      </c>
    </row>
    <row r="5" spans="1:28">
      <c r="A5" s="49">
        <v>4</v>
      </c>
      <c r="B5" s="50" t="s">
        <v>22</v>
      </c>
      <c r="C5" s="51" t="s">
        <v>23</v>
      </c>
      <c r="D5" s="52" t="s">
        <v>24</v>
      </c>
      <c r="E5" s="52"/>
      <c r="F5" s="53">
        <v>11</v>
      </c>
      <c r="G5" s="54" t="s">
        <v>40</v>
      </c>
      <c r="H5" s="54" t="s">
        <v>41</v>
      </c>
      <c r="I5" s="57" t="s">
        <v>27</v>
      </c>
      <c r="J5" s="52"/>
      <c r="K5" s="52" t="s">
        <v>33</v>
      </c>
      <c r="L5" s="52" t="s">
        <v>42</v>
      </c>
      <c r="M5" s="52"/>
      <c r="N5" s="52" t="s">
        <v>35</v>
      </c>
      <c r="O5" s="52" t="s">
        <v>43</v>
      </c>
      <c r="P5" s="52"/>
      <c r="Q5" s="59">
        <v>42768</v>
      </c>
      <c r="R5" s="52"/>
      <c r="S5" s="52"/>
      <c r="T5" s="52"/>
      <c r="U5" s="52">
        <f t="shared" si="0"/>
        <v>2</v>
      </c>
      <c r="V5" s="52">
        <f t="shared" si="1"/>
        <v>2</v>
      </c>
      <c r="W5" s="52" t="str">
        <f t="shared" si="2"/>
        <v>ディ</v>
      </c>
      <c r="X5" s="52" t="str">
        <f t="shared" si="3"/>
        <v/>
      </c>
      <c r="Y5" s="52" t="str">
        <f t="shared" si="4"/>
        <v/>
      </c>
      <c r="Z5" s="52"/>
      <c r="AA5" s="52" t="str">
        <f t="shared" si="5"/>
        <v>ディフェンダー&amp;br;このクリーチャーが戦場に出たとき、あなたの次のターン開始時まで、あなたがコントロールする各クリーチャーは+1/+1の修正を受ける。</v>
      </c>
      <c r="AB5" s="61" t="e">
        <f>IF(H5="","",VLOOKUP(H5,AE:AG,3,FALSE))</f>
        <v>#N/A</v>
      </c>
    </row>
    <row r="6" spans="1:28">
      <c r="A6" s="49">
        <v>5</v>
      </c>
      <c r="B6" s="50" t="s">
        <v>22</v>
      </c>
      <c r="C6" s="51" t="s">
        <v>23</v>
      </c>
      <c r="D6" s="52" t="s">
        <v>24</v>
      </c>
      <c r="E6" s="52"/>
      <c r="F6" s="53">
        <v>4</v>
      </c>
      <c r="G6" s="54" t="s">
        <v>44</v>
      </c>
      <c r="H6" s="54" t="s">
        <v>45</v>
      </c>
      <c r="I6" s="57" t="s">
        <v>27</v>
      </c>
      <c r="J6" s="52"/>
      <c r="K6" s="52" t="s">
        <v>33</v>
      </c>
      <c r="L6" s="52" t="s">
        <v>46</v>
      </c>
      <c r="M6" s="52"/>
      <c r="N6" s="52" t="s">
        <v>35</v>
      </c>
      <c r="O6" s="52"/>
      <c r="P6" s="52"/>
      <c r="Q6" s="59">
        <v>42737</v>
      </c>
      <c r="R6" s="52"/>
      <c r="S6" s="52"/>
      <c r="T6" s="52"/>
      <c r="U6" s="52">
        <f t="shared" si="0"/>
        <v>1</v>
      </c>
      <c r="V6" s="52">
        <f t="shared" si="1"/>
        <v>2</v>
      </c>
      <c r="W6" s="52" t="str">
        <f t="shared" si="2"/>
        <v>ディ</v>
      </c>
      <c r="X6" s="52" t="str">
        <f t="shared" si="3"/>
        <v/>
      </c>
      <c r="Y6" s="52" t="str">
        <f t="shared" si="4"/>
        <v/>
      </c>
      <c r="Z6" s="52"/>
      <c r="AA6" s="52" t="str">
        <f t="shared" si="5"/>
        <v>ディフェンダー</v>
      </c>
      <c r="AB6" s="61" t="e">
        <f>IF(H6="","",VLOOKUP(H6,AE:AG,3,FALSE))</f>
        <v>#N/A</v>
      </c>
    </row>
    <row r="7" spans="1:28">
      <c r="A7" s="49">
        <v>6</v>
      </c>
      <c r="B7" s="50" t="s">
        <v>22</v>
      </c>
      <c r="C7" s="51" t="s">
        <v>23</v>
      </c>
      <c r="D7" s="52" t="s">
        <v>24</v>
      </c>
      <c r="E7" s="52"/>
      <c r="F7" s="53">
        <v>5</v>
      </c>
      <c r="G7" s="54" t="s">
        <v>47</v>
      </c>
      <c r="H7" s="54" t="s">
        <v>48</v>
      </c>
      <c r="I7" s="57" t="s">
        <v>27</v>
      </c>
      <c r="J7" s="52"/>
      <c r="K7" s="52" t="s">
        <v>28</v>
      </c>
      <c r="L7" s="52"/>
      <c r="M7" s="52"/>
      <c r="N7" s="52" t="s">
        <v>49</v>
      </c>
      <c r="O7" s="52"/>
      <c r="P7" s="52"/>
      <c r="Q7" s="59">
        <v>42768</v>
      </c>
      <c r="R7" s="52"/>
      <c r="S7" s="52"/>
      <c r="T7" s="52"/>
      <c r="U7" s="52">
        <f t="shared" si="0"/>
        <v>2</v>
      </c>
      <c r="V7" s="52">
        <f t="shared" si="1"/>
        <v>2</v>
      </c>
      <c r="W7" s="52" t="str">
        <f t="shared" si="2"/>
        <v>昂揚</v>
      </c>
      <c r="X7" s="52" t="str">
        <f t="shared" si="3"/>
        <v/>
      </c>
      <c r="Y7" s="52" t="str">
        <f t="shared" si="4"/>
        <v/>
      </c>
      <c r="Z7" s="52"/>
      <c r="AA7" s="52" t="str">
        <f t="shared" si="5"/>
        <v>昂揚：このクリーチャーは飛行を得る。</v>
      </c>
      <c r="AB7" s="61" t="e">
        <f>IF(H7="","",VLOOKUP(H7,AE:AG,3,FALSE))</f>
        <v>#N/A</v>
      </c>
    </row>
    <row r="8" spans="1:28">
      <c r="A8" s="49">
        <v>7</v>
      </c>
      <c r="B8" s="50" t="s">
        <v>22</v>
      </c>
      <c r="C8" s="51" t="s">
        <v>23</v>
      </c>
      <c r="D8" s="52" t="s">
        <v>24</v>
      </c>
      <c r="E8" s="52"/>
      <c r="F8" s="53">
        <v>3</v>
      </c>
      <c r="G8" s="54" t="s">
        <v>50</v>
      </c>
      <c r="H8" s="54" t="s">
        <v>51</v>
      </c>
      <c r="I8" s="57" t="s">
        <v>27</v>
      </c>
      <c r="J8" s="52"/>
      <c r="K8" s="52" t="s">
        <v>33</v>
      </c>
      <c r="L8" s="52" t="s">
        <v>34</v>
      </c>
      <c r="M8" s="52"/>
      <c r="N8" s="52" t="s">
        <v>52</v>
      </c>
      <c r="O8" s="52"/>
      <c r="P8" s="52"/>
      <c r="Q8" s="59">
        <v>42768</v>
      </c>
      <c r="R8" s="52"/>
      <c r="S8" s="52"/>
      <c r="T8" s="52"/>
      <c r="U8" s="52">
        <f t="shared" si="0"/>
        <v>2</v>
      </c>
      <c r="V8" s="52">
        <f t="shared" si="1"/>
        <v>2</v>
      </c>
      <c r="W8" s="52" t="str">
        <f t="shared" si="2"/>
        <v>この</v>
      </c>
      <c r="X8" s="52" t="str">
        <f t="shared" si="3"/>
        <v/>
      </c>
      <c r="Y8" s="52" t="str">
        <f t="shared" si="4"/>
        <v/>
      </c>
      <c r="Z8" s="52"/>
      <c r="AA8" s="52" t="str">
        <f t="shared" si="5"/>
        <v>このクリーチャーが戦場に出たとき、クリーチャー1体を対象とする。あなたはカードを1枚捨てる。あなたの次のターン開始時まで、そのクリーチャーは無効化される。</v>
      </c>
      <c r="AB8" s="61" t="e">
        <f>IF(H8="","",VLOOKUP(H8,AE:AG,3,FALSE))</f>
        <v>#N/A</v>
      </c>
    </row>
    <row r="9" spans="1:28">
      <c r="A9" s="49">
        <v>8</v>
      </c>
      <c r="B9" s="50" t="s">
        <v>22</v>
      </c>
      <c r="C9" s="51" t="s">
        <v>23</v>
      </c>
      <c r="D9" s="52" t="s">
        <v>24</v>
      </c>
      <c r="E9" s="52"/>
      <c r="F9" s="53">
        <v>5</v>
      </c>
      <c r="G9" s="54" t="s">
        <v>53</v>
      </c>
      <c r="H9" s="54" t="s">
        <v>54</v>
      </c>
      <c r="I9" s="57" t="s">
        <v>27</v>
      </c>
      <c r="J9" s="52"/>
      <c r="K9" s="52" t="s">
        <v>33</v>
      </c>
      <c r="L9" s="52" t="s">
        <v>34</v>
      </c>
      <c r="M9" s="52"/>
      <c r="N9" s="52" t="s">
        <v>55</v>
      </c>
      <c r="O9" s="52"/>
      <c r="P9" s="52"/>
      <c r="Q9" s="59">
        <v>42737</v>
      </c>
      <c r="R9" s="52"/>
      <c r="S9" s="52"/>
      <c r="T9" s="52"/>
      <c r="U9" s="52">
        <f t="shared" si="0"/>
        <v>1</v>
      </c>
      <c r="V9" s="52">
        <f t="shared" si="1"/>
        <v>2</v>
      </c>
      <c r="W9" s="52" t="str">
        <f t="shared" si="2"/>
        <v>この</v>
      </c>
      <c r="X9" s="52" t="str">
        <f t="shared" si="3"/>
        <v/>
      </c>
      <c r="Y9" s="52" t="str">
        <f t="shared" si="4"/>
        <v/>
      </c>
      <c r="Z9" s="52"/>
      <c r="AA9" s="52" t="str">
        <f t="shared" si="5"/>
        <v>このクリーチャーが戦場に出たとき、調査を行う。</v>
      </c>
      <c r="AB9" s="61" t="e">
        <f>IF(H9="","",VLOOKUP(H9,AE:AG,3,FALSE))</f>
        <v>#N/A</v>
      </c>
    </row>
    <row r="10" spans="1:28">
      <c r="A10" s="49">
        <v>9</v>
      </c>
      <c r="B10" s="50" t="s">
        <v>22</v>
      </c>
      <c r="C10" s="51" t="s">
        <v>23</v>
      </c>
      <c r="D10" s="52" t="s">
        <v>24</v>
      </c>
      <c r="E10" s="52"/>
      <c r="F10" s="53">
        <v>6</v>
      </c>
      <c r="G10" s="54" t="s">
        <v>56</v>
      </c>
      <c r="H10" s="54" t="s">
        <v>57</v>
      </c>
      <c r="I10" s="57" t="s">
        <v>27</v>
      </c>
      <c r="J10" s="52"/>
      <c r="K10" s="52" t="s">
        <v>33</v>
      </c>
      <c r="L10" s="52"/>
      <c r="M10" s="52"/>
      <c r="N10" s="52" t="s">
        <v>58</v>
      </c>
      <c r="O10" s="52"/>
      <c r="P10" s="52"/>
      <c r="Q10" s="59">
        <v>42736</v>
      </c>
      <c r="R10" s="52"/>
      <c r="S10" s="52"/>
      <c r="T10" s="52"/>
      <c r="U10" s="52">
        <f t="shared" si="0"/>
        <v>1</v>
      </c>
      <c r="V10" s="52">
        <f t="shared" si="1"/>
        <v>1</v>
      </c>
      <c r="W10" s="52" t="str">
        <f t="shared" si="2"/>
        <v>あな</v>
      </c>
      <c r="X10" s="52" t="str">
        <f t="shared" si="3"/>
        <v/>
      </c>
      <c r="Y10" s="52" t="str">
        <f t="shared" si="4"/>
        <v/>
      </c>
      <c r="Z10" s="52"/>
      <c r="AA10" s="52" t="str">
        <f t="shared" si="5"/>
        <v>あなたがコントロールするクリーチャーが死亡したとき、このクリーチャーは+1/+1の修正を受ける。</v>
      </c>
      <c r="AB10" s="61" t="e">
        <f>IF(H10="","",VLOOKUP(H10,AE:AG,3,FALSE))</f>
        <v>#N/A</v>
      </c>
    </row>
    <row r="11" spans="1:28">
      <c r="A11" s="49">
        <v>10</v>
      </c>
      <c r="B11" s="50" t="s">
        <v>22</v>
      </c>
      <c r="C11" s="51" t="s">
        <v>23</v>
      </c>
      <c r="D11" s="52" t="s">
        <v>24</v>
      </c>
      <c r="E11" s="52"/>
      <c r="F11" s="53">
        <v>3</v>
      </c>
      <c r="G11" s="54" t="s">
        <v>59</v>
      </c>
      <c r="H11" s="54" t="s">
        <v>60</v>
      </c>
      <c r="I11" s="57" t="s">
        <v>61</v>
      </c>
      <c r="J11" s="52"/>
      <c r="K11" s="52"/>
      <c r="L11" s="52"/>
      <c r="M11" s="52"/>
      <c r="N11" s="52" t="s">
        <v>62</v>
      </c>
      <c r="O11" s="52"/>
      <c r="P11" s="52"/>
      <c r="Q11" s="59"/>
      <c r="R11" s="52"/>
      <c r="S11" s="52"/>
      <c r="T11" s="52"/>
      <c r="U11" s="52" t="str">
        <f t="shared" si="0"/>
        <v/>
      </c>
      <c r="V11" s="52" t="str">
        <f t="shared" si="1"/>
        <v/>
      </c>
      <c r="W11" s="52" t="str">
        <f t="shared" si="2"/>
        <v>あな</v>
      </c>
      <c r="X11" s="52" t="str">
        <f t="shared" si="3"/>
        <v/>
      </c>
      <c r="Y11" s="52" t="str">
        <f t="shared" si="4"/>
        <v/>
      </c>
      <c r="Z11" s="52"/>
      <c r="AA11" s="52" t="str">
        <f t="shared" si="5"/>
        <v>あなたは5点のライフを得る。</v>
      </c>
      <c r="AB11" s="61" t="e">
        <f>IF(H11="","",VLOOKUP(H11,AE:AG,3,FALSE))</f>
        <v>#N/A</v>
      </c>
    </row>
    <row r="12" spans="1:28">
      <c r="A12" s="49">
        <v>11</v>
      </c>
      <c r="B12" s="50" t="s">
        <v>22</v>
      </c>
      <c r="C12" s="51" t="s">
        <v>23</v>
      </c>
      <c r="D12" s="52" t="s">
        <v>24</v>
      </c>
      <c r="E12" s="52"/>
      <c r="F12" s="53">
        <v>3</v>
      </c>
      <c r="G12" s="54" t="s">
        <v>63</v>
      </c>
      <c r="H12" s="54" t="s">
        <v>64</v>
      </c>
      <c r="I12" s="57" t="s">
        <v>61</v>
      </c>
      <c r="J12" s="52"/>
      <c r="K12" s="52"/>
      <c r="L12" s="52"/>
      <c r="M12" s="52"/>
      <c r="N12" s="52" t="s">
        <v>65</v>
      </c>
      <c r="O12" s="52"/>
      <c r="P12" s="52"/>
      <c r="Q12" s="59"/>
      <c r="R12" s="52"/>
      <c r="S12" s="52"/>
      <c r="T12" s="52"/>
      <c r="U12" s="52" t="str">
        <f t="shared" si="0"/>
        <v/>
      </c>
      <c r="V12" s="52" t="str">
        <f t="shared" si="1"/>
        <v/>
      </c>
      <c r="W12" s="52" t="str">
        <f t="shared" si="2"/>
        <v>あな</v>
      </c>
      <c r="X12" s="52" t="str">
        <f t="shared" si="3"/>
        <v/>
      </c>
      <c r="Y12" s="52" t="str">
        <f t="shared" si="4"/>
        <v/>
      </c>
      <c r="Z12" s="52"/>
      <c r="AA12" s="52" t="str">
        <f t="shared" si="5"/>
        <v>あなたのターン終了時まで、あなたがコントロールする各クリーチャーは+2/+1の修正を得る。</v>
      </c>
      <c r="AB12" s="61" t="e">
        <f>IF(H12="","",VLOOKUP(H12,AE:AG,3,FALSE))</f>
        <v>#N/A</v>
      </c>
    </row>
    <row r="13" spans="1:28">
      <c r="A13" s="49">
        <v>12</v>
      </c>
      <c r="B13" s="50" t="s">
        <v>22</v>
      </c>
      <c r="C13" s="51" t="s">
        <v>23</v>
      </c>
      <c r="D13" s="52" t="s">
        <v>24</v>
      </c>
      <c r="E13" s="52"/>
      <c r="F13" s="53">
        <v>3</v>
      </c>
      <c r="G13" s="54" t="s">
        <v>66</v>
      </c>
      <c r="H13" s="54" t="s">
        <v>67</v>
      </c>
      <c r="I13" s="57" t="s">
        <v>61</v>
      </c>
      <c r="J13" s="52"/>
      <c r="K13" s="52"/>
      <c r="L13" s="52"/>
      <c r="M13" s="52"/>
      <c r="N13" s="52" t="s">
        <v>68</v>
      </c>
      <c r="O13" s="52" t="s">
        <v>69</v>
      </c>
      <c r="P13" s="52"/>
      <c r="Q13" s="59"/>
      <c r="R13" s="52"/>
      <c r="S13" s="52"/>
      <c r="T13" s="52"/>
      <c r="U13" s="52" t="str">
        <f t="shared" si="0"/>
        <v/>
      </c>
      <c r="V13" s="52" t="str">
        <f t="shared" si="1"/>
        <v/>
      </c>
      <c r="W13" s="52" t="str">
        <f t="shared" si="2"/>
        <v>クリ</v>
      </c>
      <c r="X13" s="52" t="str">
        <f t="shared" si="3"/>
        <v/>
      </c>
      <c r="Y13" s="52" t="str">
        <f t="shared" si="4"/>
        <v/>
      </c>
      <c r="Z13" s="52"/>
      <c r="AA13" s="52" t="str">
        <f t="shared" si="5"/>
        <v>クリーチャー1体を対象とする。あなたのターン終了時まで、それは+2/+2の修正を受ける。&amp;br;1/1の人間･兵士･トークンを1体召喚する。</v>
      </c>
      <c r="AB13" s="61" t="e">
        <f>IF(H13="","",VLOOKUP(H13,AE:AG,3,FALSE))</f>
        <v>#N/A</v>
      </c>
    </row>
    <row r="14" spans="1:28">
      <c r="A14" s="49">
        <v>13</v>
      </c>
      <c r="B14" s="50" t="s">
        <v>22</v>
      </c>
      <c r="C14" s="51" t="s">
        <v>23</v>
      </c>
      <c r="D14" s="52" t="s">
        <v>24</v>
      </c>
      <c r="E14" s="52"/>
      <c r="F14" s="53">
        <v>3</v>
      </c>
      <c r="G14" s="54" t="s">
        <v>70</v>
      </c>
      <c r="H14" s="54" t="s">
        <v>71</v>
      </c>
      <c r="I14" s="57" t="s">
        <v>61</v>
      </c>
      <c r="J14" s="52"/>
      <c r="K14" s="52"/>
      <c r="L14" s="52"/>
      <c r="M14" s="52"/>
      <c r="N14" s="52" t="s">
        <v>72</v>
      </c>
      <c r="O14" s="52" t="s">
        <v>73</v>
      </c>
      <c r="P14" s="52"/>
      <c r="Q14" s="59"/>
      <c r="R14" s="52"/>
      <c r="S14" s="52"/>
      <c r="T14" s="52"/>
      <c r="U14" s="52" t="str">
        <f t="shared" ref="U2:U51" si="6">IF(Q14&gt;1,MONTH(Q14),"")</f>
        <v/>
      </c>
      <c r="V14" s="52" t="str">
        <f t="shared" ref="V2:V51" si="7">IF(Q14&gt;1,DAY(Q14),"")</f>
        <v/>
      </c>
      <c r="W14" s="52" t="str">
        <f t="shared" ref="W2:W51" si="8">LEFT(N14,2)</f>
        <v>クリ</v>
      </c>
      <c r="X14" s="52" t="str">
        <f t="shared" ref="X2:X51" si="9">IF(ISERROR(FIND(" ",N14)),"",MID(N14,FIND(" ",N14)+1,2))</f>
        <v/>
      </c>
      <c r="Y14" s="52" t="str">
        <f t="shared" ref="Y2:Y51" si="10">IF(LEN(X14)&gt;1,IF(ISERROR(FIND(" ",N14,FIND(" ",N14)+1)),"",MID(N14,FIND(" ",N14)+4,2)),"")</f>
        <v/>
      </c>
      <c r="Z14" s="52"/>
      <c r="AA14" s="52" t="str">
        <f t="shared" ref="AA2:AA51" si="11">IF(N14="","",N14&amp;IF(O14="","","&amp;br;"&amp;O14)&amp;IF(P14="","","&amp;br;"&amp;P14))</f>
        <v>クリーチャー1体を対象とする。あなたのターン終了時まで、それは+1/0の修正を受けるとともにダメージ軽減を得る。&amp;br;調査を行う。</v>
      </c>
      <c r="AB14" s="61" t="e">
        <f>IF(H14="","",VLOOKUP(H14,AE:AG,3,FALSE))</f>
        <v>#N/A</v>
      </c>
    </row>
    <row r="15" spans="1:28">
      <c r="A15" s="49">
        <v>14</v>
      </c>
      <c r="B15" s="50" t="s">
        <v>22</v>
      </c>
      <c r="C15" s="51" t="s">
        <v>23</v>
      </c>
      <c r="D15" s="52" t="s">
        <v>24</v>
      </c>
      <c r="E15" s="52"/>
      <c r="F15" s="53">
        <v>3</v>
      </c>
      <c r="G15" s="54" t="s">
        <v>74</v>
      </c>
      <c r="H15" s="54" t="s">
        <v>75</v>
      </c>
      <c r="I15" s="57" t="s">
        <v>76</v>
      </c>
      <c r="J15" s="52"/>
      <c r="K15" s="52"/>
      <c r="L15" s="52"/>
      <c r="M15" s="52"/>
      <c r="N15" s="52" t="s">
        <v>77</v>
      </c>
      <c r="O15" s="52"/>
      <c r="P15" s="52"/>
      <c r="Q15" s="59"/>
      <c r="R15" s="52"/>
      <c r="S15" s="52"/>
      <c r="T15" s="52">
        <v>1</v>
      </c>
      <c r="U15" s="52" t="str">
        <f t="shared" si="6"/>
        <v/>
      </c>
      <c r="V15" s="52" t="str">
        <f t="shared" si="7"/>
        <v/>
      </c>
      <c r="W15" s="52" t="str">
        <f t="shared" si="8"/>
        <v>この</v>
      </c>
      <c r="X15" s="52" t="str">
        <f t="shared" si="9"/>
        <v/>
      </c>
      <c r="Y15" s="52" t="str">
        <f t="shared" si="10"/>
        <v/>
      </c>
      <c r="Z15" s="52"/>
      <c r="AA15" s="52" t="str">
        <f t="shared" si="11"/>
        <v>このサポートが破壊されたとき、飛行を持つ1/1の白のスピリット・トークンを2体召喚する。</v>
      </c>
      <c r="AB15" s="61" t="e">
        <f>IF(H15="","",VLOOKUP(H15,AE:AG,3,FALSE))</f>
        <v>#N/A</v>
      </c>
    </row>
    <row r="16" spans="1:28">
      <c r="A16" s="49">
        <v>15</v>
      </c>
      <c r="B16" s="50" t="s">
        <v>22</v>
      </c>
      <c r="C16" s="51" t="s">
        <v>23</v>
      </c>
      <c r="D16" s="52" t="s">
        <v>78</v>
      </c>
      <c r="E16" s="52"/>
      <c r="F16" s="53">
        <v>11</v>
      </c>
      <c r="G16" s="54" t="s">
        <v>79</v>
      </c>
      <c r="H16" s="54" t="s">
        <v>80</v>
      </c>
      <c r="I16" s="57" t="s">
        <v>27</v>
      </c>
      <c r="J16" s="52"/>
      <c r="K16" s="52" t="s">
        <v>33</v>
      </c>
      <c r="L16" s="52" t="s">
        <v>46</v>
      </c>
      <c r="M16" s="52"/>
      <c r="N16" s="52" t="s">
        <v>81</v>
      </c>
      <c r="O16" s="52"/>
      <c r="P16" s="52"/>
      <c r="Q16" s="59">
        <v>42829</v>
      </c>
      <c r="R16" s="52"/>
      <c r="S16" s="52"/>
      <c r="T16" s="52"/>
      <c r="U16" s="52">
        <f t="shared" si="6"/>
        <v>4</v>
      </c>
      <c r="V16" s="52">
        <f t="shared" si="7"/>
        <v>4</v>
      </c>
      <c r="W16" s="52" t="str">
        <f t="shared" si="8"/>
        <v>あな</v>
      </c>
      <c r="X16" s="52" t="str">
        <f t="shared" si="9"/>
        <v/>
      </c>
      <c r="Y16" s="52" t="str">
        <f t="shared" si="10"/>
        <v/>
      </c>
      <c r="Z16" s="52"/>
      <c r="AA16" s="52" t="str">
        <f t="shared" si="11"/>
        <v>あなたがこのクリーチャーに呪文を唱えたとき、このクリーチャーは変身する。</v>
      </c>
      <c r="AB16" s="61" t="e">
        <f>IF(H16="","",VLOOKUP(H16,AE:AG,3,FALSE))</f>
        <v>#N/A</v>
      </c>
    </row>
    <row r="17" spans="1:28">
      <c r="A17" s="49">
        <v>16</v>
      </c>
      <c r="B17" s="50" t="s">
        <v>22</v>
      </c>
      <c r="C17" s="51" t="s">
        <v>23</v>
      </c>
      <c r="D17" s="52" t="s">
        <v>78</v>
      </c>
      <c r="E17" s="52"/>
      <c r="F17" s="53">
        <v>1</v>
      </c>
      <c r="G17" s="55" t="s">
        <v>82</v>
      </c>
      <c r="H17" s="55" t="s">
        <v>83</v>
      </c>
      <c r="I17" s="57" t="s">
        <v>27</v>
      </c>
      <c r="J17" s="52"/>
      <c r="K17" s="52" t="s">
        <v>33</v>
      </c>
      <c r="L17" s="52" t="s">
        <v>46</v>
      </c>
      <c r="M17" s="52"/>
      <c r="N17" s="52" t="s">
        <v>84</v>
      </c>
      <c r="O17" s="52"/>
      <c r="P17" s="52"/>
      <c r="Q17" s="59">
        <v>42860</v>
      </c>
      <c r="R17" s="52"/>
      <c r="S17" s="52"/>
      <c r="T17" s="52"/>
      <c r="U17" s="52">
        <f t="shared" si="6"/>
        <v>5</v>
      </c>
      <c r="V17" s="52">
        <f t="shared" si="7"/>
        <v>5</v>
      </c>
      <c r="W17" s="52" t="str">
        <f t="shared" si="8"/>
        <v>この</v>
      </c>
      <c r="X17" s="52" t="str">
        <f t="shared" si="9"/>
        <v/>
      </c>
      <c r="Y17" s="52" t="str">
        <f t="shared" si="10"/>
        <v/>
      </c>
      <c r="Z17" s="52"/>
      <c r="AA17" s="52" t="str">
        <f t="shared" si="11"/>
        <v>このクリーチャーがこの形態に変身したとき、対戦相手がコントロールする最初のクリーチャーは無効化される。</v>
      </c>
      <c r="AB17" s="61" t="e">
        <f>IF(H17="","",VLOOKUP(H17,AE:AG,3,FALSE))</f>
        <v>#N/A</v>
      </c>
    </row>
    <row r="18" spans="1:28">
      <c r="A18" s="49">
        <v>17</v>
      </c>
      <c r="B18" s="50" t="s">
        <v>22</v>
      </c>
      <c r="C18" s="51" t="s">
        <v>23</v>
      </c>
      <c r="D18" s="52" t="s">
        <v>78</v>
      </c>
      <c r="E18" s="52"/>
      <c r="F18" s="53">
        <v>10</v>
      </c>
      <c r="G18" s="54" t="s">
        <v>85</v>
      </c>
      <c r="H18" s="54" t="s">
        <v>86</v>
      </c>
      <c r="I18" s="57" t="s">
        <v>27</v>
      </c>
      <c r="J18" s="52"/>
      <c r="K18" s="52" t="s">
        <v>33</v>
      </c>
      <c r="L18" s="52" t="s">
        <v>46</v>
      </c>
      <c r="M18" s="52"/>
      <c r="N18" s="52" t="s">
        <v>87</v>
      </c>
      <c r="O18" s="52" t="s">
        <v>88</v>
      </c>
      <c r="P18" s="52"/>
      <c r="Q18" s="59">
        <v>42795</v>
      </c>
      <c r="R18" s="52"/>
      <c r="S18" s="52"/>
      <c r="T18" s="52"/>
      <c r="U18" s="52">
        <f t="shared" si="6"/>
        <v>3</v>
      </c>
      <c r="V18" s="52">
        <f t="shared" si="7"/>
        <v>1</v>
      </c>
      <c r="W18" s="52" t="str">
        <f t="shared" si="8"/>
        <v>絆魂</v>
      </c>
      <c r="X18" s="52" t="str">
        <f t="shared" si="9"/>
        <v>ディ</v>
      </c>
      <c r="Y18" s="52" t="str">
        <f t="shared" si="10"/>
        <v/>
      </c>
      <c r="Z18" s="52"/>
      <c r="AA18" s="52" t="str">
        <f t="shared" si="11"/>
        <v>絆魂 ディフェンダー&amp;br;このクリーチャーが死亡したとき、飛行を持つ1/1の白のスピリット・トークンを2体召喚する。</v>
      </c>
      <c r="AB18" s="61" t="e">
        <f>IF(H18="","",VLOOKUP(H18,AE:AG,3,FALSE))</f>
        <v>#N/A</v>
      </c>
    </row>
    <row r="19" spans="1:28">
      <c r="A19" s="49">
        <v>18</v>
      </c>
      <c r="B19" s="50" t="s">
        <v>22</v>
      </c>
      <c r="C19" s="51" t="s">
        <v>23</v>
      </c>
      <c r="D19" s="52" t="s">
        <v>78</v>
      </c>
      <c r="E19" s="52"/>
      <c r="F19" s="53">
        <v>6</v>
      </c>
      <c r="G19" s="54" t="s">
        <v>89</v>
      </c>
      <c r="H19" s="54" t="s">
        <v>90</v>
      </c>
      <c r="I19" s="57" t="s">
        <v>27</v>
      </c>
      <c r="J19" s="52"/>
      <c r="K19" s="52" t="s">
        <v>33</v>
      </c>
      <c r="L19" s="52" t="s">
        <v>34</v>
      </c>
      <c r="M19" s="52"/>
      <c r="N19" s="52" t="s">
        <v>91</v>
      </c>
      <c r="O19" s="52"/>
      <c r="P19" s="52"/>
      <c r="Q19" s="59">
        <v>42828</v>
      </c>
      <c r="R19" s="52"/>
      <c r="S19" s="52"/>
      <c r="T19" s="52"/>
      <c r="U19" s="52">
        <f t="shared" si="6"/>
        <v>4</v>
      </c>
      <c r="V19" s="52">
        <f t="shared" si="7"/>
        <v>3</v>
      </c>
      <c r="W19" s="52" t="str">
        <f t="shared" si="8"/>
        <v>昂揚</v>
      </c>
      <c r="X19" s="52" t="str">
        <f t="shared" si="9"/>
        <v/>
      </c>
      <c r="Y19" s="52" t="str">
        <f t="shared" si="10"/>
        <v/>
      </c>
      <c r="Z19" s="52"/>
      <c r="AA19" s="52" t="str">
        <f t="shared" si="11"/>
        <v>昂揚：このクリーチャーは+1/0の修正を受けるとともに先制攻撃を得る。</v>
      </c>
      <c r="AB19" s="61" t="e">
        <f>IF(H19="","",VLOOKUP(H19,AE:AG,3,FALSE))</f>
        <v>#N/A</v>
      </c>
    </row>
    <row r="20" spans="1:28">
      <c r="A20" s="49">
        <v>19</v>
      </c>
      <c r="B20" s="50" t="s">
        <v>22</v>
      </c>
      <c r="C20" s="51" t="s">
        <v>23</v>
      </c>
      <c r="D20" s="52" t="s">
        <v>78</v>
      </c>
      <c r="E20" s="52"/>
      <c r="F20" s="53">
        <v>8</v>
      </c>
      <c r="G20" s="54" t="s">
        <v>92</v>
      </c>
      <c r="H20" s="54" t="s">
        <v>93</v>
      </c>
      <c r="I20" s="57" t="s">
        <v>27</v>
      </c>
      <c r="J20" s="52"/>
      <c r="K20" s="52" t="s">
        <v>33</v>
      </c>
      <c r="L20" s="52" t="s">
        <v>46</v>
      </c>
      <c r="M20" s="52"/>
      <c r="N20" s="52" t="s">
        <v>94</v>
      </c>
      <c r="O20" s="52" t="s">
        <v>95</v>
      </c>
      <c r="P20" s="52"/>
      <c r="Q20" s="59">
        <v>42829</v>
      </c>
      <c r="R20" s="52"/>
      <c r="S20" s="52"/>
      <c r="T20" s="52"/>
      <c r="U20" s="52">
        <f t="shared" si="6"/>
        <v>4</v>
      </c>
      <c r="V20" s="52">
        <f t="shared" si="7"/>
        <v>4</v>
      </c>
      <c r="W20" s="52" t="str">
        <f t="shared" si="8"/>
        <v>あな</v>
      </c>
      <c r="X20" s="52" t="str">
        <f t="shared" si="9"/>
        <v/>
      </c>
      <c r="Y20" s="52" t="str">
        <f t="shared" si="10"/>
        <v/>
      </c>
      <c r="Z20" s="52"/>
      <c r="AA20" s="52" t="str">
        <f t="shared" si="11"/>
        <v>あなたがコントロールするクリーチャーが戦場に出たとき、あなたは1点のライフを得る。&amp;br;ジェム2個を起動する：あなたはカードを1枚捨てて、このクリーチャーは変身する。</v>
      </c>
      <c r="AB20" s="61" t="e">
        <f>IF(H20="","",VLOOKUP(H20,AE:AG,3,FALSE))</f>
        <v>#N/A</v>
      </c>
    </row>
    <row r="21" spans="1:28">
      <c r="A21" s="49">
        <v>20</v>
      </c>
      <c r="B21" s="50" t="s">
        <v>22</v>
      </c>
      <c r="C21" s="51" t="s">
        <v>23</v>
      </c>
      <c r="D21" s="52" t="s">
        <v>78</v>
      </c>
      <c r="E21" s="52"/>
      <c r="F21" s="53">
        <v>1</v>
      </c>
      <c r="G21" s="55" t="s">
        <v>96</v>
      </c>
      <c r="H21" s="55" t="s">
        <v>97</v>
      </c>
      <c r="I21" s="57" t="s">
        <v>27</v>
      </c>
      <c r="J21" s="52"/>
      <c r="K21" s="52" t="s">
        <v>33</v>
      </c>
      <c r="L21" s="52" t="s">
        <v>46</v>
      </c>
      <c r="M21" s="52"/>
      <c r="N21" s="52" t="s">
        <v>98</v>
      </c>
      <c r="O21" s="52"/>
      <c r="P21" s="52"/>
      <c r="Q21" s="59">
        <v>42892</v>
      </c>
      <c r="R21" s="52"/>
      <c r="S21" s="52"/>
      <c r="T21" s="52"/>
      <c r="U21" s="52">
        <f t="shared" si="6"/>
        <v>6</v>
      </c>
      <c r="V21" s="52">
        <f t="shared" si="7"/>
        <v>6</v>
      </c>
      <c r="W21" s="52" t="str">
        <f t="shared" si="8"/>
        <v>あな</v>
      </c>
      <c r="X21" s="52" t="str">
        <f t="shared" si="9"/>
        <v/>
      </c>
      <c r="Y21" s="52" t="str">
        <f t="shared" si="10"/>
        <v/>
      </c>
      <c r="Z21" s="52"/>
      <c r="AA21" s="52" t="str">
        <f t="shared" si="11"/>
        <v>あなたがコントロールするクリーチャーが死亡したとき、対戦相手は1点のダメージを受け、あなたは1点のライフを得る。</v>
      </c>
      <c r="AB21" s="61" t="e">
        <f>IF(H21="","",VLOOKUP(H21,AE:AG,3,FALSE))</f>
        <v>#N/A</v>
      </c>
    </row>
    <row r="22" spans="1:28">
      <c r="A22" s="49">
        <v>21</v>
      </c>
      <c r="B22" s="50" t="s">
        <v>22</v>
      </c>
      <c r="C22" s="51" t="s">
        <v>23</v>
      </c>
      <c r="D22" s="52" t="s">
        <v>78</v>
      </c>
      <c r="E22" s="52"/>
      <c r="F22" s="53">
        <v>7</v>
      </c>
      <c r="G22" s="54" t="s">
        <v>99</v>
      </c>
      <c r="H22" s="54" t="s">
        <v>100</v>
      </c>
      <c r="I22" s="57" t="s">
        <v>27</v>
      </c>
      <c r="J22" s="52"/>
      <c r="K22" s="52" t="s">
        <v>28</v>
      </c>
      <c r="L22" s="52"/>
      <c r="M22" s="52"/>
      <c r="N22" s="52" t="s">
        <v>29</v>
      </c>
      <c r="O22" s="52"/>
      <c r="P22" s="52"/>
      <c r="Q22" s="59">
        <v>42829</v>
      </c>
      <c r="R22" s="52"/>
      <c r="S22" s="52"/>
      <c r="T22" s="52"/>
      <c r="U22" s="52">
        <f t="shared" si="6"/>
        <v>4</v>
      </c>
      <c r="V22" s="52">
        <f t="shared" si="7"/>
        <v>4</v>
      </c>
      <c r="W22" s="52" t="str">
        <f t="shared" si="8"/>
        <v>飛行</v>
      </c>
      <c r="X22" s="52" t="str">
        <f t="shared" si="9"/>
        <v/>
      </c>
      <c r="Y22" s="52" t="str">
        <f t="shared" si="10"/>
        <v/>
      </c>
      <c r="Z22" s="52"/>
      <c r="AA22" s="52" t="str">
        <f t="shared" si="11"/>
        <v>飛行</v>
      </c>
      <c r="AB22" s="61" t="e">
        <f>IF(H22="","",VLOOKUP(H22,AE:AG,3,FALSE))</f>
        <v>#N/A</v>
      </c>
    </row>
    <row r="23" spans="1:28">
      <c r="A23" s="49">
        <v>22</v>
      </c>
      <c r="B23" s="50" t="s">
        <v>22</v>
      </c>
      <c r="C23" s="51" t="s">
        <v>23</v>
      </c>
      <c r="D23" s="52" t="s">
        <v>78</v>
      </c>
      <c r="E23" s="52"/>
      <c r="F23" s="53">
        <v>6</v>
      </c>
      <c r="G23" s="54" t="s">
        <v>101</v>
      </c>
      <c r="H23" s="54" t="s">
        <v>102</v>
      </c>
      <c r="I23" s="57" t="s">
        <v>27</v>
      </c>
      <c r="J23" s="52"/>
      <c r="K23" s="52" t="s">
        <v>33</v>
      </c>
      <c r="L23" s="52"/>
      <c r="M23" s="52"/>
      <c r="N23" s="52" t="s">
        <v>103</v>
      </c>
      <c r="O23" s="52"/>
      <c r="P23" s="52"/>
      <c r="Q23" s="59">
        <v>42768</v>
      </c>
      <c r="R23" s="52"/>
      <c r="S23" s="52"/>
      <c r="T23" s="52"/>
      <c r="U23" s="52">
        <f t="shared" si="6"/>
        <v>2</v>
      </c>
      <c r="V23" s="52">
        <f t="shared" si="7"/>
        <v>2</v>
      </c>
      <c r="W23" s="52" t="str">
        <f t="shared" si="8"/>
        <v>ジェ</v>
      </c>
      <c r="X23" s="52" t="str">
        <f t="shared" si="9"/>
        <v/>
      </c>
      <c r="Y23" s="52" t="str">
        <f t="shared" si="10"/>
        <v/>
      </c>
      <c r="Z23" s="52"/>
      <c r="AA23" s="52" t="str">
        <f t="shared" si="11"/>
        <v>ジェム1個を起動する：このクリーチャーは変身する。</v>
      </c>
      <c r="AB23" s="61" t="e">
        <f>IF(H23="","",VLOOKUP(H23,AE:AG,3,FALSE))</f>
        <v>#N/A</v>
      </c>
    </row>
    <row r="24" spans="1:28">
      <c r="A24" s="49">
        <v>23</v>
      </c>
      <c r="B24" s="50" t="s">
        <v>22</v>
      </c>
      <c r="C24" s="51" t="s">
        <v>23</v>
      </c>
      <c r="D24" s="52" t="s">
        <v>78</v>
      </c>
      <c r="E24" s="52"/>
      <c r="F24" s="53">
        <v>1</v>
      </c>
      <c r="G24" s="55" t="s">
        <v>104</v>
      </c>
      <c r="H24" s="55" t="s">
        <v>105</v>
      </c>
      <c r="I24" s="57" t="s">
        <v>27</v>
      </c>
      <c r="J24" s="52"/>
      <c r="K24" s="52" t="s">
        <v>33</v>
      </c>
      <c r="L24" s="52"/>
      <c r="M24" s="52"/>
      <c r="N24" s="52" t="s">
        <v>106</v>
      </c>
      <c r="O24" s="52"/>
      <c r="P24" s="52"/>
      <c r="Q24" s="59">
        <v>42892</v>
      </c>
      <c r="R24" s="52"/>
      <c r="S24" s="52"/>
      <c r="T24" s="52"/>
      <c r="U24" s="52">
        <f t="shared" si="6"/>
        <v>6</v>
      </c>
      <c r="V24" s="52">
        <f t="shared" si="7"/>
        <v>6</v>
      </c>
      <c r="W24" s="52" t="str">
        <f t="shared" si="8"/>
        <v>ジェ</v>
      </c>
      <c r="X24" s="52" t="str">
        <f t="shared" si="9"/>
        <v/>
      </c>
      <c r="Y24" s="52" t="str">
        <f t="shared" si="10"/>
        <v/>
      </c>
      <c r="Z24" s="52"/>
      <c r="AA24" s="52" t="str">
        <f t="shared" si="11"/>
        <v>ジェム3個を起動する：このクリーチャーは+1/0の修正を受ける。</v>
      </c>
      <c r="AB24" s="61" t="e">
        <f>IF(H24="","",VLOOKUP(H24,AE:AG,3,FALSE))</f>
        <v>#N/A</v>
      </c>
    </row>
    <row r="25" spans="1:28">
      <c r="A25" s="49">
        <v>24</v>
      </c>
      <c r="B25" s="50" t="s">
        <v>22</v>
      </c>
      <c r="C25" s="51" t="s">
        <v>23</v>
      </c>
      <c r="D25" s="52" t="s">
        <v>78</v>
      </c>
      <c r="E25" s="52"/>
      <c r="F25" s="53">
        <v>8</v>
      </c>
      <c r="G25" s="54" t="s">
        <v>107</v>
      </c>
      <c r="H25" s="54" t="s">
        <v>108</v>
      </c>
      <c r="I25" s="57" t="s">
        <v>61</v>
      </c>
      <c r="J25" s="52"/>
      <c r="K25" s="52"/>
      <c r="L25" s="52"/>
      <c r="M25" s="52"/>
      <c r="N25" s="52" t="s">
        <v>109</v>
      </c>
      <c r="O25" s="52" t="s">
        <v>73</v>
      </c>
      <c r="P25" s="52"/>
      <c r="Q25" s="59"/>
      <c r="R25" s="52"/>
      <c r="S25" s="52"/>
      <c r="T25" s="52"/>
      <c r="U25" s="52" t="str">
        <f t="shared" si="6"/>
        <v/>
      </c>
      <c r="V25" s="52" t="str">
        <f t="shared" si="7"/>
        <v/>
      </c>
      <c r="W25" s="52" t="str">
        <f t="shared" si="8"/>
        <v>パワ</v>
      </c>
      <c r="X25" s="52" t="str">
        <f t="shared" si="9"/>
        <v/>
      </c>
      <c r="Y25" s="52" t="str">
        <f t="shared" si="10"/>
        <v/>
      </c>
      <c r="Z25" s="52"/>
      <c r="AA25" s="52" t="str">
        <f t="shared" si="11"/>
        <v>パワーが6以上のクリーチャー1体を対象とし、それを破壊する。&amp;br;調査を行う。</v>
      </c>
      <c r="AB25" s="61" t="e">
        <f>IF(H25="","",VLOOKUP(H25,AE:AG,3,FALSE))</f>
        <v>#N/A</v>
      </c>
    </row>
    <row r="26" spans="1:28">
      <c r="A26" s="49">
        <v>25</v>
      </c>
      <c r="B26" s="50" t="s">
        <v>22</v>
      </c>
      <c r="C26" s="51" t="s">
        <v>23</v>
      </c>
      <c r="D26" s="52" t="s">
        <v>78</v>
      </c>
      <c r="E26" s="52"/>
      <c r="F26" s="53">
        <v>3</v>
      </c>
      <c r="G26" s="54" t="s">
        <v>110</v>
      </c>
      <c r="H26" s="54" t="s">
        <v>111</v>
      </c>
      <c r="I26" s="57" t="s">
        <v>61</v>
      </c>
      <c r="J26" s="52"/>
      <c r="K26" s="52"/>
      <c r="L26" s="52"/>
      <c r="M26" s="52"/>
      <c r="N26" s="52" t="s">
        <v>112</v>
      </c>
      <c r="O26" s="52"/>
      <c r="P26" s="52"/>
      <c r="Q26" s="59"/>
      <c r="R26" s="52"/>
      <c r="S26" s="52"/>
      <c r="T26" s="52"/>
      <c r="U26" s="52" t="str">
        <f t="shared" si="6"/>
        <v/>
      </c>
      <c r="V26" s="52" t="str">
        <f t="shared" si="7"/>
        <v/>
      </c>
      <c r="W26" s="52" t="str">
        <f t="shared" si="8"/>
        <v>飛行</v>
      </c>
      <c r="X26" s="52" t="str">
        <f t="shared" si="9"/>
        <v/>
      </c>
      <c r="Y26" s="52" t="str">
        <f t="shared" si="10"/>
        <v/>
      </c>
      <c r="Z26" s="52"/>
      <c r="AA26" s="52" t="str">
        <f t="shared" si="11"/>
        <v>飛行を持つ1/1の白のスピリット・トークンを2体召喚する。</v>
      </c>
      <c r="AB26" s="61" t="e">
        <f>IF(H26="","",VLOOKUP(H26,AE:AG,3,FALSE))</f>
        <v>#N/A</v>
      </c>
    </row>
    <row r="27" spans="1:28">
      <c r="A27" s="49">
        <v>26</v>
      </c>
      <c r="B27" s="50" t="s">
        <v>22</v>
      </c>
      <c r="C27" s="51" t="s">
        <v>23</v>
      </c>
      <c r="D27" s="52" t="s">
        <v>78</v>
      </c>
      <c r="E27" s="52"/>
      <c r="F27" s="53">
        <v>5</v>
      </c>
      <c r="G27" s="54" t="s">
        <v>113</v>
      </c>
      <c r="H27" s="54" t="s">
        <v>114</v>
      </c>
      <c r="I27" s="57" t="s">
        <v>61</v>
      </c>
      <c r="J27" s="52"/>
      <c r="K27" s="52"/>
      <c r="L27" s="52"/>
      <c r="M27" s="52"/>
      <c r="N27" s="52" t="s">
        <v>115</v>
      </c>
      <c r="O27" s="52"/>
      <c r="P27" s="52"/>
      <c r="Q27" s="59"/>
      <c r="R27" s="52"/>
      <c r="S27" s="52"/>
      <c r="T27" s="52"/>
      <c r="U27" s="52" t="str">
        <f t="shared" si="6"/>
        <v/>
      </c>
      <c r="V27" s="52" t="str">
        <f t="shared" si="7"/>
        <v/>
      </c>
      <c r="W27" s="52" t="str">
        <f t="shared" si="8"/>
        <v>あな</v>
      </c>
      <c r="X27" s="52" t="str">
        <f t="shared" si="9"/>
        <v/>
      </c>
      <c r="Y27" s="52" t="str">
        <f t="shared" si="10"/>
        <v/>
      </c>
      <c r="Z27" s="52"/>
      <c r="AA27" s="52" t="str">
        <f t="shared" si="11"/>
        <v>あなたがコントロールする最初のクリーチャーは+X/+Xの修正を受ける。Xはあなたがコントロールするクリーチャーの数に等しい。そのクリーチャーが人間である場合、それは先制攻撃を持つ。</v>
      </c>
      <c r="AB27" s="61" t="e">
        <f>IF(H27="","",VLOOKUP(H27,AE:AG,3,FALSE))</f>
        <v>#N/A</v>
      </c>
    </row>
    <row r="28" spans="1:28">
      <c r="A28" s="49">
        <v>27</v>
      </c>
      <c r="B28" s="50" t="s">
        <v>22</v>
      </c>
      <c r="C28" s="51" t="s">
        <v>23</v>
      </c>
      <c r="D28" s="52" t="s">
        <v>78</v>
      </c>
      <c r="E28" s="52"/>
      <c r="F28" s="53">
        <v>9</v>
      </c>
      <c r="G28" s="54" t="s">
        <v>116</v>
      </c>
      <c r="H28" s="54" t="s">
        <v>117</v>
      </c>
      <c r="I28" s="57" t="s">
        <v>76</v>
      </c>
      <c r="J28" s="52"/>
      <c r="K28" s="52"/>
      <c r="L28" s="52"/>
      <c r="M28" s="52"/>
      <c r="N28" s="52" t="s">
        <v>118</v>
      </c>
      <c r="O28" s="52"/>
      <c r="P28" s="52"/>
      <c r="Q28" s="59"/>
      <c r="R28" s="52"/>
      <c r="S28" s="52"/>
      <c r="T28" s="52">
        <v>1</v>
      </c>
      <c r="U28" s="52" t="str">
        <f t="shared" si="6"/>
        <v/>
      </c>
      <c r="V28" s="52" t="str">
        <f t="shared" si="7"/>
        <v/>
      </c>
      <c r="W28" s="52" t="str">
        <f t="shared" si="8"/>
        <v>対戦</v>
      </c>
      <c r="X28" s="52" t="str">
        <f t="shared" si="9"/>
        <v/>
      </c>
      <c r="Y28" s="52" t="str">
        <f t="shared" si="10"/>
        <v/>
      </c>
      <c r="Z28" s="52"/>
      <c r="AA28" s="52" t="str">
        <f t="shared" si="11"/>
        <v>対戦相手がコントロールするクリーチャーが攻撃したとき、そのクリーチャーを破壊し、あなたは3点のライフを得て、このサポートを破壊する。</v>
      </c>
      <c r="AB28" s="61" t="e">
        <f>IF(H28="","",VLOOKUP(H28,AE:AG,3,FALSE))</f>
        <v>#N/A</v>
      </c>
    </row>
    <row r="29" spans="1:28">
      <c r="A29" s="49">
        <v>28</v>
      </c>
      <c r="B29" s="50" t="s">
        <v>22</v>
      </c>
      <c r="C29" s="51" t="s">
        <v>23</v>
      </c>
      <c r="D29" s="52" t="s">
        <v>119</v>
      </c>
      <c r="E29" s="52"/>
      <c r="F29" s="53">
        <v>13</v>
      </c>
      <c r="G29" s="54" t="s">
        <v>120</v>
      </c>
      <c r="H29" s="54" t="s">
        <v>121</v>
      </c>
      <c r="I29" s="57" t="s">
        <v>27</v>
      </c>
      <c r="J29" s="52"/>
      <c r="K29" s="52" t="s">
        <v>28</v>
      </c>
      <c r="L29" s="52" t="s">
        <v>42</v>
      </c>
      <c r="M29" s="52"/>
      <c r="N29" s="52" t="s">
        <v>122</v>
      </c>
      <c r="O29" s="52" t="s">
        <v>123</v>
      </c>
      <c r="P29" s="52" t="s">
        <v>124</v>
      </c>
      <c r="Q29" s="59">
        <v>42892</v>
      </c>
      <c r="R29" s="52"/>
      <c r="S29" s="52"/>
      <c r="T29" s="52"/>
      <c r="U29" s="52">
        <f t="shared" si="6"/>
        <v>6</v>
      </c>
      <c r="V29" s="52">
        <f t="shared" si="7"/>
        <v>6</v>
      </c>
      <c r="W29" s="52" t="str">
        <f t="shared" si="8"/>
        <v>飛行</v>
      </c>
      <c r="X29" s="52" t="str">
        <f t="shared" si="9"/>
        <v>ディ</v>
      </c>
      <c r="Y29" s="52" t="str">
        <f t="shared" si="10"/>
        <v/>
      </c>
      <c r="Z29" s="52"/>
      <c r="AA29" s="52" t="str">
        <f t="shared" si="11"/>
        <v>飛行 ディフェンダー&amp;br;あなたがコントロールするスピリットが戦場に出たとき、あなたは2点のライフを得る。&amp;br;ジェム2個を起動する：飛行を持つ1/1のスピリット・トークンを1体召喚する。</v>
      </c>
      <c r="AB29" s="61" t="e">
        <f>IF(H29="","",VLOOKUP(H29,AE:AG,3,FALSE))</f>
        <v>#N/A</v>
      </c>
    </row>
    <row r="30" spans="1:28">
      <c r="A30" s="49">
        <v>29</v>
      </c>
      <c r="B30" s="50" t="s">
        <v>22</v>
      </c>
      <c r="C30" s="51" t="s">
        <v>23</v>
      </c>
      <c r="D30" s="52" t="s">
        <v>119</v>
      </c>
      <c r="E30" s="52"/>
      <c r="F30" s="53">
        <v>12</v>
      </c>
      <c r="G30" s="54" t="s">
        <v>125</v>
      </c>
      <c r="H30" s="54" t="s">
        <v>126</v>
      </c>
      <c r="I30" s="57" t="s">
        <v>27</v>
      </c>
      <c r="J30" s="52"/>
      <c r="K30" s="52" t="s">
        <v>33</v>
      </c>
      <c r="L30" s="52" t="s">
        <v>34</v>
      </c>
      <c r="M30" s="52"/>
      <c r="N30" s="52" t="s">
        <v>127</v>
      </c>
      <c r="O30" s="52"/>
      <c r="P30" s="52"/>
      <c r="Q30" s="59">
        <v>42892</v>
      </c>
      <c r="R30" s="52"/>
      <c r="S30" s="52"/>
      <c r="T30" s="52"/>
      <c r="U30" s="52">
        <f t="shared" si="6"/>
        <v>6</v>
      </c>
      <c r="V30" s="52">
        <f t="shared" si="7"/>
        <v>6</v>
      </c>
      <c r="W30" s="52" t="str">
        <f t="shared" si="8"/>
        <v>あな</v>
      </c>
      <c r="X30" s="52" t="str">
        <f t="shared" si="9"/>
        <v/>
      </c>
      <c r="Y30" s="52" t="str">
        <f t="shared" si="10"/>
        <v/>
      </c>
      <c r="Z30" s="52"/>
      <c r="AA30" s="52" t="str">
        <f t="shared" si="11"/>
        <v>あなたのターン開始時に、あなたの手札がいっぱいの場合、このクリーチャーは変身する。</v>
      </c>
      <c r="AB30" s="61" t="e">
        <f>IF(H30="","",VLOOKUP(H30,AE:AG,3,FALSE))</f>
        <v>#N/A</v>
      </c>
    </row>
    <row r="31" spans="1:28">
      <c r="A31" s="49">
        <v>30</v>
      </c>
      <c r="B31" s="50" t="s">
        <v>22</v>
      </c>
      <c r="C31" s="51" t="s">
        <v>23</v>
      </c>
      <c r="D31" s="52" t="s">
        <v>119</v>
      </c>
      <c r="E31" s="52"/>
      <c r="F31" s="53">
        <v>1</v>
      </c>
      <c r="G31" s="55" t="s">
        <v>128</v>
      </c>
      <c r="H31" s="55" t="s">
        <v>129</v>
      </c>
      <c r="I31" s="57" t="s">
        <v>27</v>
      </c>
      <c r="J31" s="52"/>
      <c r="K31" s="52" t="s">
        <v>33</v>
      </c>
      <c r="L31" s="52" t="s">
        <v>46</v>
      </c>
      <c r="M31" s="52"/>
      <c r="N31" s="52" t="s">
        <v>130</v>
      </c>
      <c r="O31" s="52" t="s">
        <v>131</v>
      </c>
      <c r="P31" s="52" t="s">
        <v>132</v>
      </c>
      <c r="Q31" s="59">
        <v>42768</v>
      </c>
      <c r="R31" s="52"/>
      <c r="S31" s="52"/>
      <c r="T31" s="52"/>
      <c r="U31" s="52">
        <f t="shared" si="6"/>
        <v>2</v>
      </c>
      <c r="V31" s="52">
        <f t="shared" si="7"/>
        <v>2</v>
      </c>
      <c r="W31" s="52" t="str">
        <f t="shared" si="8"/>
        <v>あな</v>
      </c>
      <c r="X31" s="52" t="str">
        <f t="shared" si="9"/>
        <v/>
      </c>
      <c r="Y31" s="52" t="str">
        <f t="shared" si="10"/>
        <v/>
      </c>
      <c r="Z31" s="52"/>
      <c r="AA31" s="52" t="str">
        <f t="shared" si="11"/>
        <v>あなたのターン開始時に、1/1のクレリック･トークンを1体召喚する。&amp;br;このクリーチャーがこの形態に変身したとき、このクリーチャーは+X/+Xの修正を受ける。Xはあなたがコントロールするクリーチャーの数の2倍に等しい。&amp;br;あなたがコントロールするクリーチャーが戦場に出たとき、このクリーチャーは+1/+1の修正を受ける。</v>
      </c>
      <c r="AB31" s="61" t="e">
        <f>IF(H31="","",VLOOKUP(H31,AE:AG,3,FALSE))</f>
        <v>#N/A</v>
      </c>
    </row>
    <row r="32" spans="1:28">
      <c r="A32" s="49">
        <v>31</v>
      </c>
      <c r="B32" s="50" t="s">
        <v>22</v>
      </c>
      <c r="C32" s="51" t="s">
        <v>23</v>
      </c>
      <c r="D32" s="52" t="s">
        <v>119</v>
      </c>
      <c r="E32" s="52"/>
      <c r="F32" s="53">
        <v>13</v>
      </c>
      <c r="G32" s="54" t="s">
        <v>133</v>
      </c>
      <c r="H32" s="54" t="s">
        <v>134</v>
      </c>
      <c r="I32" s="57" t="s">
        <v>27</v>
      </c>
      <c r="J32" s="52"/>
      <c r="K32" s="52" t="s">
        <v>33</v>
      </c>
      <c r="L32" s="52" t="s">
        <v>34</v>
      </c>
      <c r="M32" s="52"/>
      <c r="N32" s="52" t="s">
        <v>135</v>
      </c>
      <c r="O32" s="52" t="s">
        <v>136</v>
      </c>
      <c r="P32" s="52"/>
      <c r="Q32" s="59">
        <v>42736</v>
      </c>
      <c r="R32" s="52"/>
      <c r="S32" s="52"/>
      <c r="T32" s="52"/>
      <c r="U32" s="52">
        <f t="shared" si="6"/>
        <v>1</v>
      </c>
      <c r="V32" s="52">
        <f t="shared" si="7"/>
        <v>1</v>
      </c>
      <c r="W32" s="52" t="str">
        <f t="shared" si="8"/>
        <v>この</v>
      </c>
      <c r="X32" s="52" t="str">
        <f t="shared" si="9"/>
        <v/>
      </c>
      <c r="Y32" s="52" t="str">
        <f t="shared" si="10"/>
        <v/>
      </c>
      <c r="Z32" s="52"/>
      <c r="AA32" s="52" t="str">
        <f t="shared" si="11"/>
        <v>このクリーチャーが戦場に出たとき、あなたがコントロールする各人間は+2/+2の修正を受ける。&amp;br;あなたがコントロールする人間が戦場に出たとき、このクリーチャーは+2/+2の修正を受ける。</v>
      </c>
      <c r="AB32" s="61" t="e">
        <f>IF(H32="","",VLOOKUP(H32,AE:AG,3,FALSE))</f>
        <v>#N/A</v>
      </c>
    </row>
    <row r="33" spans="1:28">
      <c r="A33" s="49">
        <v>32</v>
      </c>
      <c r="B33" s="50" t="s">
        <v>22</v>
      </c>
      <c r="C33" s="51" t="s">
        <v>23</v>
      </c>
      <c r="D33" s="52" t="s">
        <v>119</v>
      </c>
      <c r="E33" s="52"/>
      <c r="F33" s="53">
        <v>10</v>
      </c>
      <c r="G33" s="54" t="s">
        <v>137</v>
      </c>
      <c r="H33" s="54" t="s">
        <v>138</v>
      </c>
      <c r="I33" s="57" t="s">
        <v>61</v>
      </c>
      <c r="J33" s="52"/>
      <c r="K33" s="52"/>
      <c r="L33" s="52"/>
      <c r="M33" s="52"/>
      <c r="N33" s="52" t="s">
        <v>139</v>
      </c>
      <c r="O33" s="52"/>
      <c r="P33" s="52"/>
      <c r="Q33" s="59"/>
      <c r="R33" s="52"/>
      <c r="S33" s="52"/>
      <c r="T33" s="52"/>
      <c r="U33" s="52" t="str">
        <f t="shared" si="6"/>
        <v/>
      </c>
      <c r="V33" s="52" t="str">
        <f t="shared" si="7"/>
        <v/>
      </c>
      <c r="W33" s="52" t="str">
        <f t="shared" si="8"/>
        <v>クリ</v>
      </c>
      <c r="X33" s="52" t="str">
        <f t="shared" si="9"/>
        <v/>
      </c>
      <c r="Y33" s="52" t="str">
        <f t="shared" si="10"/>
        <v/>
      </c>
      <c r="Z33" s="52"/>
      <c r="AA33" s="52" t="str">
        <f t="shared" si="11"/>
        <v>クリーチャー1体を対象とし、それを破壊する。そのクリーチャーのオーナーは調査を行う。</v>
      </c>
      <c r="AB33" s="61" t="e">
        <f>IF(H33="","",VLOOKUP(H33,AE:AG,3,FALSE))</f>
        <v>#N/A</v>
      </c>
    </row>
    <row r="34" spans="1:28">
      <c r="A34" s="49">
        <v>33</v>
      </c>
      <c r="B34" s="50" t="s">
        <v>22</v>
      </c>
      <c r="C34" s="51" t="s">
        <v>23</v>
      </c>
      <c r="D34" s="52" t="s">
        <v>119</v>
      </c>
      <c r="E34" s="52"/>
      <c r="F34" s="53">
        <v>11</v>
      </c>
      <c r="G34" s="54" t="s">
        <v>140</v>
      </c>
      <c r="H34" s="54" t="s">
        <v>141</v>
      </c>
      <c r="I34" s="57" t="s">
        <v>76</v>
      </c>
      <c r="J34" s="52"/>
      <c r="K34" s="52"/>
      <c r="L34" s="52"/>
      <c r="M34" s="52"/>
      <c r="N34" s="52" t="s">
        <v>142</v>
      </c>
      <c r="O34" s="52"/>
      <c r="P34" s="52"/>
      <c r="Q34" s="59"/>
      <c r="R34" s="52"/>
      <c r="S34" s="52"/>
      <c r="T34" s="52">
        <v>3</v>
      </c>
      <c r="U34" s="52" t="str">
        <f t="shared" si="6"/>
        <v/>
      </c>
      <c r="V34" s="52" t="str">
        <f t="shared" si="7"/>
        <v/>
      </c>
      <c r="W34" s="52" t="str">
        <f t="shared" si="8"/>
        <v>この</v>
      </c>
      <c r="X34" s="52" t="str">
        <f t="shared" si="9"/>
        <v/>
      </c>
      <c r="Y34" s="52" t="str">
        <f t="shared" si="10"/>
        <v/>
      </c>
      <c r="Z34" s="52"/>
      <c r="AA34" s="52" t="str">
        <f t="shared" si="11"/>
        <v>このサポートがボードにある間、あなたがコントロールするトークンでない各クリーチャーは+2/+2の修正を受けるとともに警戒を得る。</v>
      </c>
      <c r="AB34" s="61" t="e">
        <f>IF(H34="","",VLOOKUP(H34,AE:AG,3,FALSE))</f>
        <v>#N/A</v>
      </c>
    </row>
    <row r="35" spans="1:28">
      <c r="A35" s="49">
        <v>34</v>
      </c>
      <c r="B35" s="50" t="s">
        <v>22</v>
      </c>
      <c r="C35" s="51" t="s">
        <v>23</v>
      </c>
      <c r="D35" s="52" t="s">
        <v>143</v>
      </c>
      <c r="E35" s="52"/>
      <c r="F35" s="53">
        <v>16</v>
      </c>
      <c r="G35" s="54" t="s">
        <v>144</v>
      </c>
      <c r="H35" s="54" t="s">
        <v>145</v>
      </c>
      <c r="I35" s="57" t="s">
        <v>27</v>
      </c>
      <c r="J35" s="52"/>
      <c r="K35" s="52" t="s">
        <v>146</v>
      </c>
      <c r="L35" s="52"/>
      <c r="M35" s="52"/>
      <c r="N35" s="52" t="s">
        <v>29</v>
      </c>
      <c r="O35" s="52" t="s">
        <v>147</v>
      </c>
      <c r="P35" s="52"/>
      <c r="Q35" s="59">
        <v>42955</v>
      </c>
      <c r="R35" s="52"/>
      <c r="S35" s="52"/>
      <c r="T35" s="52"/>
      <c r="U35" s="52">
        <f t="shared" si="6"/>
        <v>8</v>
      </c>
      <c r="V35" s="52">
        <f t="shared" si="7"/>
        <v>8</v>
      </c>
      <c r="W35" s="52" t="str">
        <f t="shared" si="8"/>
        <v>飛行</v>
      </c>
      <c r="X35" s="52" t="str">
        <f t="shared" si="9"/>
        <v/>
      </c>
      <c r="Y35" s="52" t="str">
        <f t="shared" si="10"/>
        <v/>
      </c>
      <c r="Z35" s="52"/>
      <c r="AA35" s="52" t="str">
        <f t="shared" si="11"/>
        <v>飛行&amp;br;このクリーチャーが戦闘ダメージを与えたとき、昂揚:対戦相手がコントロールする最初のクリーチャーを破壊する。</v>
      </c>
      <c r="AB35" s="61" t="e">
        <f>IF(H35="","",VLOOKUP(H35,AE:AG,3,FALSE))</f>
        <v>#N/A</v>
      </c>
    </row>
    <row r="36" spans="1:28">
      <c r="A36" s="49">
        <v>35</v>
      </c>
      <c r="B36" s="50" t="s">
        <v>22</v>
      </c>
      <c r="C36" s="51" t="s">
        <v>23</v>
      </c>
      <c r="D36" s="52" t="s">
        <v>143</v>
      </c>
      <c r="E36" s="52"/>
      <c r="F36" s="53">
        <v>18</v>
      </c>
      <c r="G36" s="54" t="s">
        <v>148</v>
      </c>
      <c r="H36" s="54" t="s">
        <v>149</v>
      </c>
      <c r="I36" s="57" t="s">
        <v>27</v>
      </c>
      <c r="J36" s="52"/>
      <c r="K36" s="52" t="s">
        <v>146</v>
      </c>
      <c r="L36" s="52"/>
      <c r="M36" s="52"/>
      <c r="N36" s="52" t="s">
        <v>150</v>
      </c>
      <c r="O36" s="52" t="s">
        <v>151</v>
      </c>
      <c r="P36" s="52" t="s">
        <v>152</v>
      </c>
      <c r="Q36" s="59">
        <v>42955</v>
      </c>
      <c r="R36" s="52"/>
      <c r="S36" s="52"/>
      <c r="T36" s="52"/>
      <c r="U36" s="52">
        <f t="shared" si="6"/>
        <v>8</v>
      </c>
      <c r="V36" s="52">
        <f t="shared" si="7"/>
        <v>8</v>
      </c>
      <c r="W36" s="52" t="str">
        <f t="shared" si="8"/>
        <v>飛行</v>
      </c>
      <c r="X36" s="52" t="str">
        <f t="shared" si="9"/>
        <v>警戒</v>
      </c>
      <c r="Y36" s="52" t="str">
        <f t="shared" si="10"/>
        <v/>
      </c>
      <c r="Z36" s="52"/>
      <c r="AA36" s="52" t="str">
        <f t="shared" si="11"/>
        <v>飛行 警戒&amp;br;このクリーチャーが戦場に出たとき、あなたの次のターン開始時まで、あなたがコントロールする各クリーチャーはダメージ軽減と到達を得る。&amp;br;あなたがコントロールする天使でないクリーチャーが死亡したとき、このクリーチャーは変身する。</v>
      </c>
      <c r="AB36" s="61" t="e">
        <f>IF(H36="","",VLOOKUP(H36,AE:AG,3,FALSE))</f>
        <v>#N/A</v>
      </c>
    </row>
    <row r="37" spans="1:28">
      <c r="A37" s="49">
        <v>36</v>
      </c>
      <c r="B37" s="50" t="s">
        <v>22</v>
      </c>
      <c r="C37" s="51" t="s">
        <v>23</v>
      </c>
      <c r="D37" s="52" t="s">
        <v>143</v>
      </c>
      <c r="E37" s="52"/>
      <c r="F37" s="53">
        <v>1</v>
      </c>
      <c r="G37" s="55" t="s">
        <v>153</v>
      </c>
      <c r="H37" s="55" t="s">
        <v>154</v>
      </c>
      <c r="I37" s="57" t="s">
        <v>27</v>
      </c>
      <c r="J37" s="52"/>
      <c r="K37" s="52" t="s">
        <v>146</v>
      </c>
      <c r="L37" s="52"/>
      <c r="M37" s="52"/>
      <c r="N37" s="52" t="s">
        <v>150</v>
      </c>
      <c r="O37" s="52" t="s">
        <v>155</v>
      </c>
      <c r="P37" s="52"/>
      <c r="Q37" s="59">
        <v>43018</v>
      </c>
      <c r="R37" s="52"/>
      <c r="S37" s="52"/>
      <c r="T37" s="52"/>
      <c r="U37" s="52">
        <f t="shared" si="6"/>
        <v>10</v>
      </c>
      <c r="V37" s="52">
        <f t="shared" si="7"/>
        <v>10</v>
      </c>
      <c r="W37" s="52" t="str">
        <f t="shared" si="8"/>
        <v>飛行</v>
      </c>
      <c r="X37" s="52" t="str">
        <f t="shared" si="9"/>
        <v>警戒</v>
      </c>
      <c r="Y37" s="52" t="str">
        <f t="shared" si="10"/>
        <v/>
      </c>
      <c r="Z37" s="52"/>
      <c r="AA37" s="52" t="str">
        <f t="shared" si="11"/>
        <v>飛行 警戒&amp;br;このクリーチャーがこの形態に変身したとき、対戦相手と、対戦相手がコントロールする各クリーチャーは6点のダメージを受ける。</v>
      </c>
      <c r="AB37" s="61" t="e">
        <f>IF(H37="","",VLOOKUP(H37,AE:AG,3,FALSE))</f>
        <v>#N/A</v>
      </c>
    </row>
    <row r="38" spans="1:28">
      <c r="A38" s="49">
        <v>37</v>
      </c>
      <c r="B38" s="50" t="s">
        <v>22</v>
      </c>
      <c r="C38" s="51" t="s">
        <v>23</v>
      </c>
      <c r="D38" s="52" t="s">
        <v>143</v>
      </c>
      <c r="E38" s="52"/>
      <c r="F38" s="53">
        <v>24</v>
      </c>
      <c r="G38" s="54" t="s">
        <v>156</v>
      </c>
      <c r="H38" s="54" t="s">
        <v>157</v>
      </c>
      <c r="I38" s="57" t="s">
        <v>27</v>
      </c>
      <c r="J38" s="52"/>
      <c r="K38" s="52" t="s">
        <v>33</v>
      </c>
      <c r="L38" s="52" t="s">
        <v>34</v>
      </c>
      <c r="M38" s="52"/>
      <c r="N38" s="52" t="s">
        <v>158</v>
      </c>
      <c r="O38" s="52" t="s">
        <v>159</v>
      </c>
      <c r="P38" s="52"/>
      <c r="Q38" s="59">
        <v>42955</v>
      </c>
      <c r="R38" s="52"/>
      <c r="S38" s="52"/>
      <c r="T38" s="52"/>
      <c r="U38" s="52">
        <f t="shared" si="6"/>
        <v>8</v>
      </c>
      <c r="V38" s="52">
        <f t="shared" si="7"/>
        <v>8</v>
      </c>
      <c r="W38" s="52" t="str">
        <f t="shared" si="8"/>
        <v>対戦</v>
      </c>
      <c r="X38" s="52" t="str">
        <f t="shared" si="9"/>
        <v/>
      </c>
      <c r="Y38" s="52" t="str">
        <f t="shared" si="10"/>
        <v/>
      </c>
      <c r="Z38" s="52"/>
      <c r="AA38" s="52" t="str">
        <f t="shared" si="11"/>
        <v>対戦相手のターンの戦闘開始時に、あなたのターン終了時まで、あなたがコントロールする各クリーチャーは到達と絆魂を得る。それらはタフネスを2得る。&amp;br;あなたのターンの戦闘開始時に、あなたのターン終了時まで、あなたがコントロールする各クリーチャーは飛行とバーサーカーとトランプルを得る。</v>
      </c>
      <c r="AB38" s="61" t="e">
        <f>IF(H38="","",VLOOKUP(H38,AE:AG,3,FALSE))</f>
        <v>#N/A</v>
      </c>
    </row>
    <row r="39" spans="1:28">
      <c r="A39" s="49">
        <v>38</v>
      </c>
      <c r="B39" s="50" t="s">
        <v>22</v>
      </c>
      <c r="C39" s="51" t="s">
        <v>23</v>
      </c>
      <c r="D39" s="52" t="s">
        <v>143</v>
      </c>
      <c r="E39" s="52"/>
      <c r="F39" s="53">
        <v>12</v>
      </c>
      <c r="G39" s="54" t="s">
        <v>160</v>
      </c>
      <c r="H39" s="54" t="s">
        <v>161</v>
      </c>
      <c r="I39" s="57" t="s">
        <v>61</v>
      </c>
      <c r="J39" s="52"/>
      <c r="K39" s="52"/>
      <c r="L39" s="52"/>
      <c r="M39" s="52"/>
      <c r="N39" s="52" t="s">
        <v>162</v>
      </c>
      <c r="O39" s="52" t="s">
        <v>163</v>
      </c>
      <c r="P39" s="52"/>
      <c r="Q39" s="59"/>
      <c r="R39" s="52"/>
      <c r="S39" s="52"/>
      <c r="T39" s="52"/>
      <c r="U39" s="52" t="str">
        <f t="shared" si="6"/>
        <v/>
      </c>
      <c r="V39" s="52" t="str">
        <f t="shared" si="7"/>
        <v/>
      </c>
      <c r="W39" s="52" t="str">
        <f t="shared" si="8"/>
        <v>各ク</v>
      </c>
      <c r="X39" s="52" t="str">
        <f t="shared" si="9"/>
        <v/>
      </c>
      <c r="Y39" s="52" t="str">
        <f t="shared" si="10"/>
        <v/>
      </c>
      <c r="Z39" s="52"/>
      <c r="AA39" s="52" t="str">
        <f t="shared" si="11"/>
        <v>各クリーチャーを破壊する。&amp;br;昂揚：飛行を持つ4/4の白の天使・トークンを2体召喚する。</v>
      </c>
      <c r="AB39" s="61" t="e">
        <f>IF(H39="","",VLOOKUP(H39,AE:AG,3,FALSE))</f>
        <v>#N/A</v>
      </c>
    </row>
    <row r="40" spans="1:28">
      <c r="A40" s="49">
        <v>39</v>
      </c>
      <c r="B40" s="50" t="s">
        <v>22</v>
      </c>
      <c r="C40" s="56" t="s">
        <v>164</v>
      </c>
      <c r="D40" s="52" t="s">
        <v>24</v>
      </c>
      <c r="E40" s="52"/>
      <c r="F40" s="53">
        <v>6</v>
      </c>
      <c r="G40" s="54" t="s">
        <v>165</v>
      </c>
      <c r="H40" s="54" t="s">
        <v>166</v>
      </c>
      <c r="I40" s="57" t="s">
        <v>27</v>
      </c>
      <c r="J40" s="52"/>
      <c r="K40" s="52" t="s">
        <v>33</v>
      </c>
      <c r="L40" s="52" t="s">
        <v>167</v>
      </c>
      <c r="M40" s="52"/>
      <c r="N40" s="52" t="s">
        <v>55</v>
      </c>
      <c r="O40" s="52"/>
      <c r="P40" s="52"/>
      <c r="Q40" s="59">
        <v>42737</v>
      </c>
      <c r="R40" s="52"/>
      <c r="S40" s="52"/>
      <c r="T40" s="52"/>
      <c r="U40" s="52">
        <f t="shared" si="6"/>
        <v>1</v>
      </c>
      <c r="V40" s="52">
        <f t="shared" si="7"/>
        <v>2</v>
      </c>
      <c r="W40" s="52" t="str">
        <f t="shared" si="8"/>
        <v>この</v>
      </c>
      <c r="X40" s="52" t="str">
        <f t="shared" si="9"/>
        <v/>
      </c>
      <c r="Y40" s="52" t="str">
        <f t="shared" si="10"/>
        <v/>
      </c>
      <c r="Z40" s="52"/>
      <c r="AA40" s="52" t="str">
        <f t="shared" si="11"/>
        <v>このクリーチャーが戦場に出たとき、調査を行う。</v>
      </c>
      <c r="AB40" s="61" t="e">
        <f>IF(H40="","",VLOOKUP(H40,AE:AG,3,FALSE))</f>
        <v>#N/A</v>
      </c>
    </row>
    <row r="41" spans="1:28">
      <c r="A41" s="49">
        <v>40</v>
      </c>
      <c r="B41" s="50" t="s">
        <v>22</v>
      </c>
      <c r="C41" s="56" t="s">
        <v>164</v>
      </c>
      <c r="D41" s="52" t="s">
        <v>24</v>
      </c>
      <c r="E41" s="52"/>
      <c r="F41" s="53">
        <v>3</v>
      </c>
      <c r="G41" s="54" t="s">
        <v>168</v>
      </c>
      <c r="H41" s="54" t="s">
        <v>169</v>
      </c>
      <c r="I41" s="57" t="s">
        <v>27</v>
      </c>
      <c r="J41" s="52"/>
      <c r="K41" s="52" t="s">
        <v>170</v>
      </c>
      <c r="L41" s="52" t="s">
        <v>171</v>
      </c>
      <c r="M41" s="52"/>
      <c r="N41" s="52" t="s">
        <v>172</v>
      </c>
      <c r="O41" s="52"/>
      <c r="P41" s="52"/>
      <c r="Q41" s="59">
        <v>42737</v>
      </c>
      <c r="R41" s="52"/>
      <c r="S41" s="52"/>
      <c r="T41" s="52"/>
      <c r="U41" s="52">
        <f t="shared" si="6"/>
        <v>1</v>
      </c>
      <c r="V41" s="52">
        <f t="shared" si="7"/>
        <v>2</v>
      </c>
      <c r="W41" s="52" t="str">
        <f t="shared" si="8"/>
        <v>この</v>
      </c>
      <c r="X41" s="52" t="str">
        <f t="shared" si="9"/>
        <v/>
      </c>
      <c r="Y41" s="52" t="str">
        <f t="shared" si="10"/>
        <v/>
      </c>
      <c r="Z41" s="52"/>
      <c r="AA41" s="52" t="str">
        <f t="shared" si="11"/>
        <v>このクリーチャーが戦場に出たとき、あなたが他のゾンビをコントロールしている場合、カードを1枚捨てて、1枚引く。</v>
      </c>
      <c r="AB41" s="61" t="e">
        <f>IF(H41="","",VLOOKUP(H41,AE:AG,3,FALSE))</f>
        <v>#N/A</v>
      </c>
    </row>
    <row r="42" spans="1:28">
      <c r="A42" s="49">
        <v>41</v>
      </c>
      <c r="B42" s="50" t="s">
        <v>22</v>
      </c>
      <c r="C42" s="56" t="s">
        <v>164</v>
      </c>
      <c r="D42" s="52" t="s">
        <v>24</v>
      </c>
      <c r="E42" s="52"/>
      <c r="F42" s="53">
        <v>5</v>
      </c>
      <c r="G42" s="54" t="s">
        <v>173</v>
      </c>
      <c r="H42" s="54" t="s">
        <v>174</v>
      </c>
      <c r="I42" s="57" t="s">
        <v>27</v>
      </c>
      <c r="J42" s="52"/>
      <c r="K42" s="52" t="s">
        <v>170</v>
      </c>
      <c r="L42" s="52"/>
      <c r="M42" s="52"/>
      <c r="N42" s="52"/>
      <c r="O42" s="52"/>
      <c r="P42" s="52"/>
      <c r="Q42" s="59">
        <v>42738</v>
      </c>
      <c r="R42" s="52"/>
      <c r="S42" s="52"/>
      <c r="T42" s="52"/>
      <c r="U42" s="52">
        <f t="shared" si="6"/>
        <v>1</v>
      </c>
      <c r="V42" s="52">
        <f t="shared" si="7"/>
        <v>3</v>
      </c>
      <c r="W42" s="52" t="str">
        <f t="shared" si="8"/>
        <v/>
      </c>
      <c r="X42" s="52" t="str">
        <f t="shared" si="9"/>
        <v/>
      </c>
      <c r="Y42" s="52" t="str">
        <f t="shared" si="10"/>
        <v/>
      </c>
      <c r="Z42" s="52"/>
      <c r="AA42" s="52" t="str">
        <f t="shared" si="11"/>
        <v/>
      </c>
      <c r="AB42" s="61" t="e">
        <f>IF(H42="","",VLOOKUP(H42,AE:AG,3,FALSE))</f>
        <v>#N/A</v>
      </c>
    </row>
    <row r="43" spans="1:28">
      <c r="A43" s="49">
        <v>42</v>
      </c>
      <c r="B43" s="50" t="s">
        <v>22</v>
      </c>
      <c r="C43" s="56" t="s">
        <v>164</v>
      </c>
      <c r="D43" s="52" t="s">
        <v>24</v>
      </c>
      <c r="E43" s="52"/>
      <c r="F43" s="53">
        <v>11</v>
      </c>
      <c r="G43" s="54" t="s">
        <v>175</v>
      </c>
      <c r="H43" s="54" t="s">
        <v>176</v>
      </c>
      <c r="I43" s="57" t="s">
        <v>27</v>
      </c>
      <c r="J43" s="52"/>
      <c r="K43" s="52" t="s">
        <v>177</v>
      </c>
      <c r="L43" s="52"/>
      <c r="M43" s="52"/>
      <c r="N43" s="52" t="s">
        <v>178</v>
      </c>
      <c r="O43" s="52" t="s">
        <v>179</v>
      </c>
      <c r="P43" s="52"/>
      <c r="Q43" s="59">
        <v>42892</v>
      </c>
      <c r="R43" s="52"/>
      <c r="S43" s="52"/>
      <c r="T43" s="52"/>
      <c r="U43" s="52">
        <f t="shared" si="6"/>
        <v>6</v>
      </c>
      <c r="V43" s="52">
        <f t="shared" si="7"/>
        <v>6</v>
      </c>
      <c r="W43" s="52" t="str">
        <f t="shared" si="8"/>
        <v>各タ</v>
      </c>
      <c r="X43" s="52" t="str">
        <f t="shared" si="9"/>
        <v/>
      </c>
      <c r="Y43" s="52" t="str">
        <f t="shared" si="10"/>
        <v/>
      </c>
      <c r="Z43" s="52"/>
      <c r="AA43" s="52" t="str">
        <f t="shared" si="11"/>
        <v>各ターン開始時に、このクリーチャーは「攻撃できない」を得る。&amp;br;あなたが呪文を唱えたとき、あなたのターン終了時まで、このクリーチャーは「攻撃できない」を失う。</v>
      </c>
      <c r="AB43" s="61" t="e">
        <f>IF(H43="","",VLOOKUP(H43,AE:AG,3,FALSE))</f>
        <v>#N/A</v>
      </c>
    </row>
    <row r="44" spans="1:28">
      <c r="A44" s="49">
        <v>43</v>
      </c>
      <c r="B44" s="50" t="s">
        <v>22</v>
      </c>
      <c r="C44" s="56" t="s">
        <v>164</v>
      </c>
      <c r="D44" s="52" t="s">
        <v>24</v>
      </c>
      <c r="E44" s="52"/>
      <c r="F44" s="53">
        <v>5</v>
      </c>
      <c r="G44" s="54" t="s">
        <v>180</v>
      </c>
      <c r="H44" s="54" t="s">
        <v>181</v>
      </c>
      <c r="I44" s="57" t="s">
        <v>27</v>
      </c>
      <c r="J44" s="52"/>
      <c r="K44" s="52" t="s">
        <v>170</v>
      </c>
      <c r="L44" s="52" t="s">
        <v>171</v>
      </c>
      <c r="M44" s="52"/>
      <c r="N44" s="52" t="s">
        <v>182</v>
      </c>
      <c r="O44" s="52"/>
      <c r="P44" s="52"/>
      <c r="Q44" s="59">
        <v>42737</v>
      </c>
      <c r="R44" s="52"/>
      <c r="S44" s="52"/>
      <c r="T44" s="52"/>
      <c r="U44" s="52">
        <f t="shared" si="6"/>
        <v>1</v>
      </c>
      <c r="V44" s="52">
        <f t="shared" si="7"/>
        <v>2</v>
      </c>
      <c r="W44" s="52" t="str">
        <f t="shared" si="8"/>
        <v>この</v>
      </c>
      <c r="X44" s="52" t="str">
        <f t="shared" si="9"/>
        <v/>
      </c>
      <c r="Y44" s="52" t="str">
        <f t="shared" si="10"/>
        <v/>
      </c>
      <c r="Z44" s="52"/>
      <c r="AA44" s="52" t="str">
        <f t="shared" si="11"/>
        <v>このクリーチャーが戦場に出たとき、クリーチャー1体を対象とする。あなたの次のターン開始時まで、それは無効化される。</v>
      </c>
      <c r="AB44" s="61" t="e">
        <f>IF(H44="","",VLOOKUP(H44,AE:AG,3,FALSE))</f>
        <v>#N/A</v>
      </c>
    </row>
    <row r="45" spans="1:28">
      <c r="A45" s="49">
        <v>44</v>
      </c>
      <c r="B45" s="50" t="s">
        <v>22</v>
      </c>
      <c r="C45" s="56" t="s">
        <v>164</v>
      </c>
      <c r="D45" s="52" t="s">
        <v>24</v>
      </c>
      <c r="E45" s="52"/>
      <c r="F45" s="53">
        <v>6</v>
      </c>
      <c r="G45" s="54" t="s">
        <v>183</v>
      </c>
      <c r="H45" s="54" t="s">
        <v>184</v>
      </c>
      <c r="I45" s="57" t="s">
        <v>27</v>
      </c>
      <c r="J45" s="52"/>
      <c r="K45" s="52" t="s">
        <v>28</v>
      </c>
      <c r="L45" s="52"/>
      <c r="M45" s="52"/>
      <c r="N45" s="52" t="s">
        <v>29</v>
      </c>
      <c r="O45" s="52"/>
      <c r="P45" s="52"/>
      <c r="Q45" s="59">
        <v>42768</v>
      </c>
      <c r="R45" s="52"/>
      <c r="S45" s="52"/>
      <c r="T45" s="52"/>
      <c r="U45" s="52">
        <f t="shared" si="6"/>
        <v>2</v>
      </c>
      <c r="V45" s="52">
        <f t="shared" si="7"/>
        <v>2</v>
      </c>
      <c r="W45" s="52" t="str">
        <f t="shared" si="8"/>
        <v>飛行</v>
      </c>
      <c r="X45" s="52" t="str">
        <f t="shared" si="9"/>
        <v/>
      </c>
      <c r="Y45" s="52" t="str">
        <f t="shared" si="10"/>
        <v/>
      </c>
      <c r="Z45" s="52"/>
      <c r="AA45" s="52" t="str">
        <f t="shared" si="11"/>
        <v>飛行</v>
      </c>
      <c r="AB45" s="61" t="e">
        <f>IF(H45="","",VLOOKUP(H45,AE:AG,3,FALSE))</f>
        <v>#N/A</v>
      </c>
    </row>
    <row r="46" spans="1:28">
      <c r="A46" s="49">
        <v>45</v>
      </c>
      <c r="B46" s="50" t="s">
        <v>22</v>
      </c>
      <c r="C46" s="56" t="s">
        <v>164</v>
      </c>
      <c r="D46" s="52" t="s">
        <v>24</v>
      </c>
      <c r="E46" s="52"/>
      <c r="F46" s="53">
        <v>4</v>
      </c>
      <c r="G46" s="54" t="s">
        <v>185</v>
      </c>
      <c r="H46" s="54" t="s">
        <v>186</v>
      </c>
      <c r="I46" s="57" t="s">
        <v>61</v>
      </c>
      <c r="J46" s="52"/>
      <c r="K46" s="52"/>
      <c r="L46" s="52"/>
      <c r="M46" s="52"/>
      <c r="N46" s="52" t="s">
        <v>187</v>
      </c>
      <c r="O46" s="52"/>
      <c r="P46" s="52"/>
      <c r="Q46" s="59"/>
      <c r="R46" s="52"/>
      <c r="S46" s="52"/>
      <c r="T46" s="52"/>
      <c r="U46" s="52" t="str">
        <f t="shared" si="6"/>
        <v/>
      </c>
      <c r="V46" s="52" t="str">
        <f t="shared" si="7"/>
        <v/>
      </c>
      <c r="W46" s="52" t="str">
        <f t="shared" si="8"/>
        <v>あな</v>
      </c>
      <c r="X46" s="52" t="str">
        <f t="shared" si="9"/>
        <v/>
      </c>
      <c r="Y46" s="52" t="str">
        <f t="shared" si="10"/>
        <v/>
      </c>
      <c r="Z46" s="52"/>
      <c r="AA46" s="52" t="str">
        <f t="shared" si="11"/>
        <v>あなたはカードを1枚捨てて2枚引く。</v>
      </c>
      <c r="AB46" s="61" t="e">
        <f>IF(H46="","",VLOOKUP(H46,AE:AG,3,FALSE))</f>
        <v>#N/A</v>
      </c>
    </row>
    <row r="47" spans="1:28">
      <c r="A47" s="49">
        <v>46</v>
      </c>
      <c r="B47" s="50" t="s">
        <v>22</v>
      </c>
      <c r="C47" s="56" t="s">
        <v>164</v>
      </c>
      <c r="D47" s="52" t="s">
        <v>24</v>
      </c>
      <c r="E47" s="52"/>
      <c r="F47" s="53">
        <v>3</v>
      </c>
      <c r="G47" s="54" t="s">
        <v>188</v>
      </c>
      <c r="H47" s="54" t="s">
        <v>189</v>
      </c>
      <c r="I47" s="57" t="s">
        <v>61</v>
      </c>
      <c r="J47" s="52"/>
      <c r="K47" s="52"/>
      <c r="L47" s="52"/>
      <c r="M47" s="52"/>
      <c r="N47" s="52" t="s">
        <v>190</v>
      </c>
      <c r="O47" s="52"/>
      <c r="P47" s="52"/>
      <c r="Q47" s="59"/>
      <c r="R47" s="52"/>
      <c r="S47" s="52"/>
      <c r="T47" s="52"/>
      <c r="U47" s="52" t="str">
        <f t="shared" si="6"/>
        <v/>
      </c>
      <c r="V47" s="52" t="str">
        <f t="shared" si="7"/>
        <v/>
      </c>
      <c r="W47" s="52" t="str">
        <f t="shared" si="8"/>
        <v>クリ</v>
      </c>
      <c r="X47" s="52" t="str">
        <f t="shared" si="9"/>
        <v/>
      </c>
      <c r="Y47" s="52" t="str">
        <f t="shared" si="10"/>
        <v/>
      </c>
      <c r="Z47" s="52"/>
      <c r="AA47" s="52" t="str">
        <f t="shared" si="11"/>
        <v>クリーチャー1体を対象とする。それは+1/+1の修正を受けるとともに飛行を得る。</v>
      </c>
      <c r="AB47" s="61" t="e">
        <f>IF(H47="","",VLOOKUP(H47,AE:AG,3,FALSE))</f>
        <v>#N/A</v>
      </c>
    </row>
    <row r="48" spans="1:28">
      <c r="A48" s="49">
        <v>47</v>
      </c>
      <c r="B48" s="50" t="s">
        <v>22</v>
      </c>
      <c r="C48" s="56" t="s">
        <v>164</v>
      </c>
      <c r="D48" s="52" t="s">
        <v>24</v>
      </c>
      <c r="E48" s="52"/>
      <c r="F48" s="53">
        <v>11</v>
      </c>
      <c r="G48" s="54" t="s">
        <v>191</v>
      </c>
      <c r="H48" s="54" t="s">
        <v>192</v>
      </c>
      <c r="I48" s="57" t="s">
        <v>61</v>
      </c>
      <c r="J48" s="52"/>
      <c r="K48" s="52"/>
      <c r="L48" s="52"/>
      <c r="M48" s="52"/>
      <c r="N48" s="52" t="s">
        <v>193</v>
      </c>
      <c r="O48" s="52" t="s">
        <v>73</v>
      </c>
      <c r="P48" s="52"/>
      <c r="Q48" s="59"/>
      <c r="R48" s="52"/>
      <c r="S48" s="52"/>
      <c r="T48" s="52"/>
      <c r="U48" s="52" t="str">
        <f t="shared" si="6"/>
        <v/>
      </c>
      <c r="V48" s="52" t="str">
        <f t="shared" si="7"/>
        <v/>
      </c>
      <c r="W48" s="52" t="str">
        <f t="shared" si="8"/>
        <v>クリ</v>
      </c>
      <c r="X48" s="52" t="str">
        <f t="shared" si="9"/>
        <v/>
      </c>
      <c r="Y48" s="52" t="str">
        <f t="shared" si="10"/>
        <v/>
      </c>
      <c r="Z48" s="52"/>
      <c r="AA48" s="52" t="str">
        <f t="shared" si="11"/>
        <v>クリーチャー1体を対象とし、それをオーナーのライブラリーの一番上に戻す。&amp;br;調査を行う。</v>
      </c>
      <c r="AB48" s="61" t="e">
        <f>IF(H48="","",VLOOKUP(H48,AE:AG,3,FALSE))</f>
        <v>#N/A</v>
      </c>
    </row>
    <row r="49" spans="1:28">
      <c r="A49" s="49">
        <v>48</v>
      </c>
      <c r="B49" s="50" t="s">
        <v>22</v>
      </c>
      <c r="C49" s="56" t="s">
        <v>164</v>
      </c>
      <c r="D49" s="52" t="s">
        <v>24</v>
      </c>
      <c r="E49" s="52"/>
      <c r="F49" s="53">
        <v>10</v>
      </c>
      <c r="G49" s="54" t="s">
        <v>194</v>
      </c>
      <c r="H49" s="54" t="s">
        <v>195</v>
      </c>
      <c r="I49" s="57" t="s">
        <v>61</v>
      </c>
      <c r="J49" s="52"/>
      <c r="K49" s="52"/>
      <c r="L49" s="52"/>
      <c r="M49" s="52"/>
      <c r="N49" s="52" t="s">
        <v>196</v>
      </c>
      <c r="O49" s="52" t="s">
        <v>197</v>
      </c>
      <c r="P49" s="52"/>
      <c r="Q49" s="59"/>
      <c r="R49" s="52"/>
      <c r="S49" s="52"/>
      <c r="T49" s="52"/>
      <c r="U49" s="52" t="str">
        <f t="shared" si="6"/>
        <v/>
      </c>
      <c r="V49" s="52" t="str">
        <f t="shared" si="7"/>
        <v/>
      </c>
      <c r="W49" s="52" t="str">
        <f t="shared" si="8"/>
        <v>マッ</v>
      </c>
      <c r="X49" s="52" t="str">
        <f t="shared" si="9"/>
        <v/>
      </c>
      <c r="Y49" s="52" t="str">
        <f t="shared" si="10"/>
        <v/>
      </c>
      <c r="Z49" s="52"/>
      <c r="AA49" s="52" t="str">
        <f t="shared" si="11"/>
        <v>マッドネス3&amp;br;対戦相手の手札が5枚以下の場合、対戦相手がコントロールするクリーチャー1体を対象とし、それを対戦相手の手札に戻す。</v>
      </c>
      <c r="AB49" s="61" t="e">
        <f>IF(H49="","",VLOOKUP(H49,AE:AG,3,FALSE))</f>
        <v>#N/A</v>
      </c>
    </row>
    <row r="50" spans="1:28">
      <c r="A50" s="49">
        <v>49</v>
      </c>
      <c r="B50" s="50" t="s">
        <v>22</v>
      </c>
      <c r="C50" s="56" t="s">
        <v>164</v>
      </c>
      <c r="D50" s="52" t="s">
        <v>24</v>
      </c>
      <c r="E50" s="52"/>
      <c r="F50" s="53">
        <v>7</v>
      </c>
      <c r="G50" s="54" t="s">
        <v>198</v>
      </c>
      <c r="H50" s="54" t="s">
        <v>199</v>
      </c>
      <c r="I50" s="57" t="s">
        <v>61</v>
      </c>
      <c r="J50" s="52"/>
      <c r="K50" s="52"/>
      <c r="L50" s="52"/>
      <c r="M50" s="52"/>
      <c r="N50" s="52" t="s">
        <v>200</v>
      </c>
      <c r="O50" s="52" t="s">
        <v>201</v>
      </c>
      <c r="P50" s="52"/>
      <c r="Q50" s="59"/>
      <c r="R50" s="52"/>
      <c r="S50" s="52"/>
      <c r="T50" s="52"/>
      <c r="U50" s="52" t="str">
        <f t="shared" ref="U50:U81" si="12">IF(Q50&gt;1,MONTH(Q50),"")</f>
        <v/>
      </c>
      <c r="V50" s="52" t="str">
        <f t="shared" ref="V50:V81" si="13">IF(Q50&gt;1,DAY(Q50),"")</f>
        <v/>
      </c>
      <c r="W50" s="52" t="str">
        <f t="shared" ref="W50:W81" si="14">LEFT(N50,2)</f>
        <v>マッ</v>
      </c>
      <c r="X50" s="52" t="str">
        <f t="shared" ref="X50:X81" si="15">IF(ISERROR(FIND(" ",N50)),"",MID(N50,FIND(" ",N50)+1,2))</f>
        <v/>
      </c>
      <c r="Y50" s="52" t="str">
        <f t="shared" ref="Y50:Y81" si="16">IF(LEN(X50)&gt;1,IF(ISERROR(FIND(" ",N50,FIND(" ",N50)+1)),"",MID(N50,FIND(" ",N50)+4,2)),"")</f>
        <v/>
      </c>
      <c r="Z50" s="52"/>
      <c r="AA50" s="52" t="str">
        <f t="shared" ref="AA50:AA81" si="17">IF(N50="","",N50&amp;IF(O50="","","&amp;br;"&amp;O50)&amp;IF(P50="","","&amp;br;"&amp;P50))</f>
        <v>マッドネス2&amp;br;あなたのライブラリーの次の2枚のカードのうち1枚を取ってくる。他のカードは、あなたのライブラリーの一番下へ移動する。</v>
      </c>
      <c r="AB50" s="61" t="e">
        <f t="shared" ref="AB50:AB81" si="18">IF(H50="","",VLOOKUP(H50,AE:AG,3,FALSE))</f>
        <v>#N/A</v>
      </c>
    </row>
    <row r="51" spans="1:28">
      <c r="A51" s="49">
        <v>50</v>
      </c>
      <c r="B51" s="50" t="s">
        <v>22</v>
      </c>
      <c r="C51" s="56" t="s">
        <v>164</v>
      </c>
      <c r="D51" s="52" t="s">
        <v>24</v>
      </c>
      <c r="E51" s="52"/>
      <c r="F51" s="53">
        <v>8</v>
      </c>
      <c r="G51" s="54" t="s">
        <v>202</v>
      </c>
      <c r="H51" s="54" t="s">
        <v>203</v>
      </c>
      <c r="I51" s="57" t="s">
        <v>61</v>
      </c>
      <c r="J51" s="52"/>
      <c r="K51" s="52"/>
      <c r="L51" s="52"/>
      <c r="M51" s="52"/>
      <c r="N51" s="52" t="s">
        <v>204</v>
      </c>
      <c r="O51" s="52"/>
      <c r="P51" s="52"/>
      <c r="Q51" s="59"/>
      <c r="R51" s="52"/>
      <c r="S51" s="52"/>
      <c r="T51" s="52"/>
      <c r="U51" s="52" t="str">
        <f t="shared" si="12"/>
        <v/>
      </c>
      <c r="V51" s="52" t="str">
        <f t="shared" si="13"/>
        <v/>
      </c>
      <c r="W51" s="52" t="str">
        <f t="shared" si="14"/>
        <v>あな</v>
      </c>
      <c r="X51" s="52" t="str">
        <f t="shared" si="15"/>
        <v/>
      </c>
      <c r="Y51" s="52" t="str">
        <f t="shared" si="16"/>
        <v/>
      </c>
      <c r="Z51" s="52"/>
      <c r="AA51" s="52" t="str">
        <f t="shared" si="17"/>
        <v>あなたのライブラリーから次の呪文を2つ取ってくる。</v>
      </c>
      <c r="AB51" s="61" t="e">
        <f t="shared" si="18"/>
        <v>#N/A</v>
      </c>
    </row>
    <row r="52" spans="1:28">
      <c r="A52" s="49">
        <v>51</v>
      </c>
      <c r="B52" s="50" t="s">
        <v>22</v>
      </c>
      <c r="C52" s="56" t="s">
        <v>164</v>
      </c>
      <c r="D52" s="52" t="s">
        <v>24</v>
      </c>
      <c r="E52" s="52"/>
      <c r="F52" s="53">
        <v>3</v>
      </c>
      <c r="G52" s="54" t="s">
        <v>205</v>
      </c>
      <c r="H52" s="54" t="s">
        <v>206</v>
      </c>
      <c r="I52" s="57" t="s">
        <v>76</v>
      </c>
      <c r="J52" s="52"/>
      <c r="K52" s="52"/>
      <c r="L52" s="52"/>
      <c r="M52" s="52"/>
      <c r="N52" s="52" t="s">
        <v>207</v>
      </c>
      <c r="O52" s="52"/>
      <c r="P52" s="52"/>
      <c r="Q52" s="59"/>
      <c r="R52" s="52"/>
      <c r="S52" s="52"/>
      <c r="T52" s="52">
        <v>1</v>
      </c>
      <c r="U52" s="52" t="str">
        <f t="shared" si="12"/>
        <v/>
      </c>
      <c r="V52" s="52" t="str">
        <f t="shared" si="13"/>
        <v/>
      </c>
      <c r="W52" s="52" t="str">
        <f t="shared" si="14"/>
        <v>この</v>
      </c>
      <c r="X52" s="52" t="str">
        <f t="shared" si="15"/>
        <v/>
      </c>
      <c r="Y52" s="52" t="str">
        <f t="shared" si="16"/>
        <v/>
      </c>
      <c r="Z52" s="52"/>
      <c r="AA52" s="52" t="str">
        <f t="shared" si="17"/>
        <v>このサポートが破壊されたとき、あなたはカードを3枚引く。</v>
      </c>
      <c r="AB52" s="61" t="e">
        <f t="shared" si="18"/>
        <v>#N/A</v>
      </c>
    </row>
    <row r="53" spans="1:28">
      <c r="A53" s="49">
        <v>52</v>
      </c>
      <c r="B53" s="50" t="s">
        <v>22</v>
      </c>
      <c r="C53" s="56" t="s">
        <v>164</v>
      </c>
      <c r="D53" s="52" t="s">
        <v>78</v>
      </c>
      <c r="E53" s="52"/>
      <c r="F53" s="53">
        <v>8</v>
      </c>
      <c r="G53" s="54" t="s">
        <v>208</v>
      </c>
      <c r="H53" s="54" t="s">
        <v>209</v>
      </c>
      <c r="I53" s="57" t="s">
        <v>27</v>
      </c>
      <c r="J53" s="52"/>
      <c r="K53" s="52" t="s">
        <v>33</v>
      </c>
      <c r="L53" s="52" t="s">
        <v>210</v>
      </c>
      <c r="M53" s="52"/>
      <c r="N53" s="52" t="s">
        <v>29</v>
      </c>
      <c r="O53" s="52" t="s">
        <v>211</v>
      </c>
      <c r="P53" s="52"/>
      <c r="Q53" s="59">
        <v>42828</v>
      </c>
      <c r="R53" s="52"/>
      <c r="S53" s="52"/>
      <c r="T53" s="52"/>
      <c r="U53" s="52">
        <f t="shared" si="12"/>
        <v>4</v>
      </c>
      <c r="V53" s="52">
        <f t="shared" si="13"/>
        <v>3</v>
      </c>
      <c r="W53" s="52" t="str">
        <f t="shared" si="14"/>
        <v>飛行</v>
      </c>
      <c r="X53" s="52" t="str">
        <f t="shared" si="15"/>
        <v/>
      </c>
      <c r="Y53" s="52" t="str">
        <f t="shared" si="16"/>
        <v/>
      </c>
      <c r="Z53" s="52"/>
      <c r="AA53" s="52" t="str">
        <f t="shared" si="17"/>
        <v>飛行&amp;br;あなたが呪文を唱えたとき、このクリーチャーは変身する。</v>
      </c>
      <c r="AB53" s="61" t="e">
        <f t="shared" si="18"/>
        <v>#N/A</v>
      </c>
    </row>
    <row r="54" spans="1:28">
      <c r="A54" s="49">
        <v>53</v>
      </c>
      <c r="B54" s="50" t="s">
        <v>22</v>
      </c>
      <c r="C54" s="56" t="s">
        <v>164</v>
      </c>
      <c r="D54" s="52" t="s">
        <v>78</v>
      </c>
      <c r="E54" s="52"/>
      <c r="F54" s="53">
        <v>1</v>
      </c>
      <c r="G54" s="55" t="s">
        <v>212</v>
      </c>
      <c r="H54" s="55" t="s">
        <v>213</v>
      </c>
      <c r="I54" s="57" t="s">
        <v>27</v>
      </c>
      <c r="J54" s="52"/>
      <c r="K54" s="52" t="s">
        <v>210</v>
      </c>
      <c r="L54" s="52" t="s">
        <v>171</v>
      </c>
      <c r="M54" s="52"/>
      <c r="N54" s="52" t="s">
        <v>29</v>
      </c>
      <c r="O54" s="52"/>
      <c r="P54" s="52"/>
      <c r="Q54" s="59">
        <v>42859</v>
      </c>
      <c r="R54" s="52"/>
      <c r="S54" s="52"/>
      <c r="T54" s="52"/>
      <c r="U54" s="52">
        <f t="shared" si="12"/>
        <v>5</v>
      </c>
      <c r="V54" s="52">
        <f t="shared" si="13"/>
        <v>4</v>
      </c>
      <c r="W54" s="52" t="str">
        <f t="shared" si="14"/>
        <v>飛行</v>
      </c>
      <c r="X54" s="52" t="str">
        <f t="shared" si="15"/>
        <v/>
      </c>
      <c r="Y54" s="52" t="str">
        <f t="shared" si="16"/>
        <v/>
      </c>
      <c r="Z54" s="52"/>
      <c r="AA54" s="52" t="str">
        <f t="shared" si="17"/>
        <v>飛行</v>
      </c>
      <c r="AB54" s="61" t="e">
        <f t="shared" si="18"/>
        <v>#N/A</v>
      </c>
    </row>
    <row r="55" spans="1:28">
      <c r="A55" s="49">
        <v>54</v>
      </c>
      <c r="B55" s="50" t="s">
        <v>22</v>
      </c>
      <c r="C55" s="56" t="s">
        <v>164</v>
      </c>
      <c r="D55" s="52" t="s">
        <v>78</v>
      </c>
      <c r="E55" s="52"/>
      <c r="F55" s="53">
        <v>5</v>
      </c>
      <c r="G55" s="54" t="s">
        <v>214</v>
      </c>
      <c r="H55" s="54" t="s">
        <v>215</v>
      </c>
      <c r="I55" s="57" t="s">
        <v>27</v>
      </c>
      <c r="J55" s="52"/>
      <c r="K55" s="52" t="s">
        <v>33</v>
      </c>
      <c r="L55" s="52" t="s">
        <v>216</v>
      </c>
      <c r="M55" s="52"/>
      <c r="N55" s="52" t="s">
        <v>217</v>
      </c>
      <c r="O55" s="52"/>
      <c r="P55" s="52"/>
      <c r="Q55" s="59">
        <v>42796</v>
      </c>
      <c r="R55" s="52"/>
      <c r="S55" s="52"/>
      <c r="T55" s="52"/>
      <c r="U55" s="52">
        <f t="shared" si="12"/>
        <v>3</v>
      </c>
      <c r="V55" s="52">
        <f t="shared" si="13"/>
        <v>2</v>
      </c>
      <c r="W55" s="52" t="str">
        <f t="shared" si="14"/>
        <v>あな</v>
      </c>
      <c r="X55" s="52" t="str">
        <f t="shared" si="15"/>
        <v/>
      </c>
      <c r="Y55" s="52" t="str">
        <f t="shared" si="16"/>
        <v/>
      </c>
      <c r="Z55" s="52"/>
      <c r="AA55" s="52" t="str">
        <f t="shared" si="17"/>
        <v>あなたがコントロールするサポートカードが破壊されたとき、このクリーチャーは変身する。</v>
      </c>
      <c r="AB55" s="61" t="e">
        <f t="shared" si="18"/>
        <v>#N/A</v>
      </c>
    </row>
    <row r="56" spans="1:28">
      <c r="A56" s="49">
        <v>55</v>
      </c>
      <c r="B56" s="50" t="s">
        <v>22</v>
      </c>
      <c r="C56" s="56" t="s">
        <v>164</v>
      </c>
      <c r="D56" s="52" t="s">
        <v>78</v>
      </c>
      <c r="E56" s="52"/>
      <c r="F56" s="53">
        <v>1</v>
      </c>
      <c r="G56" s="55" t="s">
        <v>218</v>
      </c>
      <c r="H56" s="55" t="s">
        <v>219</v>
      </c>
      <c r="I56" s="57" t="s">
        <v>27</v>
      </c>
      <c r="J56" s="52"/>
      <c r="K56" s="52" t="s">
        <v>33</v>
      </c>
      <c r="L56" s="52" t="s">
        <v>167</v>
      </c>
      <c r="M56" s="52"/>
      <c r="N56" s="52" t="s">
        <v>220</v>
      </c>
      <c r="O56" s="52" t="s">
        <v>221</v>
      </c>
      <c r="P56" s="52"/>
      <c r="Q56" s="59">
        <v>42828</v>
      </c>
      <c r="R56" s="52"/>
      <c r="S56" s="52"/>
      <c r="T56" s="52"/>
      <c r="U56" s="52">
        <f t="shared" si="12"/>
        <v>4</v>
      </c>
      <c r="V56" s="52">
        <f t="shared" si="13"/>
        <v>3</v>
      </c>
      <c r="W56" s="52" t="str">
        <f t="shared" si="14"/>
        <v>あな</v>
      </c>
      <c r="X56" s="52" t="str">
        <f t="shared" si="15"/>
        <v/>
      </c>
      <c r="Y56" s="52" t="str">
        <f t="shared" si="16"/>
        <v/>
      </c>
      <c r="Z56" s="52"/>
      <c r="AA56" s="52" t="str">
        <f t="shared" si="17"/>
        <v>あなたが呪文を唱えたとき、あなたのターン終了時まで、このクリーチャーは+1/+1の修正を受ける。&amp;br;このクリーチャーがプレインズウォーカーに戦闘ダメージを与えたとき、調査を行う。</v>
      </c>
      <c r="AB56" s="61" t="e">
        <f t="shared" si="18"/>
        <v>#N/A</v>
      </c>
    </row>
    <row r="57" spans="1:28">
      <c r="A57" s="49">
        <v>56</v>
      </c>
      <c r="B57" s="50" t="s">
        <v>22</v>
      </c>
      <c r="C57" s="56" t="s">
        <v>164</v>
      </c>
      <c r="D57" s="52" t="s">
        <v>78</v>
      </c>
      <c r="E57" s="52"/>
      <c r="F57" s="53">
        <v>12</v>
      </c>
      <c r="G57" s="54" t="s">
        <v>222</v>
      </c>
      <c r="H57" s="54" t="s">
        <v>223</v>
      </c>
      <c r="I57" s="57" t="s">
        <v>27</v>
      </c>
      <c r="J57" s="52"/>
      <c r="K57" s="52" t="s">
        <v>170</v>
      </c>
      <c r="L57" s="52"/>
      <c r="M57" s="52"/>
      <c r="N57" s="52" t="s">
        <v>224</v>
      </c>
      <c r="O57" s="52" t="s">
        <v>225</v>
      </c>
      <c r="P57" s="52"/>
      <c r="Q57" s="59">
        <v>42829</v>
      </c>
      <c r="R57" s="52"/>
      <c r="S57" s="52"/>
      <c r="T57" s="52"/>
      <c r="U57" s="52">
        <f t="shared" si="12"/>
        <v>4</v>
      </c>
      <c r="V57" s="52">
        <f t="shared" si="13"/>
        <v>4</v>
      </c>
      <c r="W57" s="52" t="str">
        <f t="shared" si="14"/>
        <v>この</v>
      </c>
      <c r="X57" s="52" t="str">
        <f t="shared" si="15"/>
        <v/>
      </c>
      <c r="Y57" s="52" t="str">
        <f t="shared" si="16"/>
        <v/>
      </c>
      <c r="Z57" s="52"/>
      <c r="AA57" s="52" t="str">
        <f t="shared" si="17"/>
        <v>このクリーチャーが戦場に出たとき、2/2の黒のゾンビ･トークンを1体召喚する。&amp;br;ジェム1個を起動する：あなたのターン終了時まで、あなたがコントロールする最初のゾンビは接死とバーサーカーを得る。</v>
      </c>
      <c r="AB57" s="61" t="e">
        <f t="shared" si="18"/>
        <v>#N/A</v>
      </c>
    </row>
    <row r="58" spans="1:28">
      <c r="A58" s="49">
        <v>57</v>
      </c>
      <c r="B58" s="50" t="s">
        <v>22</v>
      </c>
      <c r="C58" s="56" t="s">
        <v>164</v>
      </c>
      <c r="D58" s="52" t="s">
        <v>78</v>
      </c>
      <c r="E58" s="52"/>
      <c r="F58" s="53">
        <v>7</v>
      </c>
      <c r="G58" s="54" t="s">
        <v>226</v>
      </c>
      <c r="H58" s="54" t="s">
        <v>227</v>
      </c>
      <c r="I58" s="57" t="s">
        <v>27</v>
      </c>
      <c r="J58" s="52"/>
      <c r="K58" s="52" t="s">
        <v>170</v>
      </c>
      <c r="L58" s="52"/>
      <c r="M58" s="52"/>
      <c r="N58" s="52" t="s">
        <v>29</v>
      </c>
      <c r="O58" s="52" t="s">
        <v>228</v>
      </c>
      <c r="P58" s="52"/>
      <c r="Q58" s="59">
        <v>42827</v>
      </c>
      <c r="R58" s="52"/>
      <c r="S58" s="52"/>
      <c r="T58" s="52"/>
      <c r="U58" s="52">
        <f t="shared" si="12"/>
        <v>4</v>
      </c>
      <c r="V58" s="52">
        <f t="shared" si="13"/>
        <v>2</v>
      </c>
      <c r="W58" s="52" t="str">
        <f t="shared" si="14"/>
        <v>飛行</v>
      </c>
      <c r="X58" s="52" t="str">
        <f t="shared" si="15"/>
        <v/>
      </c>
      <c r="Y58" s="52" t="str">
        <f t="shared" si="16"/>
        <v/>
      </c>
      <c r="Z58" s="52"/>
      <c r="AA58" s="52" t="str">
        <f t="shared" si="17"/>
        <v>飛行&amp;br;上陸、青：このクリーチャーが破壊されていた場合、あなたはカードを2枚捨てて、このクリーチャーを戦場に戻す。</v>
      </c>
      <c r="AB58" s="61" t="e">
        <f t="shared" si="18"/>
        <v>#N/A</v>
      </c>
    </row>
    <row r="59" spans="1:28">
      <c r="A59" s="49">
        <v>58</v>
      </c>
      <c r="B59" s="50" t="s">
        <v>22</v>
      </c>
      <c r="C59" s="56" t="s">
        <v>164</v>
      </c>
      <c r="D59" s="52" t="s">
        <v>78</v>
      </c>
      <c r="E59" s="52"/>
      <c r="F59" s="53">
        <v>13</v>
      </c>
      <c r="G59" s="54" t="s">
        <v>229</v>
      </c>
      <c r="H59" s="54" t="s">
        <v>230</v>
      </c>
      <c r="I59" s="57" t="s">
        <v>27</v>
      </c>
      <c r="J59" s="52"/>
      <c r="K59" s="52" t="s">
        <v>28</v>
      </c>
      <c r="L59" s="52"/>
      <c r="M59" s="52"/>
      <c r="N59" s="52" t="s">
        <v>231</v>
      </c>
      <c r="O59" s="52"/>
      <c r="P59" s="52"/>
      <c r="Q59" s="59">
        <v>42797</v>
      </c>
      <c r="R59" s="52"/>
      <c r="S59" s="52"/>
      <c r="T59" s="52"/>
      <c r="U59" s="52">
        <f t="shared" si="12"/>
        <v>3</v>
      </c>
      <c r="V59" s="52">
        <f t="shared" si="13"/>
        <v>3</v>
      </c>
      <c r="W59" s="52" t="str">
        <f t="shared" si="14"/>
        <v>この</v>
      </c>
      <c r="X59" s="52" t="str">
        <f t="shared" si="15"/>
        <v/>
      </c>
      <c r="Y59" s="52" t="str">
        <f t="shared" si="16"/>
        <v/>
      </c>
      <c r="Z59" s="52"/>
      <c r="AA59" s="52" t="str">
        <f t="shared" si="17"/>
        <v>このクリーチャーがプレインズウォーカーに戦闘ダメージを与えたとき、このクリーチャーは変身する。</v>
      </c>
      <c r="AB59" s="61" t="e">
        <f t="shared" si="18"/>
        <v>#N/A</v>
      </c>
    </row>
    <row r="60" spans="1:28">
      <c r="A60" s="49">
        <v>59</v>
      </c>
      <c r="B60" s="50" t="s">
        <v>22</v>
      </c>
      <c r="C60" s="56" t="s">
        <v>164</v>
      </c>
      <c r="D60" s="52" t="s">
        <v>78</v>
      </c>
      <c r="E60" s="52"/>
      <c r="F60" s="53">
        <v>1</v>
      </c>
      <c r="G60" s="55" t="s">
        <v>232</v>
      </c>
      <c r="H60" s="55" t="s">
        <v>233</v>
      </c>
      <c r="I60" s="57" t="s">
        <v>27</v>
      </c>
      <c r="J60" s="52"/>
      <c r="K60" s="52" t="s">
        <v>28</v>
      </c>
      <c r="L60" s="52"/>
      <c r="M60" s="52"/>
      <c r="N60" s="52" t="s">
        <v>234</v>
      </c>
      <c r="O60" s="52"/>
      <c r="P60" s="52"/>
      <c r="Q60" s="59">
        <v>42860</v>
      </c>
      <c r="R60" s="52"/>
      <c r="S60" s="52"/>
      <c r="T60" s="52"/>
      <c r="U60" s="52">
        <f t="shared" si="12"/>
        <v>5</v>
      </c>
      <c r="V60" s="52">
        <f t="shared" si="13"/>
        <v>5</v>
      </c>
      <c r="W60" s="52" t="str">
        <f t="shared" si="14"/>
        <v>ブロ</v>
      </c>
      <c r="X60" s="52" t="str">
        <f t="shared" si="15"/>
        <v/>
      </c>
      <c r="Y60" s="52" t="str">
        <f t="shared" si="16"/>
        <v/>
      </c>
      <c r="Z60" s="52"/>
      <c r="AA60" s="52" t="str">
        <f t="shared" si="17"/>
        <v>ブロックされない</v>
      </c>
      <c r="AB60" s="61" t="e">
        <f t="shared" si="18"/>
        <v>#N/A</v>
      </c>
    </row>
    <row r="61" spans="1:28">
      <c r="A61" s="49">
        <v>60</v>
      </c>
      <c r="B61" s="50" t="s">
        <v>22</v>
      </c>
      <c r="C61" s="56" t="s">
        <v>164</v>
      </c>
      <c r="D61" s="52" t="s">
        <v>78</v>
      </c>
      <c r="E61" s="52"/>
      <c r="F61" s="53">
        <v>8</v>
      </c>
      <c r="G61" s="54" t="s">
        <v>235</v>
      </c>
      <c r="H61" s="54" t="s">
        <v>236</v>
      </c>
      <c r="I61" s="57" t="s">
        <v>61</v>
      </c>
      <c r="J61" s="52"/>
      <c r="K61" s="52"/>
      <c r="L61" s="52"/>
      <c r="M61" s="52"/>
      <c r="N61" s="52" t="s">
        <v>200</v>
      </c>
      <c r="O61" s="52" t="s">
        <v>237</v>
      </c>
      <c r="P61" s="52"/>
      <c r="Q61" s="59"/>
      <c r="R61" s="52"/>
      <c r="S61" s="52"/>
      <c r="T61" s="52"/>
      <c r="U61" s="52" t="str">
        <f t="shared" si="12"/>
        <v/>
      </c>
      <c r="V61" s="52" t="str">
        <f t="shared" si="13"/>
        <v/>
      </c>
      <c r="W61" s="52" t="str">
        <f t="shared" si="14"/>
        <v>マッ</v>
      </c>
      <c r="X61" s="52" t="str">
        <f t="shared" si="15"/>
        <v/>
      </c>
      <c r="Y61" s="52" t="str">
        <f t="shared" si="16"/>
        <v/>
      </c>
      <c r="Z61" s="52"/>
      <c r="AA61" s="52" t="str">
        <f t="shared" si="17"/>
        <v>マッドネス2&amp;br;対戦相手の手札の最初のカードからすべてのマナを吸収する。</v>
      </c>
      <c r="AB61" s="61" t="e">
        <f t="shared" si="18"/>
        <v>#N/A</v>
      </c>
    </row>
    <row r="62" spans="1:28">
      <c r="A62" s="49">
        <v>61</v>
      </c>
      <c r="B62" s="50" t="s">
        <v>22</v>
      </c>
      <c r="C62" s="56" t="s">
        <v>164</v>
      </c>
      <c r="D62" s="52" t="s">
        <v>78</v>
      </c>
      <c r="E62" s="52"/>
      <c r="F62" s="53">
        <v>9</v>
      </c>
      <c r="G62" s="54" t="s">
        <v>238</v>
      </c>
      <c r="H62" s="54" t="s">
        <v>239</v>
      </c>
      <c r="I62" s="57" t="s">
        <v>61</v>
      </c>
      <c r="J62" s="52"/>
      <c r="K62" s="52"/>
      <c r="L62" s="52"/>
      <c r="M62" s="52"/>
      <c r="N62" s="52" t="s">
        <v>240</v>
      </c>
      <c r="O62" s="52"/>
      <c r="P62" s="52"/>
      <c r="Q62" s="59"/>
      <c r="R62" s="52"/>
      <c r="S62" s="52"/>
      <c r="T62" s="52"/>
      <c r="U62" s="52" t="str">
        <f t="shared" si="12"/>
        <v/>
      </c>
      <c r="V62" s="52" t="str">
        <f t="shared" si="13"/>
        <v/>
      </c>
      <c r="W62" s="52" t="str">
        <f t="shared" si="14"/>
        <v>あな</v>
      </c>
      <c r="X62" s="52" t="str">
        <f t="shared" si="15"/>
        <v/>
      </c>
      <c r="Y62" s="52" t="str">
        <f t="shared" si="16"/>
        <v/>
      </c>
      <c r="Z62" s="52"/>
      <c r="AA62" s="52" t="str">
        <f t="shared" si="17"/>
        <v>あなたはカードを1枚捨て3枚引き、6マナを得る。</v>
      </c>
      <c r="AB62" s="61" t="e">
        <f t="shared" si="18"/>
        <v>#N/A</v>
      </c>
    </row>
    <row r="63" spans="1:28">
      <c r="A63" s="49">
        <v>62</v>
      </c>
      <c r="B63" s="50" t="s">
        <v>22</v>
      </c>
      <c r="C63" s="56" t="s">
        <v>164</v>
      </c>
      <c r="D63" s="52" t="s">
        <v>78</v>
      </c>
      <c r="E63" s="52"/>
      <c r="F63" s="53">
        <v>15</v>
      </c>
      <c r="G63" s="54" t="s">
        <v>241</v>
      </c>
      <c r="H63" s="54" t="s">
        <v>242</v>
      </c>
      <c r="I63" s="57" t="s">
        <v>61</v>
      </c>
      <c r="J63" s="52"/>
      <c r="K63" s="52"/>
      <c r="L63" s="52"/>
      <c r="M63" s="52"/>
      <c r="N63" s="52" t="s">
        <v>243</v>
      </c>
      <c r="O63" s="52"/>
      <c r="P63" s="52"/>
      <c r="Q63" s="59"/>
      <c r="R63" s="52"/>
      <c r="S63" s="52"/>
      <c r="T63" s="52"/>
      <c r="U63" s="52" t="str">
        <f t="shared" si="12"/>
        <v/>
      </c>
      <c r="V63" s="52" t="str">
        <f t="shared" si="13"/>
        <v/>
      </c>
      <c r="W63" s="52" t="str">
        <f t="shared" si="14"/>
        <v>2/</v>
      </c>
      <c r="X63" s="52" t="str">
        <f t="shared" si="15"/>
        <v/>
      </c>
      <c r="Y63" s="52" t="str">
        <f t="shared" si="16"/>
        <v/>
      </c>
      <c r="Z63" s="52"/>
      <c r="AA63" s="52" t="str">
        <f t="shared" si="17"/>
        <v>2/2の黒のゾンビ･トークンを4体召喚する。</v>
      </c>
      <c r="AB63" s="61" t="e">
        <f t="shared" si="18"/>
        <v>#N/A</v>
      </c>
    </row>
    <row r="64" spans="1:28">
      <c r="A64" s="49">
        <v>63</v>
      </c>
      <c r="B64" s="50" t="s">
        <v>22</v>
      </c>
      <c r="C64" s="56" t="s">
        <v>164</v>
      </c>
      <c r="D64" s="52" t="s">
        <v>78</v>
      </c>
      <c r="E64" s="52"/>
      <c r="F64" s="53">
        <v>12</v>
      </c>
      <c r="G64" s="54" t="s">
        <v>244</v>
      </c>
      <c r="H64" s="54" t="s">
        <v>245</v>
      </c>
      <c r="I64" s="57" t="s">
        <v>76</v>
      </c>
      <c r="J64" s="52"/>
      <c r="K64" s="52"/>
      <c r="L64" s="52"/>
      <c r="M64" s="52"/>
      <c r="N64" s="52" t="s">
        <v>246</v>
      </c>
      <c r="O64" s="52"/>
      <c r="P64" s="52"/>
      <c r="Q64" s="59"/>
      <c r="R64" s="52"/>
      <c r="S64" s="52"/>
      <c r="T64" s="52">
        <v>2</v>
      </c>
      <c r="U64" s="52" t="str">
        <f t="shared" si="12"/>
        <v/>
      </c>
      <c r="V64" s="52" t="str">
        <f t="shared" si="13"/>
        <v/>
      </c>
      <c r="W64" s="52" t="str">
        <f t="shared" si="14"/>
        <v>あな</v>
      </c>
      <c r="X64" s="52" t="str">
        <f t="shared" si="15"/>
        <v/>
      </c>
      <c r="Y64" s="52" t="str">
        <f t="shared" si="16"/>
        <v/>
      </c>
      <c r="Z64" s="52"/>
      <c r="AA64" s="52" t="str">
        <f t="shared" si="17"/>
        <v>あなたがコントロールするクリーチャーがプレインズウォーカーに戦闘ダメージを与えたとき、調査を行う。</v>
      </c>
      <c r="AB64" s="61" t="e">
        <f t="shared" si="18"/>
        <v>#N/A</v>
      </c>
    </row>
    <row r="65" spans="1:28">
      <c r="A65" s="49">
        <v>64</v>
      </c>
      <c r="B65" s="50" t="s">
        <v>22</v>
      </c>
      <c r="C65" s="56" t="s">
        <v>164</v>
      </c>
      <c r="D65" s="52" t="s">
        <v>78</v>
      </c>
      <c r="E65" s="52"/>
      <c r="F65" s="53">
        <v>6</v>
      </c>
      <c r="G65" s="54" t="s">
        <v>247</v>
      </c>
      <c r="H65" s="54" t="s">
        <v>248</v>
      </c>
      <c r="I65" s="57" t="s">
        <v>76</v>
      </c>
      <c r="J65" s="52"/>
      <c r="K65" s="52"/>
      <c r="L65" s="52"/>
      <c r="M65" s="52"/>
      <c r="N65" s="52" t="s">
        <v>249</v>
      </c>
      <c r="O65" s="52"/>
      <c r="P65" s="52"/>
      <c r="Q65" s="59"/>
      <c r="R65" s="52"/>
      <c r="S65" s="52"/>
      <c r="T65" s="52">
        <v>2</v>
      </c>
      <c r="U65" s="52" t="str">
        <f t="shared" si="12"/>
        <v/>
      </c>
      <c r="V65" s="52" t="str">
        <f t="shared" si="13"/>
        <v/>
      </c>
      <c r="W65" s="52" t="str">
        <f t="shared" si="14"/>
        <v>あな</v>
      </c>
      <c r="X65" s="52" t="str">
        <f t="shared" si="15"/>
        <v/>
      </c>
      <c r="Y65" s="52" t="str">
        <f t="shared" si="16"/>
        <v/>
      </c>
      <c r="Z65" s="52"/>
      <c r="AA65" s="52" t="str">
        <f t="shared" si="17"/>
        <v>あなたが呪文を唱えたとき、調査を行う。</v>
      </c>
      <c r="AB65" s="61" t="e">
        <f t="shared" si="18"/>
        <v>#N/A</v>
      </c>
    </row>
    <row r="66" spans="1:28">
      <c r="A66" s="49">
        <v>65</v>
      </c>
      <c r="B66" s="50" t="s">
        <v>22</v>
      </c>
      <c r="C66" s="56" t="s">
        <v>164</v>
      </c>
      <c r="D66" s="52" t="s">
        <v>119</v>
      </c>
      <c r="E66" s="52"/>
      <c r="F66" s="53">
        <v>10</v>
      </c>
      <c r="G66" s="54" t="s">
        <v>250</v>
      </c>
      <c r="H66" s="54" t="s">
        <v>251</v>
      </c>
      <c r="I66" s="57" t="s">
        <v>27</v>
      </c>
      <c r="J66" s="52"/>
      <c r="K66" s="52" t="s">
        <v>170</v>
      </c>
      <c r="L66" s="52" t="s">
        <v>171</v>
      </c>
      <c r="M66" s="52"/>
      <c r="N66" s="52" t="s">
        <v>234</v>
      </c>
      <c r="O66" s="52" t="s">
        <v>252</v>
      </c>
      <c r="P66" s="52"/>
      <c r="Q66" s="59">
        <v>42797</v>
      </c>
      <c r="R66" s="52"/>
      <c r="S66" s="52"/>
      <c r="T66" s="52"/>
      <c r="U66" s="52">
        <f t="shared" si="12"/>
        <v>3</v>
      </c>
      <c r="V66" s="52">
        <f t="shared" si="13"/>
        <v>3</v>
      </c>
      <c r="W66" s="52" t="str">
        <f t="shared" si="14"/>
        <v>ブロ</v>
      </c>
      <c r="X66" s="52" t="str">
        <f t="shared" si="15"/>
        <v/>
      </c>
      <c r="Y66" s="52" t="str">
        <f t="shared" si="16"/>
        <v/>
      </c>
      <c r="Z66" s="52"/>
      <c r="AA66" s="52" t="str">
        <f t="shared" si="17"/>
        <v>ブロックされない&amp;br;このクリーチャーが戦場に出たとき、あなたはあなたの手札をすべて捨てて、カードを6枚引く。</v>
      </c>
      <c r="AB66" s="61" t="e">
        <f t="shared" si="18"/>
        <v>#N/A</v>
      </c>
    </row>
    <row r="67" spans="1:28">
      <c r="A67" s="49">
        <v>66</v>
      </c>
      <c r="B67" s="50" t="s">
        <v>22</v>
      </c>
      <c r="C67" s="56" t="s">
        <v>164</v>
      </c>
      <c r="D67" s="52" t="s">
        <v>119</v>
      </c>
      <c r="E67" s="52"/>
      <c r="F67" s="53">
        <v>11</v>
      </c>
      <c r="G67" s="54" t="s">
        <v>253</v>
      </c>
      <c r="H67" s="54" t="s">
        <v>254</v>
      </c>
      <c r="I67" s="57" t="s">
        <v>27</v>
      </c>
      <c r="J67" s="52"/>
      <c r="K67" s="52" t="s">
        <v>255</v>
      </c>
      <c r="L67" s="52"/>
      <c r="M67" s="52"/>
      <c r="N67" s="52" t="s">
        <v>29</v>
      </c>
      <c r="O67" s="52" t="s">
        <v>256</v>
      </c>
      <c r="P67" s="52" t="s">
        <v>257</v>
      </c>
      <c r="Q67" s="59">
        <v>42892</v>
      </c>
      <c r="R67" s="52"/>
      <c r="S67" s="52"/>
      <c r="T67" s="52"/>
      <c r="U67" s="52">
        <f t="shared" si="12"/>
        <v>6</v>
      </c>
      <c r="V67" s="52">
        <f t="shared" si="13"/>
        <v>6</v>
      </c>
      <c r="W67" s="52" t="str">
        <f t="shared" si="14"/>
        <v>飛行</v>
      </c>
      <c r="X67" s="52" t="str">
        <f t="shared" si="15"/>
        <v/>
      </c>
      <c r="Y67" s="52" t="str">
        <f t="shared" si="16"/>
        <v/>
      </c>
      <c r="Z67" s="52"/>
      <c r="AA67" s="52" t="str">
        <f t="shared" si="17"/>
        <v>飛行&amp;br;あなたがコントロールする各クリーチャーは飛行を得る。&amp;br;上陸、青：このクリーチャーが破壊されていた場合、あなたのターン終了時まで、あなたの各クリーチャーは飛行を得る。</v>
      </c>
      <c r="AB67" s="61" t="e">
        <f t="shared" si="18"/>
        <v>#N/A</v>
      </c>
    </row>
    <row r="68" spans="1:28">
      <c r="A68" s="49">
        <v>67</v>
      </c>
      <c r="B68" s="50" t="s">
        <v>22</v>
      </c>
      <c r="C68" s="56" t="s">
        <v>164</v>
      </c>
      <c r="D68" s="52" t="s">
        <v>119</v>
      </c>
      <c r="E68" s="52"/>
      <c r="F68" s="53">
        <v>11</v>
      </c>
      <c r="G68" s="54" t="s">
        <v>258</v>
      </c>
      <c r="H68" s="54" t="s">
        <v>259</v>
      </c>
      <c r="I68" s="57" t="s">
        <v>61</v>
      </c>
      <c r="J68" s="52"/>
      <c r="K68" s="52"/>
      <c r="L68" s="52"/>
      <c r="M68" s="52"/>
      <c r="N68" s="52" t="s">
        <v>196</v>
      </c>
      <c r="O68" s="52" t="s">
        <v>260</v>
      </c>
      <c r="P68" s="52"/>
      <c r="Q68" s="59"/>
      <c r="R68" s="52"/>
      <c r="S68" s="52"/>
      <c r="T68" s="52"/>
      <c r="U68" s="52" t="str">
        <f t="shared" si="12"/>
        <v/>
      </c>
      <c r="V68" s="52" t="str">
        <f t="shared" si="13"/>
        <v/>
      </c>
      <c r="W68" s="52" t="str">
        <f t="shared" si="14"/>
        <v>マッ</v>
      </c>
      <c r="X68" s="52" t="str">
        <f t="shared" si="15"/>
        <v/>
      </c>
      <c r="Y68" s="52" t="str">
        <f t="shared" si="16"/>
        <v/>
      </c>
      <c r="Z68" s="52"/>
      <c r="AA68" s="52" t="str">
        <f t="shared" si="17"/>
        <v>マッドネス3&amp;br;あなたがコントロールするクリーチャーが2体以下である場合、パワーが6以下のクリーチャー1体を対象とする。あなたはそれをコントロールする。</v>
      </c>
      <c r="AB68" s="61" t="e">
        <f t="shared" si="18"/>
        <v>#N/A</v>
      </c>
    </row>
    <row r="69" spans="1:28">
      <c r="A69" s="49">
        <v>68</v>
      </c>
      <c r="B69" s="50" t="s">
        <v>22</v>
      </c>
      <c r="C69" s="56" t="s">
        <v>164</v>
      </c>
      <c r="D69" s="52" t="s">
        <v>143</v>
      </c>
      <c r="E69" s="52"/>
      <c r="F69" s="53">
        <v>7</v>
      </c>
      <c r="G69" s="54" t="s">
        <v>261</v>
      </c>
      <c r="H69" s="54" t="s">
        <v>262</v>
      </c>
      <c r="I69" s="57" t="s">
        <v>27</v>
      </c>
      <c r="J69" s="52"/>
      <c r="K69" s="52" t="s">
        <v>170</v>
      </c>
      <c r="L69" s="52" t="s">
        <v>171</v>
      </c>
      <c r="M69" s="52"/>
      <c r="N69" s="52" t="s">
        <v>29</v>
      </c>
      <c r="O69" s="52" t="s">
        <v>263</v>
      </c>
      <c r="P69" s="52" t="s">
        <v>264</v>
      </c>
      <c r="Q69" s="59">
        <v>42768</v>
      </c>
      <c r="R69" s="52"/>
      <c r="S69" s="52"/>
      <c r="T69" s="52"/>
      <c r="U69" s="52">
        <f t="shared" si="12"/>
        <v>2</v>
      </c>
      <c r="V69" s="52">
        <f t="shared" si="13"/>
        <v>2</v>
      </c>
      <c r="W69" s="52" t="str">
        <f t="shared" si="14"/>
        <v>飛行</v>
      </c>
      <c r="X69" s="52" t="str">
        <f t="shared" si="15"/>
        <v/>
      </c>
      <c r="Y69" s="52" t="str">
        <f t="shared" si="16"/>
        <v/>
      </c>
      <c r="Z69" s="52"/>
      <c r="AA69" s="52" t="str">
        <f t="shared" si="17"/>
        <v>飛行&amp;br;あなたがカードを1枚捨てたとき、このクリーチャーは+1/+1の修正を受ける。&amp;br;上陸、青：このクリーチャーが破壊されていた場合、あなたはカードを3枚捨てて、このクリーチャーを戦場に戻す。</v>
      </c>
      <c r="AB69" s="61" t="e">
        <f t="shared" si="18"/>
        <v>#N/A</v>
      </c>
    </row>
    <row r="70" spans="1:28">
      <c r="A70" s="49">
        <v>69</v>
      </c>
      <c r="B70" s="50" t="s">
        <v>22</v>
      </c>
      <c r="C70" s="56" t="s">
        <v>164</v>
      </c>
      <c r="D70" s="52" t="s">
        <v>143</v>
      </c>
      <c r="E70" s="52"/>
      <c r="F70" s="53">
        <v>18</v>
      </c>
      <c r="G70" s="54" t="s">
        <v>265</v>
      </c>
      <c r="H70" s="54" t="s">
        <v>266</v>
      </c>
      <c r="I70" s="57" t="s">
        <v>27</v>
      </c>
      <c r="J70" s="52"/>
      <c r="K70" s="52" t="s">
        <v>28</v>
      </c>
      <c r="L70" s="52"/>
      <c r="M70" s="52"/>
      <c r="N70" s="52" t="s">
        <v>29</v>
      </c>
      <c r="O70" s="52" t="s">
        <v>267</v>
      </c>
      <c r="P70" s="52" t="s">
        <v>268</v>
      </c>
      <c r="Q70" s="59">
        <v>42954</v>
      </c>
      <c r="R70" s="52"/>
      <c r="S70" s="52"/>
      <c r="T70" s="52"/>
      <c r="U70" s="52">
        <f t="shared" si="12"/>
        <v>8</v>
      </c>
      <c r="V70" s="52">
        <f t="shared" si="13"/>
        <v>7</v>
      </c>
      <c r="W70" s="52" t="str">
        <f t="shared" si="14"/>
        <v>飛行</v>
      </c>
      <c r="X70" s="52" t="str">
        <f t="shared" si="15"/>
        <v/>
      </c>
      <c r="Y70" s="52" t="str">
        <f t="shared" si="16"/>
        <v/>
      </c>
      <c r="Z70" s="52"/>
      <c r="AA70" s="52" t="str">
        <f t="shared" si="17"/>
        <v>飛行&amp;br;このクリーチャーが戦場に出たとき、あなたの手札の各スピリットはそれぞれ6マナを得る。&amp;br;あなたがスピリットを引いたとき、そのクリーチャーは6マナを得る。&amp;br;このクリーチャーが戦場に出ている間、あなたがコントロールする各スピリットは呪禁を得る。</v>
      </c>
      <c r="AB70" s="61" t="e">
        <f t="shared" si="18"/>
        <v>#N/A</v>
      </c>
    </row>
    <row r="71" spans="1:28">
      <c r="A71" s="49">
        <v>70</v>
      </c>
      <c r="B71" s="50" t="s">
        <v>22</v>
      </c>
      <c r="C71" s="56" t="s">
        <v>164</v>
      </c>
      <c r="D71" s="52" t="s">
        <v>143</v>
      </c>
      <c r="E71" s="52"/>
      <c r="F71" s="53">
        <v>6</v>
      </c>
      <c r="G71" s="54" t="s">
        <v>269</v>
      </c>
      <c r="H71" s="54" t="s">
        <v>270</v>
      </c>
      <c r="I71" s="57" t="s">
        <v>27</v>
      </c>
      <c r="J71" s="52"/>
      <c r="K71" s="52" t="s">
        <v>28</v>
      </c>
      <c r="L71" s="52"/>
      <c r="M71" s="52"/>
      <c r="N71" s="52" t="s">
        <v>234</v>
      </c>
      <c r="O71" s="52" t="s">
        <v>271</v>
      </c>
      <c r="P71" s="52" t="s">
        <v>231</v>
      </c>
      <c r="Q71" s="59">
        <v>42736</v>
      </c>
      <c r="R71" s="52"/>
      <c r="S71" s="52"/>
      <c r="T71" s="52"/>
      <c r="U71" s="52">
        <f t="shared" si="12"/>
        <v>1</v>
      </c>
      <c r="V71" s="52">
        <f t="shared" si="13"/>
        <v>1</v>
      </c>
      <c r="W71" s="52" t="str">
        <f t="shared" si="14"/>
        <v>ブロ</v>
      </c>
      <c r="X71" s="52" t="str">
        <f t="shared" si="15"/>
        <v/>
      </c>
      <c r="Y71" s="52" t="str">
        <f t="shared" si="16"/>
        <v/>
      </c>
      <c r="Z71" s="52"/>
      <c r="AA71" s="52" t="str">
        <f t="shared" si="17"/>
        <v>ブロックされない&amp;br;このクリーチャーが戦場に出たとき、あなたは13マナを得る。&amp;br;このクリーチャーがプレインズウォーカーに戦闘ダメージを与えたとき、このクリーチャーは変身する。</v>
      </c>
      <c r="AB71" s="61" t="e">
        <f t="shared" si="18"/>
        <v>#N/A</v>
      </c>
    </row>
    <row r="72" spans="1:28">
      <c r="A72" s="49">
        <v>71</v>
      </c>
      <c r="B72" s="50" t="s">
        <v>22</v>
      </c>
      <c r="C72" s="56" t="s">
        <v>164</v>
      </c>
      <c r="D72" s="52" t="s">
        <v>143</v>
      </c>
      <c r="E72" s="52"/>
      <c r="F72" s="53">
        <v>1</v>
      </c>
      <c r="G72" s="55" t="s">
        <v>272</v>
      </c>
      <c r="H72" s="55" t="s">
        <v>273</v>
      </c>
      <c r="I72" s="57" t="s">
        <v>27</v>
      </c>
      <c r="J72" s="52"/>
      <c r="K72" s="52" t="s">
        <v>274</v>
      </c>
      <c r="L72" s="52"/>
      <c r="M72" s="52"/>
      <c r="N72" s="52" t="s">
        <v>234</v>
      </c>
      <c r="O72" s="52" t="s">
        <v>275</v>
      </c>
      <c r="P72" s="52"/>
      <c r="Q72" s="59">
        <v>42736</v>
      </c>
      <c r="R72" s="52"/>
      <c r="S72" s="52"/>
      <c r="T72" s="52"/>
      <c r="U72" s="52">
        <f t="shared" si="12"/>
        <v>1</v>
      </c>
      <c r="V72" s="52">
        <f t="shared" si="13"/>
        <v>1</v>
      </c>
      <c r="W72" s="52" t="str">
        <f t="shared" si="14"/>
        <v>ブロ</v>
      </c>
      <c r="X72" s="52" t="str">
        <f t="shared" si="15"/>
        <v/>
      </c>
      <c r="Y72" s="52" t="str">
        <f t="shared" si="16"/>
        <v/>
      </c>
      <c r="Z72" s="52"/>
      <c r="AA72" s="52" t="str">
        <f t="shared" si="17"/>
        <v>ブロックされない&amp;br;このクリーチャーがプレインズウォーカーに戦闘ダメージを与えたとき、このクリーチャーをあなたの手札に戻す。</v>
      </c>
      <c r="AB72" s="61" t="e">
        <f t="shared" si="18"/>
        <v>#N/A</v>
      </c>
    </row>
    <row r="73" spans="1:28">
      <c r="A73" s="49">
        <v>72</v>
      </c>
      <c r="B73" s="50" t="s">
        <v>22</v>
      </c>
      <c r="C73" s="56" t="s">
        <v>164</v>
      </c>
      <c r="D73" s="52" t="s">
        <v>143</v>
      </c>
      <c r="E73" s="52"/>
      <c r="F73" s="53">
        <v>4</v>
      </c>
      <c r="G73" s="54" t="s">
        <v>276</v>
      </c>
      <c r="H73" s="54" t="s">
        <v>277</v>
      </c>
      <c r="I73" s="57" t="s">
        <v>27</v>
      </c>
      <c r="J73" s="52"/>
      <c r="K73" s="52" t="s">
        <v>171</v>
      </c>
      <c r="L73" s="52"/>
      <c r="M73" s="52"/>
      <c r="N73" s="52" t="s">
        <v>278</v>
      </c>
      <c r="O73" s="52" t="s">
        <v>279</v>
      </c>
      <c r="P73" s="52" t="s">
        <v>280</v>
      </c>
      <c r="Q73" s="59"/>
      <c r="R73" s="52"/>
      <c r="S73" s="52"/>
      <c r="T73" s="52"/>
      <c r="U73" s="52">
        <v>0</v>
      </c>
      <c r="V73" s="52">
        <v>10</v>
      </c>
      <c r="W73" s="52" t="str">
        <f t="shared" si="14"/>
        <v>この</v>
      </c>
      <c r="X73" s="52" t="str">
        <f t="shared" si="15"/>
        <v/>
      </c>
      <c r="Y73" s="52" t="str">
        <f t="shared" si="16"/>
        <v/>
      </c>
      <c r="Z73" s="52"/>
      <c r="AA73" s="52" t="str">
        <f t="shared" si="17"/>
        <v>このクリーチャーは攻撃したりブロックしたりできない。&amp;br;あなたが呪文かサポートを唱えたとき、このクリーチャーは1点のダメージを受ける。&amp;br;このクリーチャーがダメージを受けてタフネスが6以下になったとき、このクリーチャーは変身する。</v>
      </c>
      <c r="AB73" s="61" t="e">
        <f t="shared" si="18"/>
        <v>#N/A</v>
      </c>
    </row>
    <row r="74" spans="1:28">
      <c r="A74" s="49">
        <v>73</v>
      </c>
      <c r="B74" s="50" t="s">
        <v>22</v>
      </c>
      <c r="C74" s="56" t="s">
        <v>164</v>
      </c>
      <c r="D74" s="52" t="s">
        <v>143</v>
      </c>
      <c r="E74" s="52"/>
      <c r="F74" s="53">
        <v>1</v>
      </c>
      <c r="G74" s="55" t="s">
        <v>281</v>
      </c>
      <c r="H74" s="55" t="s">
        <v>282</v>
      </c>
      <c r="I74" s="57" t="s">
        <v>27</v>
      </c>
      <c r="J74" s="52"/>
      <c r="K74" s="52" t="s">
        <v>283</v>
      </c>
      <c r="L74" s="52" t="s">
        <v>171</v>
      </c>
      <c r="M74" s="52"/>
      <c r="N74" s="52" t="s">
        <v>284</v>
      </c>
      <c r="O74" s="52"/>
      <c r="P74" s="52"/>
      <c r="Q74" s="59">
        <v>42924</v>
      </c>
      <c r="R74" s="52"/>
      <c r="S74" s="52"/>
      <c r="T74" s="52"/>
      <c r="U74" s="52">
        <f t="shared" si="12"/>
        <v>7</v>
      </c>
      <c r="V74" s="52">
        <f t="shared" si="13"/>
        <v>8</v>
      </c>
      <c r="W74" s="52" t="str">
        <f t="shared" si="14"/>
        <v>この</v>
      </c>
      <c r="X74" s="52" t="str">
        <f t="shared" si="15"/>
        <v/>
      </c>
      <c r="Y74" s="52" t="str">
        <f t="shared" si="16"/>
        <v/>
      </c>
      <c r="Z74" s="52"/>
      <c r="AA74" s="52" t="str">
        <f t="shared" si="17"/>
        <v>このクリーチャーがこの形態に変身したとき、ホラーでない各クリーチャーをオーナーの手札に戻す。</v>
      </c>
      <c r="AB74" s="61" t="e">
        <f t="shared" si="18"/>
        <v>#N/A</v>
      </c>
    </row>
    <row r="75" spans="1:28">
      <c r="A75" s="49">
        <v>74</v>
      </c>
      <c r="B75" s="50" t="s">
        <v>22</v>
      </c>
      <c r="C75" s="56" t="s">
        <v>164</v>
      </c>
      <c r="D75" s="52" t="s">
        <v>143</v>
      </c>
      <c r="E75" s="52"/>
      <c r="F75" s="53">
        <v>18</v>
      </c>
      <c r="G75" s="54" t="s">
        <v>285</v>
      </c>
      <c r="H75" s="54" t="s">
        <v>286</v>
      </c>
      <c r="I75" s="57" t="s">
        <v>61</v>
      </c>
      <c r="J75" s="52"/>
      <c r="K75" s="52"/>
      <c r="L75" s="52"/>
      <c r="M75" s="52"/>
      <c r="N75" s="52" t="s">
        <v>287</v>
      </c>
      <c r="O75" s="52"/>
      <c r="P75" s="52"/>
      <c r="Q75" s="59"/>
      <c r="R75" s="52"/>
      <c r="S75" s="52"/>
      <c r="T75" s="52"/>
      <c r="U75" s="52" t="str">
        <f t="shared" si="12"/>
        <v/>
      </c>
      <c r="V75" s="52" t="str">
        <f t="shared" si="13"/>
        <v/>
      </c>
      <c r="W75" s="52" t="str">
        <f t="shared" si="14"/>
        <v>対戦</v>
      </c>
      <c r="X75" s="52" t="str">
        <f t="shared" si="15"/>
        <v/>
      </c>
      <c r="Y75" s="52" t="str">
        <f t="shared" si="16"/>
        <v/>
      </c>
      <c r="Z75" s="52"/>
      <c r="AA75" s="52" t="str">
        <f t="shared" si="17"/>
        <v>対戦相手がコントロールする各クリーチャーを対戦相手のライブラリーの一番上に戻す。</v>
      </c>
      <c r="AB75" s="61" t="e">
        <f t="shared" si="18"/>
        <v>#N/A</v>
      </c>
    </row>
    <row r="76" spans="1:28">
      <c r="A76" s="49">
        <v>75</v>
      </c>
      <c r="B76" s="50" t="s">
        <v>22</v>
      </c>
      <c r="C76" s="62" t="s">
        <v>288</v>
      </c>
      <c r="D76" s="52" t="s">
        <v>24</v>
      </c>
      <c r="E76" s="52"/>
      <c r="F76" s="53">
        <v>6</v>
      </c>
      <c r="G76" s="54" t="s">
        <v>289</v>
      </c>
      <c r="H76" s="54" t="s">
        <v>290</v>
      </c>
      <c r="I76" s="57" t="s">
        <v>27</v>
      </c>
      <c r="J76" s="52"/>
      <c r="K76" s="52" t="s">
        <v>170</v>
      </c>
      <c r="L76" s="52" t="s">
        <v>291</v>
      </c>
      <c r="M76" s="52"/>
      <c r="N76" s="52" t="s">
        <v>122</v>
      </c>
      <c r="O76" s="52" t="s">
        <v>292</v>
      </c>
      <c r="P76" s="52"/>
      <c r="Q76" s="59">
        <v>42767</v>
      </c>
      <c r="R76" s="52"/>
      <c r="S76" s="52"/>
      <c r="T76" s="52"/>
      <c r="U76" s="52">
        <f t="shared" si="12"/>
        <v>2</v>
      </c>
      <c r="V76" s="52">
        <f t="shared" si="13"/>
        <v>1</v>
      </c>
      <c r="W76" s="52" t="str">
        <f t="shared" si="14"/>
        <v>飛行</v>
      </c>
      <c r="X76" s="52" t="str">
        <f t="shared" si="15"/>
        <v>ディ</v>
      </c>
      <c r="Y76" s="52" t="str">
        <f t="shared" si="16"/>
        <v/>
      </c>
      <c r="Z76" s="52"/>
      <c r="AA76" s="52" t="str">
        <f t="shared" si="17"/>
        <v>飛行 ディフェンダー&amp;br;このクリーチャーが死亡したとき、カードを1枚捨てて、ジェム3個を黒に変換する。</v>
      </c>
      <c r="AB76" s="61" t="e">
        <f t="shared" si="18"/>
        <v>#N/A</v>
      </c>
    </row>
    <row r="77" spans="1:28">
      <c r="A77" s="49">
        <v>76</v>
      </c>
      <c r="B77" s="50" t="s">
        <v>22</v>
      </c>
      <c r="C77" s="62" t="s">
        <v>288</v>
      </c>
      <c r="D77" s="52" t="s">
        <v>24</v>
      </c>
      <c r="E77" s="52"/>
      <c r="F77" s="53">
        <v>10</v>
      </c>
      <c r="G77" s="54" t="s">
        <v>293</v>
      </c>
      <c r="H77" s="54" t="s">
        <v>294</v>
      </c>
      <c r="I77" s="57" t="s">
        <v>27</v>
      </c>
      <c r="J77" s="52"/>
      <c r="K77" s="52" t="s">
        <v>28</v>
      </c>
      <c r="L77" s="52"/>
      <c r="M77" s="52"/>
      <c r="N77" s="52" t="s">
        <v>295</v>
      </c>
      <c r="O77" s="52"/>
      <c r="P77" s="52"/>
      <c r="Q77" s="59">
        <v>42738</v>
      </c>
      <c r="R77" s="52"/>
      <c r="S77" s="52"/>
      <c r="T77" s="52"/>
      <c r="U77" s="52">
        <f t="shared" si="12"/>
        <v>1</v>
      </c>
      <c r="V77" s="52">
        <f t="shared" si="13"/>
        <v>3</v>
      </c>
      <c r="W77" s="52" t="str">
        <f t="shared" si="14"/>
        <v>ブロ</v>
      </c>
      <c r="X77" s="52" t="str">
        <f t="shared" si="15"/>
        <v>絆魂</v>
      </c>
      <c r="Y77" s="52" t="str">
        <f t="shared" si="16"/>
        <v/>
      </c>
      <c r="Z77" s="52"/>
      <c r="AA77" s="52" t="str">
        <f t="shared" si="17"/>
        <v>ブロックされない 絆魂</v>
      </c>
      <c r="AB77" s="61" t="e">
        <f t="shared" si="18"/>
        <v>#N/A</v>
      </c>
    </row>
    <row r="78" spans="1:28">
      <c r="A78" s="49">
        <v>77</v>
      </c>
      <c r="B78" s="50" t="s">
        <v>22</v>
      </c>
      <c r="C78" s="62" t="s">
        <v>288</v>
      </c>
      <c r="D78" s="52" t="s">
        <v>24</v>
      </c>
      <c r="E78" s="52"/>
      <c r="F78" s="53">
        <v>10</v>
      </c>
      <c r="G78" s="54" t="s">
        <v>296</v>
      </c>
      <c r="H78" s="54" t="s">
        <v>297</v>
      </c>
      <c r="I78" s="57" t="s">
        <v>27</v>
      </c>
      <c r="J78" s="52"/>
      <c r="K78" s="52" t="s">
        <v>33</v>
      </c>
      <c r="L78" s="52" t="s">
        <v>216</v>
      </c>
      <c r="M78" s="52"/>
      <c r="N78" s="52" t="s">
        <v>35</v>
      </c>
      <c r="O78" s="52" t="s">
        <v>298</v>
      </c>
      <c r="P78" s="52"/>
      <c r="Q78" s="59">
        <v>42768</v>
      </c>
      <c r="R78" s="52"/>
      <c r="S78" s="52"/>
      <c r="T78" s="52"/>
      <c r="U78" s="52">
        <f t="shared" si="12"/>
        <v>2</v>
      </c>
      <c r="V78" s="52">
        <f t="shared" si="13"/>
        <v>2</v>
      </c>
      <c r="W78" s="52" t="str">
        <f t="shared" si="14"/>
        <v>ディ</v>
      </c>
      <c r="X78" s="52" t="str">
        <f t="shared" si="15"/>
        <v/>
      </c>
      <c r="Y78" s="52" t="str">
        <f t="shared" si="16"/>
        <v/>
      </c>
      <c r="Z78" s="52"/>
      <c r="AA78" s="52" t="str">
        <f t="shared" si="17"/>
        <v>ディフェンダー&amp;br;このクリーチャーが死亡したとき、2/2の黒のゾンビ・トークンを1体召喚する。</v>
      </c>
      <c r="AB78" s="61" t="e">
        <f t="shared" si="18"/>
        <v>#N/A</v>
      </c>
    </row>
    <row r="79" spans="1:28">
      <c r="A79" s="49">
        <v>78</v>
      </c>
      <c r="B79" s="50" t="s">
        <v>22</v>
      </c>
      <c r="C79" s="62" t="s">
        <v>288</v>
      </c>
      <c r="D79" s="52" t="s">
        <v>24</v>
      </c>
      <c r="E79" s="52"/>
      <c r="F79" s="53">
        <v>9</v>
      </c>
      <c r="G79" s="54" t="s">
        <v>299</v>
      </c>
      <c r="H79" s="54" t="s">
        <v>300</v>
      </c>
      <c r="I79" s="57" t="s">
        <v>27</v>
      </c>
      <c r="J79" s="52"/>
      <c r="K79" s="52" t="s">
        <v>170</v>
      </c>
      <c r="L79" s="52" t="s">
        <v>301</v>
      </c>
      <c r="M79" s="52"/>
      <c r="N79" s="52"/>
      <c r="O79" s="52"/>
      <c r="P79" s="52"/>
      <c r="Q79" s="59">
        <v>42827</v>
      </c>
      <c r="R79" s="52"/>
      <c r="S79" s="52"/>
      <c r="T79" s="52"/>
      <c r="U79" s="52">
        <f t="shared" si="12"/>
        <v>4</v>
      </c>
      <c r="V79" s="52">
        <f t="shared" si="13"/>
        <v>2</v>
      </c>
      <c r="W79" s="52" t="str">
        <f t="shared" si="14"/>
        <v/>
      </c>
      <c r="X79" s="52" t="str">
        <f t="shared" si="15"/>
        <v/>
      </c>
      <c r="Y79" s="52" t="str">
        <f t="shared" si="16"/>
        <v/>
      </c>
      <c r="Z79" s="52"/>
      <c r="AA79" s="52" t="str">
        <f t="shared" si="17"/>
        <v/>
      </c>
      <c r="AB79" s="61" t="e">
        <f t="shared" si="18"/>
        <v>#N/A</v>
      </c>
    </row>
    <row r="80" spans="1:28">
      <c r="A80" s="49">
        <v>79</v>
      </c>
      <c r="B80" s="50" t="s">
        <v>22</v>
      </c>
      <c r="C80" s="62" t="s">
        <v>288</v>
      </c>
      <c r="D80" s="52" t="s">
        <v>24</v>
      </c>
      <c r="E80" s="52"/>
      <c r="F80" s="53">
        <v>9</v>
      </c>
      <c r="G80" s="54" t="s">
        <v>302</v>
      </c>
      <c r="H80" s="54" t="s">
        <v>303</v>
      </c>
      <c r="I80" s="57" t="s">
        <v>27</v>
      </c>
      <c r="J80" s="52"/>
      <c r="K80" s="52" t="s">
        <v>304</v>
      </c>
      <c r="L80" s="52"/>
      <c r="M80" s="52"/>
      <c r="N80" s="52" t="s">
        <v>35</v>
      </c>
      <c r="O80" s="52" t="s">
        <v>305</v>
      </c>
      <c r="P80" s="52"/>
      <c r="Q80" s="59">
        <v>42737</v>
      </c>
      <c r="R80" s="52"/>
      <c r="S80" s="52"/>
      <c r="T80" s="52"/>
      <c r="U80" s="52">
        <f t="shared" si="12"/>
        <v>1</v>
      </c>
      <c r="V80" s="52">
        <f t="shared" si="13"/>
        <v>2</v>
      </c>
      <c r="W80" s="52" t="str">
        <f t="shared" si="14"/>
        <v>ディ</v>
      </c>
      <c r="X80" s="52" t="str">
        <f t="shared" si="15"/>
        <v/>
      </c>
      <c r="Y80" s="52" t="str">
        <f t="shared" si="16"/>
        <v/>
      </c>
      <c r="Z80" s="52"/>
      <c r="AA80" s="52" t="str">
        <f t="shared" si="17"/>
        <v>ディフェンダー&amp;br;あなたのターン開始時に、このクリーチャーが破壊されていた場合、これをあなたの手札に戻す。</v>
      </c>
      <c r="AB80" s="61" t="e">
        <f t="shared" si="18"/>
        <v>#N/A</v>
      </c>
    </row>
    <row r="81" spans="1:28">
      <c r="A81" s="49">
        <v>80</v>
      </c>
      <c r="B81" s="50" t="s">
        <v>22</v>
      </c>
      <c r="C81" s="62" t="s">
        <v>288</v>
      </c>
      <c r="D81" s="52" t="s">
        <v>24</v>
      </c>
      <c r="E81" s="52"/>
      <c r="F81" s="53">
        <v>12</v>
      </c>
      <c r="G81" s="54" t="s">
        <v>306</v>
      </c>
      <c r="H81" s="54" t="s">
        <v>307</v>
      </c>
      <c r="I81" s="57" t="s">
        <v>27</v>
      </c>
      <c r="J81" s="52"/>
      <c r="K81" s="52" t="s">
        <v>308</v>
      </c>
      <c r="L81" s="52"/>
      <c r="M81" s="52"/>
      <c r="N81" s="52" t="s">
        <v>196</v>
      </c>
      <c r="O81" s="52"/>
      <c r="P81" s="52"/>
      <c r="Q81" s="59">
        <v>42769</v>
      </c>
      <c r="R81" s="52"/>
      <c r="S81" s="52"/>
      <c r="T81" s="52"/>
      <c r="U81" s="52">
        <f t="shared" si="12"/>
        <v>2</v>
      </c>
      <c r="V81" s="52">
        <f t="shared" si="13"/>
        <v>3</v>
      </c>
      <c r="W81" s="52" t="str">
        <f t="shared" si="14"/>
        <v>マッ</v>
      </c>
      <c r="X81" s="52" t="str">
        <f t="shared" si="15"/>
        <v/>
      </c>
      <c r="Y81" s="52" t="str">
        <f t="shared" si="16"/>
        <v/>
      </c>
      <c r="Z81" s="52"/>
      <c r="AA81" s="52" t="str">
        <f t="shared" si="17"/>
        <v>マッドネス3</v>
      </c>
      <c r="AB81" s="61" t="e">
        <f t="shared" si="18"/>
        <v>#N/A</v>
      </c>
    </row>
    <row r="82" spans="1:28">
      <c r="A82" s="49">
        <v>81</v>
      </c>
      <c r="B82" s="50" t="s">
        <v>22</v>
      </c>
      <c r="C82" s="62" t="s">
        <v>288</v>
      </c>
      <c r="D82" s="52" t="s">
        <v>24</v>
      </c>
      <c r="E82" s="52"/>
      <c r="F82" s="53">
        <v>8</v>
      </c>
      <c r="G82" s="54" t="s">
        <v>309</v>
      </c>
      <c r="H82" s="54" t="s">
        <v>310</v>
      </c>
      <c r="I82" s="57" t="s">
        <v>27</v>
      </c>
      <c r="J82" s="52"/>
      <c r="K82" s="52" t="s">
        <v>308</v>
      </c>
      <c r="L82" s="52"/>
      <c r="M82" s="52"/>
      <c r="N82" s="52"/>
      <c r="O82" s="52"/>
      <c r="P82" s="52"/>
      <c r="Q82" s="59">
        <v>42796</v>
      </c>
      <c r="R82" s="52"/>
      <c r="S82" s="52"/>
      <c r="T82" s="52"/>
      <c r="U82" s="52">
        <f t="shared" ref="U82:U113" si="19">IF(Q82&gt;1,MONTH(Q82),"")</f>
        <v>3</v>
      </c>
      <c r="V82" s="52">
        <f t="shared" ref="V82:V113" si="20">IF(Q82&gt;1,DAY(Q82),"")</f>
        <v>2</v>
      </c>
      <c r="W82" s="52" t="str">
        <f t="shared" ref="W82:W113" si="21">LEFT(N82,2)</f>
        <v/>
      </c>
      <c r="X82" s="52" t="str">
        <f t="shared" ref="X82:X113" si="22">IF(ISERROR(FIND(" ",N82)),"",MID(N82,FIND(" ",N82)+1,2))</f>
        <v/>
      </c>
      <c r="Y82" s="52" t="str">
        <f t="shared" ref="Y82:Y113" si="23">IF(LEN(X82)&gt;1,IF(ISERROR(FIND(" ",N82,FIND(" ",N82)+1)),"",MID(N82,FIND(" ",N82)+4,2)),"")</f>
        <v/>
      </c>
      <c r="Z82" s="52"/>
      <c r="AA82" s="52" t="str">
        <f t="shared" ref="AA82:AA113" si="24">IF(N82="","",N82&amp;IF(O82="","","&amp;br;"&amp;O82)&amp;IF(P82="","","&amp;br;"&amp;P82))</f>
        <v/>
      </c>
      <c r="AB82" s="61" t="e">
        <f t="shared" ref="AB82:AB113" si="25">IF(H82="","",VLOOKUP(H82,AE:AG,3,FALSE))</f>
        <v>#N/A</v>
      </c>
    </row>
    <row r="83" spans="1:28">
      <c r="A83" s="49">
        <v>82</v>
      </c>
      <c r="B83" s="50" t="s">
        <v>22</v>
      </c>
      <c r="C83" s="62" t="s">
        <v>288</v>
      </c>
      <c r="D83" s="52" t="s">
        <v>24</v>
      </c>
      <c r="E83" s="52"/>
      <c r="F83" s="53">
        <v>4</v>
      </c>
      <c r="G83" s="54" t="s">
        <v>311</v>
      </c>
      <c r="H83" s="54" t="s">
        <v>312</v>
      </c>
      <c r="I83" s="57" t="s">
        <v>61</v>
      </c>
      <c r="J83" s="52"/>
      <c r="K83" s="52"/>
      <c r="L83" s="52"/>
      <c r="M83" s="52"/>
      <c r="N83" s="52" t="s">
        <v>313</v>
      </c>
      <c r="O83" s="52"/>
      <c r="P83" s="52"/>
      <c r="Q83" s="59"/>
      <c r="R83" s="52"/>
      <c r="S83" s="52"/>
      <c r="T83" s="52"/>
      <c r="U83" s="52" t="str">
        <f t="shared" si="19"/>
        <v/>
      </c>
      <c r="V83" s="52" t="str">
        <f t="shared" si="20"/>
        <v/>
      </c>
      <c r="W83" s="52" t="str">
        <f t="shared" si="21"/>
        <v>クリ</v>
      </c>
      <c r="X83" s="52" t="str">
        <f t="shared" si="22"/>
        <v/>
      </c>
      <c r="Y83" s="52" t="str">
        <f t="shared" si="23"/>
        <v/>
      </c>
      <c r="Z83" s="52"/>
      <c r="AA83" s="52" t="str">
        <f t="shared" si="24"/>
        <v>クリーチャー1体を対象とする。あなたのターン終了時まで、それは+3/+1の修正を受けるとともに絆魂を得る。</v>
      </c>
      <c r="AB83" s="61" t="e">
        <f t="shared" si="25"/>
        <v>#N/A</v>
      </c>
    </row>
    <row r="84" spans="1:28">
      <c r="A84" s="49">
        <v>83</v>
      </c>
      <c r="B84" s="50" t="s">
        <v>22</v>
      </c>
      <c r="C84" s="62" t="s">
        <v>288</v>
      </c>
      <c r="D84" s="52" t="s">
        <v>24</v>
      </c>
      <c r="E84" s="52"/>
      <c r="F84" s="53">
        <v>6</v>
      </c>
      <c r="G84" s="54" t="s">
        <v>314</v>
      </c>
      <c r="H84" s="54" t="s">
        <v>315</v>
      </c>
      <c r="I84" s="57" t="s">
        <v>61</v>
      </c>
      <c r="J84" s="52"/>
      <c r="K84" s="52"/>
      <c r="L84" s="52"/>
      <c r="M84" s="52"/>
      <c r="N84" s="52" t="s">
        <v>316</v>
      </c>
      <c r="O84" s="52"/>
      <c r="P84" s="52"/>
      <c r="Q84" s="59"/>
      <c r="R84" s="52"/>
      <c r="S84" s="52"/>
      <c r="T84" s="52"/>
      <c r="U84" s="52" t="str">
        <f t="shared" si="19"/>
        <v/>
      </c>
      <c r="V84" s="52" t="str">
        <f t="shared" si="20"/>
        <v/>
      </c>
      <c r="W84" s="52" t="str">
        <f t="shared" si="21"/>
        <v>あな</v>
      </c>
      <c r="X84" s="52" t="str">
        <f t="shared" si="22"/>
        <v/>
      </c>
      <c r="Y84" s="52" t="str">
        <f t="shared" si="23"/>
        <v/>
      </c>
      <c r="Z84" s="52"/>
      <c r="AA84" s="52" t="str">
        <f t="shared" si="24"/>
        <v>あなたはカードを1枚捨てる。あなたがコントロールしていて破壊された最後のクリーチャー2体をあなたの手札に戻す。</v>
      </c>
      <c r="AB84" s="61" t="e">
        <f t="shared" si="25"/>
        <v>#N/A</v>
      </c>
    </row>
    <row r="85" spans="1:28">
      <c r="A85" s="49">
        <v>84</v>
      </c>
      <c r="B85" s="50" t="s">
        <v>22</v>
      </c>
      <c r="C85" s="62" t="s">
        <v>288</v>
      </c>
      <c r="D85" s="52" t="s">
        <v>24</v>
      </c>
      <c r="E85" s="52"/>
      <c r="F85" s="53">
        <v>7</v>
      </c>
      <c r="G85" s="54" t="s">
        <v>317</v>
      </c>
      <c r="H85" s="54" t="s">
        <v>318</v>
      </c>
      <c r="I85" s="57" t="s">
        <v>61</v>
      </c>
      <c r="J85" s="52"/>
      <c r="K85" s="52"/>
      <c r="L85" s="52"/>
      <c r="M85" s="52"/>
      <c r="N85" s="52" t="s">
        <v>319</v>
      </c>
      <c r="O85" s="52"/>
      <c r="P85" s="52"/>
      <c r="Q85" s="59"/>
      <c r="R85" s="52"/>
      <c r="S85" s="52"/>
      <c r="T85" s="52"/>
      <c r="U85" s="52" t="str">
        <f t="shared" si="19"/>
        <v/>
      </c>
      <c r="V85" s="52" t="str">
        <f t="shared" si="20"/>
        <v/>
      </c>
      <c r="W85" s="52" t="str">
        <f t="shared" si="21"/>
        <v>2/</v>
      </c>
      <c r="X85" s="52" t="str">
        <f t="shared" si="22"/>
        <v/>
      </c>
      <c r="Y85" s="52" t="str">
        <f t="shared" si="23"/>
        <v/>
      </c>
      <c r="Z85" s="52"/>
      <c r="AA85" s="52" t="str">
        <f t="shared" si="24"/>
        <v>2/2の黒のゾンビ･トークンを1体召喚し、あなたは2点のライフを得る。</v>
      </c>
      <c r="AB85" s="61" t="e">
        <f t="shared" si="25"/>
        <v>#N/A</v>
      </c>
    </row>
    <row r="86" spans="1:28">
      <c r="A86" s="49">
        <v>85</v>
      </c>
      <c r="B86" s="50" t="s">
        <v>22</v>
      </c>
      <c r="C86" s="62" t="s">
        <v>288</v>
      </c>
      <c r="D86" s="52" t="s">
        <v>24</v>
      </c>
      <c r="E86" s="52"/>
      <c r="F86" s="53">
        <v>7</v>
      </c>
      <c r="G86" s="54" t="s">
        <v>320</v>
      </c>
      <c r="H86" s="54" t="s">
        <v>321</v>
      </c>
      <c r="I86" s="57" t="s">
        <v>61</v>
      </c>
      <c r="J86" s="52"/>
      <c r="K86" s="52"/>
      <c r="L86" s="52"/>
      <c r="M86" s="52"/>
      <c r="N86" s="52" t="s">
        <v>322</v>
      </c>
      <c r="O86" s="52"/>
      <c r="P86" s="52"/>
      <c r="Q86" s="59"/>
      <c r="R86" s="52"/>
      <c r="S86" s="52"/>
      <c r="T86" s="52"/>
      <c r="U86" s="52" t="str">
        <f t="shared" si="19"/>
        <v/>
      </c>
      <c r="V86" s="52" t="str">
        <f t="shared" si="20"/>
        <v/>
      </c>
      <c r="W86" s="52" t="str">
        <f t="shared" si="21"/>
        <v>クリ</v>
      </c>
      <c r="X86" s="52" t="str">
        <f t="shared" si="22"/>
        <v/>
      </c>
      <c r="Y86" s="52" t="str">
        <f t="shared" si="23"/>
        <v/>
      </c>
      <c r="Z86" s="52"/>
      <c r="AA86" s="52" t="str">
        <f t="shared" si="24"/>
        <v>クリーチャー1体を対象とする。あなたのターン終了時まで、それは-4/-4の修正を受ける。</v>
      </c>
      <c r="AB86" s="61" t="e">
        <f t="shared" si="25"/>
        <v>#N/A</v>
      </c>
    </row>
    <row r="87" spans="1:28">
      <c r="A87" s="49">
        <v>86</v>
      </c>
      <c r="B87" s="50" t="s">
        <v>22</v>
      </c>
      <c r="C87" s="62" t="s">
        <v>288</v>
      </c>
      <c r="D87" s="52" t="s">
        <v>78</v>
      </c>
      <c r="E87" s="52"/>
      <c r="F87" s="53">
        <v>11</v>
      </c>
      <c r="G87" s="54" t="s">
        <v>323</v>
      </c>
      <c r="H87" s="54" t="s">
        <v>324</v>
      </c>
      <c r="I87" s="57" t="s">
        <v>27</v>
      </c>
      <c r="J87" s="52"/>
      <c r="K87" s="52" t="s">
        <v>33</v>
      </c>
      <c r="L87" s="52" t="s">
        <v>325</v>
      </c>
      <c r="M87" s="52"/>
      <c r="N87" s="52" t="s">
        <v>326</v>
      </c>
      <c r="O87" s="52" t="s">
        <v>327</v>
      </c>
      <c r="P87" s="52"/>
      <c r="Q87" s="59">
        <v>42858</v>
      </c>
      <c r="R87" s="52"/>
      <c r="S87" s="52"/>
      <c r="T87" s="52"/>
      <c r="U87" s="52">
        <f t="shared" si="19"/>
        <v>5</v>
      </c>
      <c r="V87" s="52">
        <f t="shared" si="20"/>
        <v>3</v>
      </c>
      <c r="W87" s="52" t="str">
        <f t="shared" si="21"/>
        <v>対戦</v>
      </c>
      <c r="X87" s="52" t="str">
        <f t="shared" si="22"/>
        <v/>
      </c>
      <c r="Y87" s="52" t="str">
        <f t="shared" si="23"/>
        <v/>
      </c>
      <c r="Z87" s="52"/>
      <c r="AA87" s="52" t="str">
        <f t="shared" si="24"/>
        <v>対戦相手がこのクリーチャーに呪文を唱えたとき、対戦相手は3マナを得る。&amp;br;このクリーチャーが死亡したとき、「あなたが対戦相手に呪文を唱えたとき、あなたは3マナを得る。対戦相手のターン開始時に、あなたは1点のライフを得て、対戦相手は1点のダメージを受ける。」を持つサポートを召喚する。</v>
      </c>
      <c r="AB87" s="61" t="e">
        <f t="shared" si="25"/>
        <v>#N/A</v>
      </c>
    </row>
    <row r="88" spans="1:28">
      <c r="A88" s="49">
        <v>87</v>
      </c>
      <c r="B88" s="50" t="s">
        <v>22</v>
      </c>
      <c r="C88" s="62" t="s">
        <v>288</v>
      </c>
      <c r="D88" s="52" t="s">
        <v>78</v>
      </c>
      <c r="E88" s="52"/>
      <c r="F88" s="53">
        <v>9</v>
      </c>
      <c r="G88" s="54" t="s">
        <v>328</v>
      </c>
      <c r="H88" s="54" t="s">
        <v>329</v>
      </c>
      <c r="I88" s="57" t="s">
        <v>27</v>
      </c>
      <c r="J88" s="52"/>
      <c r="K88" s="52" t="s">
        <v>170</v>
      </c>
      <c r="L88" s="52" t="s">
        <v>330</v>
      </c>
      <c r="M88" s="52"/>
      <c r="N88" s="52" t="s">
        <v>331</v>
      </c>
      <c r="O88" s="52"/>
      <c r="P88" s="52"/>
      <c r="Q88" s="59">
        <v>42829</v>
      </c>
      <c r="R88" s="52"/>
      <c r="S88" s="52"/>
      <c r="T88" s="52"/>
      <c r="U88" s="52">
        <f t="shared" si="19"/>
        <v>4</v>
      </c>
      <c r="V88" s="52">
        <f t="shared" si="20"/>
        <v>4</v>
      </c>
      <c r="W88" s="52" t="str">
        <f t="shared" si="21"/>
        <v>上陸</v>
      </c>
      <c r="X88" s="52" t="str">
        <f t="shared" si="22"/>
        <v/>
      </c>
      <c r="Y88" s="52" t="str">
        <f t="shared" si="23"/>
        <v/>
      </c>
      <c r="Z88" s="52"/>
      <c r="AA88" s="52" t="str">
        <f t="shared" si="24"/>
        <v>上陸、黒：このクリーチャーが破壊されていた場合、あなたはカードを2枚捨てて、このクリーチャーを戦場に戻す。</v>
      </c>
      <c r="AB88" s="61" t="e">
        <f t="shared" si="25"/>
        <v>#N/A</v>
      </c>
    </row>
    <row r="89" spans="1:28">
      <c r="A89" s="49">
        <v>88</v>
      </c>
      <c r="B89" s="50" t="s">
        <v>22</v>
      </c>
      <c r="C89" s="62" t="s">
        <v>288</v>
      </c>
      <c r="D89" s="52" t="s">
        <v>78</v>
      </c>
      <c r="E89" s="52"/>
      <c r="F89" s="53">
        <v>7</v>
      </c>
      <c r="G89" s="54" t="s">
        <v>332</v>
      </c>
      <c r="H89" s="54" t="s">
        <v>333</v>
      </c>
      <c r="I89" s="57" t="s">
        <v>27</v>
      </c>
      <c r="J89" s="52"/>
      <c r="K89" s="52" t="s">
        <v>308</v>
      </c>
      <c r="L89" s="52"/>
      <c r="M89" s="52"/>
      <c r="N89" s="52" t="s">
        <v>334</v>
      </c>
      <c r="O89" s="52"/>
      <c r="P89" s="52"/>
      <c r="Q89" s="59">
        <v>42796</v>
      </c>
      <c r="R89" s="52"/>
      <c r="S89" s="52"/>
      <c r="T89" s="52"/>
      <c r="U89" s="52">
        <f t="shared" si="19"/>
        <v>3</v>
      </c>
      <c r="V89" s="52">
        <f t="shared" si="20"/>
        <v>2</v>
      </c>
      <c r="W89" s="52" t="str">
        <f t="shared" si="21"/>
        <v>あな</v>
      </c>
      <c r="X89" s="52" t="str">
        <f t="shared" si="22"/>
        <v/>
      </c>
      <c r="Y89" s="52" t="str">
        <f t="shared" si="23"/>
        <v/>
      </c>
      <c r="Z89" s="52"/>
      <c r="AA89" s="52" t="str">
        <f t="shared" si="24"/>
        <v>あなたがカードを捨てたとき、このクリーチャーは変身する。</v>
      </c>
      <c r="AB89" s="61" t="e">
        <f t="shared" si="25"/>
        <v>#N/A</v>
      </c>
    </row>
    <row r="90" spans="1:28">
      <c r="A90" s="49">
        <v>89</v>
      </c>
      <c r="B90" s="50" t="s">
        <v>22</v>
      </c>
      <c r="C90" s="62" t="s">
        <v>288</v>
      </c>
      <c r="D90" s="52" t="s">
        <v>78</v>
      </c>
      <c r="E90" s="52"/>
      <c r="F90" s="53">
        <v>1</v>
      </c>
      <c r="G90" s="55" t="s">
        <v>335</v>
      </c>
      <c r="H90" s="55" t="s">
        <v>336</v>
      </c>
      <c r="I90" s="57" t="s">
        <v>27</v>
      </c>
      <c r="J90" s="52"/>
      <c r="K90" s="52" t="s">
        <v>308</v>
      </c>
      <c r="L90" s="52"/>
      <c r="M90" s="52"/>
      <c r="N90" s="52" t="s">
        <v>337</v>
      </c>
      <c r="O90" s="52"/>
      <c r="P90" s="52"/>
      <c r="Q90" s="59">
        <v>42828</v>
      </c>
      <c r="R90" s="52"/>
      <c r="S90" s="52"/>
      <c r="T90" s="52"/>
      <c r="U90" s="52">
        <f t="shared" si="19"/>
        <v>4</v>
      </c>
      <c r="V90" s="52">
        <f t="shared" si="20"/>
        <v>3</v>
      </c>
      <c r="W90" s="52" t="str">
        <f t="shared" si="21"/>
        <v>飛行</v>
      </c>
      <c r="X90" s="52" t="str">
        <f t="shared" si="22"/>
        <v>バー</v>
      </c>
      <c r="Y90" s="52" t="str">
        <f t="shared" si="23"/>
        <v/>
      </c>
      <c r="Z90" s="52"/>
      <c r="AA90" s="52" t="str">
        <f t="shared" si="24"/>
        <v>飛行 バーサーカー</v>
      </c>
      <c r="AB90" s="61" t="e">
        <f t="shared" si="25"/>
        <v>#N/A</v>
      </c>
    </row>
    <row r="91" spans="1:28">
      <c r="A91" s="49">
        <v>90</v>
      </c>
      <c r="B91" s="50" t="s">
        <v>22</v>
      </c>
      <c r="C91" s="62" t="s">
        <v>288</v>
      </c>
      <c r="D91" s="52" t="s">
        <v>78</v>
      </c>
      <c r="E91" s="52"/>
      <c r="F91" s="53">
        <v>12</v>
      </c>
      <c r="G91" s="54" t="s">
        <v>338</v>
      </c>
      <c r="H91" s="54" t="s">
        <v>339</v>
      </c>
      <c r="I91" s="57" t="s">
        <v>27</v>
      </c>
      <c r="J91" s="52"/>
      <c r="K91" s="52" t="s">
        <v>308</v>
      </c>
      <c r="L91" s="52"/>
      <c r="M91" s="52"/>
      <c r="N91" s="52" t="s">
        <v>340</v>
      </c>
      <c r="O91" s="52" t="s">
        <v>341</v>
      </c>
      <c r="P91" s="52"/>
      <c r="Q91" s="59">
        <v>42768</v>
      </c>
      <c r="R91" s="52"/>
      <c r="S91" s="52"/>
      <c r="T91" s="52"/>
      <c r="U91" s="52">
        <f t="shared" si="19"/>
        <v>2</v>
      </c>
      <c r="V91" s="52">
        <f t="shared" si="20"/>
        <v>2</v>
      </c>
      <c r="W91" s="52" t="str">
        <f t="shared" si="21"/>
        <v>絆魂</v>
      </c>
      <c r="X91" s="52" t="str">
        <f t="shared" si="22"/>
        <v/>
      </c>
      <c r="Y91" s="52" t="str">
        <f t="shared" si="23"/>
        <v/>
      </c>
      <c r="Z91" s="52"/>
      <c r="AA91" s="52" t="str">
        <f t="shared" si="24"/>
        <v>絆魂&amp;br;ジェム1個を起動する：あなたがコントロールする最初のクリーチャーを捨てる。あなたがコントロールする各吸血鬼は+1/+1の修正を受ける。</v>
      </c>
      <c r="AB91" s="61" t="e">
        <f t="shared" si="25"/>
        <v>#N/A</v>
      </c>
    </row>
    <row r="92" spans="1:28">
      <c r="A92" s="49">
        <v>91</v>
      </c>
      <c r="B92" s="50" t="s">
        <v>22</v>
      </c>
      <c r="C92" s="62" t="s">
        <v>288</v>
      </c>
      <c r="D92" s="52" t="s">
        <v>78</v>
      </c>
      <c r="E92" s="52"/>
      <c r="F92" s="53">
        <v>10</v>
      </c>
      <c r="G92" s="54" t="s">
        <v>342</v>
      </c>
      <c r="H92" s="54" t="s">
        <v>343</v>
      </c>
      <c r="I92" s="57" t="s">
        <v>27</v>
      </c>
      <c r="J92" s="52"/>
      <c r="K92" s="52" t="s">
        <v>33</v>
      </c>
      <c r="L92" s="52"/>
      <c r="M92" s="52"/>
      <c r="N92" s="52" t="s">
        <v>344</v>
      </c>
      <c r="O92" s="52"/>
      <c r="P92" s="52"/>
      <c r="Q92" s="59">
        <v>42769</v>
      </c>
      <c r="R92" s="52"/>
      <c r="S92" s="52"/>
      <c r="T92" s="52"/>
      <c r="U92" s="52">
        <f t="shared" si="19"/>
        <v>2</v>
      </c>
      <c r="V92" s="52">
        <f t="shared" si="20"/>
        <v>3</v>
      </c>
      <c r="W92" s="52" t="str">
        <f t="shared" si="21"/>
        <v>各タ</v>
      </c>
      <c r="X92" s="52" t="str">
        <f t="shared" si="22"/>
        <v/>
      </c>
      <c r="Y92" s="52" t="str">
        <f t="shared" si="23"/>
        <v/>
      </c>
      <c r="Z92" s="52"/>
      <c r="AA92" s="52" t="str">
        <f t="shared" si="24"/>
        <v>各ターン開始時に、昂揚：このクリーチャーは変身する。</v>
      </c>
      <c r="AB92" s="61" t="e">
        <f t="shared" si="25"/>
        <v>#N/A</v>
      </c>
    </row>
    <row r="93" spans="1:28">
      <c r="A93" s="49">
        <v>92</v>
      </c>
      <c r="B93" s="50" t="s">
        <v>22</v>
      </c>
      <c r="C93" s="62" t="s">
        <v>288</v>
      </c>
      <c r="D93" s="52" t="s">
        <v>78</v>
      </c>
      <c r="E93" s="52"/>
      <c r="F93" s="53">
        <v>1</v>
      </c>
      <c r="G93" s="55" t="s">
        <v>345</v>
      </c>
      <c r="H93" s="55" t="s">
        <v>346</v>
      </c>
      <c r="I93" s="57" t="s">
        <v>27</v>
      </c>
      <c r="J93" s="52"/>
      <c r="K93" s="52" t="s">
        <v>33</v>
      </c>
      <c r="L93" s="52" t="s">
        <v>325</v>
      </c>
      <c r="M93" s="52"/>
      <c r="N93" s="52" t="s">
        <v>347</v>
      </c>
      <c r="O93" s="52"/>
      <c r="P93" s="52"/>
      <c r="Q93" s="59">
        <v>42830</v>
      </c>
      <c r="R93" s="52"/>
      <c r="S93" s="52"/>
      <c r="T93" s="52"/>
      <c r="U93" s="52">
        <f t="shared" si="19"/>
        <v>4</v>
      </c>
      <c r="V93" s="52">
        <f t="shared" si="20"/>
        <v>5</v>
      </c>
      <c r="W93" s="52" t="str">
        <f t="shared" si="21"/>
        <v>この</v>
      </c>
      <c r="X93" s="52" t="str">
        <f t="shared" si="22"/>
        <v/>
      </c>
      <c r="Y93" s="52" t="str">
        <f t="shared" si="23"/>
        <v/>
      </c>
      <c r="Z93" s="52"/>
      <c r="AA93" s="52" t="str">
        <f t="shared" si="24"/>
        <v>このクリーチャーがこの形態に変身したとき、対戦相手がコントロールする最初のクリーチャーを破壊する。</v>
      </c>
      <c r="AB93" s="61" t="e">
        <f t="shared" si="25"/>
        <v>#N/A</v>
      </c>
    </row>
    <row r="94" spans="1:28">
      <c r="A94" s="49">
        <v>93</v>
      </c>
      <c r="B94" s="50" t="s">
        <v>22</v>
      </c>
      <c r="C94" s="62" t="s">
        <v>288</v>
      </c>
      <c r="D94" s="52" t="s">
        <v>78</v>
      </c>
      <c r="E94" s="52"/>
      <c r="F94" s="53">
        <v>9</v>
      </c>
      <c r="G94" s="54" t="s">
        <v>348</v>
      </c>
      <c r="H94" s="54" t="s">
        <v>349</v>
      </c>
      <c r="I94" s="57" t="s">
        <v>27</v>
      </c>
      <c r="J94" s="52"/>
      <c r="K94" s="52" t="s">
        <v>350</v>
      </c>
      <c r="L94" s="52" t="s">
        <v>171</v>
      </c>
      <c r="M94" s="52"/>
      <c r="N94" s="52" t="s">
        <v>351</v>
      </c>
      <c r="O94" s="52" t="s">
        <v>352</v>
      </c>
      <c r="P94" s="52"/>
      <c r="Q94" s="59">
        <v>42829</v>
      </c>
      <c r="R94" s="52"/>
      <c r="S94" s="52"/>
      <c r="T94" s="52"/>
      <c r="U94" s="52">
        <f t="shared" si="19"/>
        <v>4</v>
      </c>
      <c r="V94" s="52">
        <f t="shared" si="20"/>
        <v>4</v>
      </c>
      <c r="W94" s="52" t="str">
        <f t="shared" si="21"/>
        <v>ディ</v>
      </c>
      <c r="X94" s="52" t="str">
        <f t="shared" si="22"/>
        <v/>
      </c>
      <c r="Y94" s="52" t="str">
        <f t="shared" si="23"/>
        <v/>
      </c>
      <c r="Z94" s="52"/>
      <c r="AA94" s="52" t="str">
        <f t="shared" si="24"/>
        <v>ディフェンダー　威迫&amp;br;このクリーチャーが攻撃かブロックしたとき、あなたはカードを1枚引く。</v>
      </c>
      <c r="AB94" s="61" t="e">
        <f t="shared" si="25"/>
        <v>#N/A</v>
      </c>
    </row>
    <row r="95" spans="1:28">
      <c r="A95" s="49">
        <v>94</v>
      </c>
      <c r="B95" s="50" t="s">
        <v>22</v>
      </c>
      <c r="C95" s="62" t="s">
        <v>288</v>
      </c>
      <c r="D95" s="52" t="s">
        <v>78</v>
      </c>
      <c r="E95" s="52"/>
      <c r="F95" s="53">
        <v>12</v>
      </c>
      <c r="G95" s="54" t="s">
        <v>353</v>
      </c>
      <c r="H95" s="54" t="s">
        <v>354</v>
      </c>
      <c r="I95" s="57" t="s">
        <v>27</v>
      </c>
      <c r="J95" s="52"/>
      <c r="K95" s="52" t="s">
        <v>28</v>
      </c>
      <c r="L95" s="52"/>
      <c r="M95" s="52"/>
      <c r="N95" s="52" t="s">
        <v>234</v>
      </c>
      <c r="O95" s="52" t="s">
        <v>355</v>
      </c>
      <c r="P95" s="52"/>
      <c r="Q95" s="59">
        <v>42829</v>
      </c>
      <c r="R95" s="52"/>
      <c r="S95" s="52"/>
      <c r="T95" s="52"/>
      <c r="U95" s="52">
        <f t="shared" si="19"/>
        <v>4</v>
      </c>
      <c r="V95" s="52">
        <f t="shared" si="20"/>
        <v>4</v>
      </c>
      <c r="W95" s="52" t="str">
        <f t="shared" si="21"/>
        <v>ブロ</v>
      </c>
      <c r="X95" s="52" t="str">
        <f t="shared" si="22"/>
        <v/>
      </c>
      <c r="Y95" s="52" t="str">
        <f t="shared" si="23"/>
        <v/>
      </c>
      <c r="Z95" s="52"/>
      <c r="AA95" s="52" t="str">
        <f t="shared" si="24"/>
        <v>ブロックされない&amp;br;このクリーチャーが戦場に出たとき、あなたはカードを1枚捨てる。</v>
      </c>
      <c r="AB95" s="61" t="e">
        <f t="shared" si="25"/>
        <v>#N/A</v>
      </c>
    </row>
    <row r="96" spans="1:28">
      <c r="A96" s="49">
        <v>95</v>
      </c>
      <c r="B96" s="50" t="s">
        <v>22</v>
      </c>
      <c r="C96" s="62" t="s">
        <v>288</v>
      </c>
      <c r="D96" s="52" t="s">
        <v>78</v>
      </c>
      <c r="E96" s="52"/>
      <c r="F96" s="53">
        <v>6</v>
      </c>
      <c r="G96" s="54" t="s">
        <v>356</v>
      </c>
      <c r="H96" s="54" t="s">
        <v>357</v>
      </c>
      <c r="I96" s="57" t="s">
        <v>76</v>
      </c>
      <c r="J96" s="52"/>
      <c r="K96" s="52"/>
      <c r="L96" s="52"/>
      <c r="M96" s="52"/>
      <c r="N96" s="52" t="s">
        <v>358</v>
      </c>
      <c r="O96" s="52"/>
      <c r="P96" s="52"/>
      <c r="Q96" s="59"/>
      <c r="R96" s="52"/>
      <c r="S96" s="52"/>
      <c r="T96" s="52">
        <v>3</v>
      </c>
      <c r="U96" s="52" t="str">
        <f t="shared" si="19"/>
        <v/>
      </c>
      <c r="V96" s="52" t="str">
        <f t="shared" si="20"/>
        <v/>
      </c>
      <c r="W96" s="52" t="str">
        <f t="shared" si="21"/>
        <v>ジェ</v>
      </c>
      <c r="X96" s="52" t="str">
        <f t="shared" si="22"/>
        <v/>
      </c>
      <c r="Y96" s="52" t="str">
        <f t="shared" si="23"/>
        <v/>
      </c>
      <c r="Z96" s="52"/>
      <c r="AA96" s="52" t="str">
        <f t="shared" si="24"/>
        <v>ジェム2個を起動する：絆魂を持つ1/1の黒の吸血鬼･騎士・トークンを1体召喚する。</v>
      </c>
      <c r="AB96" s="61" t="e">
        <f t="shared" si="25"/>
        <v>#N/A</v>
      </c>
    </row>
    <row r="97" spans="1:28">
      <c r="A97" s="49">
        <v>96</v>
      </c>
      <c r="B97" s="50" t="s">
        <v>22</v>
      </c>
      <c r="C97" s="62" t="s">
        <v>288</v>
      </c>
      <c r="D97" s="52" t="s">
        <v>78</v>
      </c>
      <c r="E97" s="52"/>
      <c r="F97" s="53">
        <v>14</v>
      </c>
      <c r="G97" s="54" t="s">
        <v>359</v>
      </c>
      <c r="H97" s="54" t="s">
        <v>360</v>
      </c>
      <c r="I97" s="57" t="s">
        <v>76</v>
      </c>
      <c r="J97" s="52"/>
      <c r="K97" s="52"/>
      <c r="L97" s="52"/>
      <c r="M97" s="52"/>
      <c r="N97" s="52" t="s">
        <v>361</v>
      </c>
      <c r="O97" s="52"/>
      <c r="P97" s="52"/>
      <c r="Q97" s="59"/>
      <c r="R97" s="52"/>
      <c r="S97" s="52"/>
      <c r="T97" s="52">
        <v>3</v>
      </c>
      <c r="U97" s="52" t="str">
        <f t="shared" si="19"/>
        <v/>
      </c>
      <c r="V97" s="52" t="str">
        <f t="shared" si="20"/>
        <v/>
      </c>
      <c r="W97" s="52" t="str">
        <f t="shared" si="21"/>
        <v>あな</v>
      </c>
      <c r="X97" s="52" t="str">
        <f t="shared" si="22"/>
        <v/>
      </c>
      <c r="Y97" s="52" t="str">
        <f t="shared" si="23"/>
        <v/>
      </c>
      <c r="Z97" s="52"/>
      <c r="AA97" s="52" t="str">
        <f t="shared" si="24"/>
        <v>あなたのターン開始時に、あなたはカードを1枚捨てる。その後、対戦相手はカードを1枚捨てて、3点のダメージを受ける。</v>
      </c>
      <c r="AB97" s="61" t="e">
        <f t="shared" si="25"/>
        <v>#N/A</v>
      </c>
    </row>
    <row r="98" spans="1:28">
      <c r="A98" s="49">
        <v>97</v>
      </c>
      <c r="B98" s="50" t="s">
        <v>22</v>
      </c>
      <c r="C98" s="62" t="s">
        <v>288</v>
      </c>
      <c r="D98" s="52" t="s">
        <v>119</v>
      </c>
      <c r="E98" s="52"/>
      <c r="F98" s="53">
        <v>10</v>
      </c>
      <c r="G98" s="54" t="s">
        <v>362</v>
      </c>
      <c r="H98" s="54" t="s">
        <v>363</v>
      </c>
      <c r="I98" s="57" t="s">
        <v>27</v>
      </c>
      <c r="J98" s="52"/>
      <c r="K98" s="52" t="s">
        <v>170</v>
      </c>
      <c r="L98" s="52" t="s">
        <v>364</v>
      </c>
      <c r="M98" s="52"/>
      <c r="N98" s="52" t="s">
        <v>35</v>
      </c>
      <c r="O98" s="52" t="s">
        <v>365</v>
      </c>
      <c r="P98" s="52" t="s">
        <v>366</v>
      </c>
      <c r="Q98" s="59">
        <v>42768</v>
      </c>
      <c r="R98" s="52"/>
      <c r="S98" s="52"/>
      <c r="T98" s="52"/>
      <c r="U98" s="52">
        <f t="shared" si="19"/>
        <v>2</v>
      </c>
      <c r="V98" s="52">
        <f t="shared" si="20"/>
        <v>2</v>
      </c>
      <c r="W98" s="52" t="str">
        <f t="shared" si="21"/>
        <v>ディ</v>
      </c>
      <c r="X98" s="52" t="str">
        <f t="shared" si="22"/>
        <v/>
      </c>
      <c r="Y98" s="52" t="str">
        <f t="shared" si="23"/>
        <v/>
      </c>
      <c r="Z98" s="52"/>
      <c r="AA98" s="52" t="str">
        <f t="shared" si="24"/>
        <v>ディフェンダー&amp;br;このクリーチャーが戦場に出たとき、このクリーチャーはあなたがコントロールするゾンビ1体につき+1/+1の修正を受ける。&amp;br;あなたがコントロールするゾンビが戦場に出たとき、このクリーチャーは+2/+2の修正を受ける。</v>
      </c>
      <c r="AB98" s="61" t="e">
        <f t="shared" si="25"/>
        <v>#N/A</v>
      </c>
    </row>
    <row r="99" spans="1:28">
      <c r="A99" s="49">
        <v>98</v>
      </c>
      <c r="B99" s="50" t="s">
        <v>22</v>
      </c>
      <c r="C99" s="62" t="s">
        <v>288</v>
      </c>
      <c r="D99" s="52" t="s">
        <v>119</v>
      </c>
      <c r="E99" s="52"/>
      <c r="F99" s="53">
        <v>12</v>
      </c>
      <c r="G99" s="54" t="s">
        <v>367</v>
      </c>
      <c r="H99" s="54" t="s">
        <v>368</v>
      </c>
      <c r="I99" s="57" t="s">
        <v>27</v>
      </c>
      <c r="J99" s="52"/>
      <c r="K99" s="52" t="s">
        <v>308</v>
      </c>
      <c r="L99" s="52" t="s">
        <v>167</v>
      </c>
      <c r="M99" s="52"/>
      <c r="N99" s="52" t="s">
        <v>369</v>
      </c>
      <c r="O99" s="52" t="s">
        <v>370</v>
      </c>
      <c r="P99" s="52"/>
      <c r="Q99" s="59">
        <v>42768</v>
      </c>
      <c r="R99" s="52"/>
      <c r="S99" s="52"/>
      <c r="T99" s="52"/>
      <c r="U99" s="52">
        <f t="shared" si="19"/>
        <v>2</v>
      </c>
      <c r="V99" s="52">
        <f t="shared" si="20"/>
        <v>2</v>
      </c>
      <c r="W99" s="52" t="str">
        <f t="shared" si="21"/>
        <v>この</v>
      </c>
      <c r="X99" s="52" t="str">
        <f t="shared" si="22"/>
        <v/>
      </c>
      <c r="Y99" s="52" t="str">
        <f t="shared" si="23"/>
        <v/>
      </c>
      <c r="Z99" s="52"/>
      <c r="AA99" s="52" t="str">
        <f t="shared" si="24"/>
        <v>このクリーチャーがこの形態に変身したとき、対戦相手が子tんトロールするディフェンダーか到達を持つ最初のクリーチャーを破壊する。&amp;br;あなたのターン開始時に対戦相手がディフェンダーか到達を持つクリーチャーをコントロールしている場合、このクリーチャーは変身する。</v>
      </c>
      <c r="AB99" s="61" t="e">
        <f t="shared" si="25"/>
        <v>#N/A</v>
      </c>
    </row>
    <row r="100" spans="1:28">
      <c r="A100" s="49">
        <v>99</v>
      </c>
      <c r="B100" s="50" t="s">
        <v>22</v>
      </c>
      <c r="C100" s="62" t="s">
        <v>288</v>
      </c>
      <c r="D100" s="52" t="s">
        <v>119</v>
      </c>
      <c r="E100" s="52"/>
      <c r="F100" s="53">
        <v>1</v>
      </c>
      <c r="G100" s="55" t="s">
        <v>371</v>
      </c>
      <c r="H100" s="55" t="s">
        <v>372</v>
      </c>
      <c r="I100" s="57" t="s">
        <v>27</v>
      </c>
      <c r="J100" s="52"/>
      <c r="K100" s="52" t="s">
        <v>373</v>
      </c>
      <c r="L100" s="52"/>
      <c r="M100" s="52"/>
      <c r="N100" s="52" t="s">
        <v>234</v>
      </c>
      <c r="O100" s="52" t="s">
        <v>374</v>
      </c>
      <c r="P100" s="52"/>
      <c r="Q100" s="59">
        <v>42736</v>
      </c>
      <c r="R100" s="52"/>
      <c r="S100" s="52"/>
      <c r="T100" s="52"/>
      <c r="U100" s="52">
        <f t="shared" si="19"/>
        <v>1</v>
      </c>
      <c r="V100" s="52">
        <f t="shared" si="20"/>
        <v>1</v>
      </c>
      <c r="W100" s="52" t="str">
        <f t="shared" si="21"/>
        <v>ブロ</v>
      </c>
      <c r="X100" s="52" t="str">
        <f t="shared" si="22"/>
        <v/>
      </c>
      <c r="Y100" s="52" t="str">
        <f t="shared" si="23"/>
        <v/>
      </c>
      <c r="Z100" s="52"/>
      <c r="AA100" s="52" t="str">
        <f t="shared" si="24"/>
        <v>ブロックされない&amp;br;このクリーチャーがプレインズウォーカーに戦闘ダメージを与えたとき、対戦相手がディフェンダーか到達を持つクリーチャーをコントロールしている場合、このクリーチャーは変身する。</v>
      </c>
      <c r="AB100" s="61" t="e">
        <f t="shared" si="25"/>
        <v>#N/A</v>
      </c>
    </row>
    <row r="101" spans="1:28">
      <c r="A101" s="49">
        <v>100</v>
      </c>
      <c r="B101" s="50" t="s">
        <v>22</v>
      </c>
      <c r="C101" s="62" t="s">
        <v>288</v>
      </c>
      <c r="D101" s="52" t="s">
        <v>119</v>
      </c>
      <c r="E101" s="52"/>
      <c r="F101" s="53">
        <v>13</v>
      </c>
      <c r="G101" s="54" t="s">
        <v>375</v>
      </c>
      <c r="H101" s="54" t="s">
        <v>376</v>
      </c>
      <c r="I101" s="57" t="s">
        <v>61</v>
      </c>
      <c r="J101" s="52"/>
      <c r="K101" s="52"/>
      <c r="L101" s="52"/>
      <c r="M101" s="52"/>
      <c r="N101" s="52" t="s">
        <v>377</v>
      </c>
      <c r="O101" s="52"/>
      <c r="P101" s="52"/>
      <c r="Q101" s="59"/>
      <c r="R101" s="52"/>
      <c r="S101" s="52"/>
      <c r="T101" s="52"/>
      <c r="U101" s="52" t="str">
        <f t="shared" si="19"/>
        <v/>
      </c>
      <c r="V101" s="52" t="str">
        <f t="shared" si="20"/>
        <v/>
      </c>
      <c r="W101" s="52" t="str">
        <f t="shared" si="21"/>
        <v>あな</v>
      </c>
      <c r="X101" s="52" t="str">
        <f t="shared" si="22"/>
        <v/>
      </c>
      <c r="Y101" s="52" t="str">
        <f t="shared" si="23"/>
        <v/>
      </c>
      <c r="Z101" s="52"/>
      <c r="AA101" s="52" t="str">
        <f t="shared" si="24"/>
        <v>あなたがコントロールしていて破壊された死後のゾンビ2体を戦場に戻す。</v>
      </c>
      <c r="AB101" s="61" t="e">
        <f t="shared" si="25"/>
        <v>#N/A</v>
      </c>
    </row>
    <row r="102" spans="1:28">
      <c r="A102" s="49">
        <v>101</v>
      </c>
      <c r="B102" s="50" t="s">
        <v>22</v>
      </c>
      <c r="C102" s="62" t="s">
        <v>288</v>
      </c>
      <c r="D102" s="52" t="s">
        <v>119</v>
      </c>
      <c r="E102" s="52"/>
      <c r="F102" s="53">
        <v>7</v>
      </c>
      <c r="G102" s="54" t="s">
        <v>378</v>
      </c>
      <c r="H102" s="54" t="s">
        <v>379</v>
      </c>
      <c r="I102" s="57" t="s">
        <v>61</v>
      </c>
      <c r="J102" s="52"/>
      <c r="K102" s="52"/>
      <c r="L102" s="52"/>
      <c r="M102" s="52"/>
      <c r="N102" s="52" t="s">
        <v>196</v>
      </c>
      <c r="O102" s="52" t="s">
        <v>380</v>
      </c>
      <c r="P102" s="52"/>
      <c r="Q102" s="59"/>
      <c r="R102" s="52"/>
      <c r="S102" s="52"/>
      <c r="T102" s="52"/>
      <c r="U102" s="52" t="str">
        <f t="shared" si="19"/>
        <v/>
      </c>
      <c r="V102" s="52" t="str">
        <f t="shared" si="20"/>
        <v/>
      </c>
      <c r="W102" s="52" t="str">
        <f t="shared" si="21"/>
        <v>マッ</v>
      </c>
      <c r="X102" s="52" t="str">
        <f t="shared" si="22"/>
        <v/>
      </c>
      <c r="Y102" s="52" t="str">
        <f t="shared" si="23"/>
        <v/>
      </c>
      <c r="Z102" s="52"/>
      <c r="AA102" s="52" t="str">
        <f t="shared" si="24"/>
        <v>マッドネス3&amp;br;2/2の黒のゾンビ･トークンを3体召喚し、あなたは3点のライフを得る。</v>
      </c>
      <c r="AB102" s="61" t="e">
        <f t="shared" si="25"/>
        <v>#N/A</v>
      </c>
    </row>
    <row r="103" spans="1:28">
      <c r="A103" s="49">
        <v>102</v>
      </c>
      <c r="B103" s="50" t="s">
        <v>22</v>
      </c>
      <c r="C103" s="62" t="s">
        <v>288</v>
      </c>
      <c r="D103" s="52" t="s">
        <v>119</v>
      </c>
      <c r="E103" s="52"/>
      <c r="F103" s="53">
        <v>5</v>
      </c>
      <c r="G103" s="54" t="s">
        <v>381</v>
      </c>
      <c r="H103" s="54" t="s">
        <v>382</v>
      </c>
      <c r="I103" s="57" t="s">
        <v>61</v>
      </c>
      <c r="J103" s="52"/>
      <c r="K103" s="52"/>
      <c r="L103" s="52"/>
      <c r="M103" s="52"/>
      <c r="N103" s="52" t="s">
        <v>383</v>
      </c>
      <c r="O103" s="52" t="s">
        <v>384</v>
      </c>
      <c r="P103" s="52"/>
      <c r="Q103" s="59"/>
      <c r="R103" s="52"/>
      <c r="S103" s="52"/>
      <c r="T103" s="52"/>
      <c r="U103" s="52" t="str">
        <f t="shared" si="19"/>
        <v/>
      </c>
      <c r="V103" s="52" t="str">
        <f t="shared" si="20"/>
        <v/>
      </c>
      <c r="W103" s="52" t="str">
        <f t="shared" si="21"/>
        <v>クリ</v>
      </c>
      <c r="X103" s="52" t="str">
        <f t="shared" si="22"/>
        <v/>
      </c>
      <c r="Y103" s="52" t="str">
        <f t="shared" si="23"/>
        <v/>
      </c>
      <c r="Z103" s="52"/>
      <c r="AA103" s="52" t="str">
        <f t="shared" si="24"/>
        <v>クリーチャー1体を対象とし、それを破壊する。&amp;br;昂揚：対戦相手は10点のダメージを受ける。</v>
      </c>
      <c r="AB103" s="61" t="e">
        <f t="shared" si="25"/>
        <v>#N/A</v>
      </c>
    </row>
    <row r="104" spans="1:28">
      <c r="A104" s="49">
        <v>103</v>
      </c>
      <c r="B104" s="50" t="s">
        <v>22</v>
      </c>
      <c r="C104" s="62" t="s">
        <v>288</v>
      </c>
      <c r="D104" s="52" t="s">
        <v>143</v>
      </c>
      <c r="E104" s="52"/>
      <c r="F104" s="53">
        <v>8</v>
      </c>
      <c r="G104" s="54" t="s">
        <v>385</v>
      </c>
      <c r="H104" s="54" t="s">
        <v>386</v>
      </c>
      <c r="I104" s="57" t="s">
        <v>27</v>
      </c>
      <c r="J104" s="52"/>
      <c r="K104" s="52" t="s">
        <v>387</v>
      </c>
      <c r="L104" s="52"/>
      <c r="M104" s="52"/>
      <c r="N104" s="52" t="s">
        <v>388</v>
      </c>
      <c r="O104" s="52" t="s">
        <v>389</v>
      </c>
      <c r="P104" s="52" t="s">
        <v>390</v>
      </c>
      <c r="Q104" s="59">
        <v>42924</v>
      </c>
      <c r="R104" s="52"/>
      <c r="S104" s="52"/>
      <c r="T104" s="52"/>
      <c r="U104" s="52">
        <f t="shared" si="19"/>
        <v>7</v>
      </c>
      <c r="V104" s="52">
        <f t="shared" si="20"/>
        <v>8</v>
      </c>
      <c r="W104" s="52" t="str">
        <f t="shared" si="21"/>
        <v>飛行</v>
      </c>
      <c r="X104" s="52" t="str">
        <f t="shared" si="22"/>
        <v>トラ</v>
      </c>
      <c r="Y104" s="52" t="str">
        <f t="shared" si="23"/>
        <v/>
      </c>
      <c r="Z104" s="52"/>
      <c r="AA104" s="52" t="str">
        <f t="shared" si="24"/>
        <v>飛行 トランプル&amp;br;このクリーチャーが戦場に出たとき、あなたはカードを4枚捨てる。&amp;br;あなたのターン開始時に、5個以上の黒ジェムがある場合、あなたは4点のダメージを受ける。</v>
      </c>
      <c r="AB104" s="61" t="e">
        <f t="shared" si="25"/>
        <v>#N/A</v>
      </c>
    </row>
    <row r="105" spans="1:28">
      <c r="A105" s="49">
        <v>104</v>
      </c>
      <c r="B105" s="50" t="s">
        <v>22</v>
      </c>
      <c r="C105" s="62" t="s">
        <v>288</v>
      </c>
      <c r="D105" s="52" t="s">
        <v>143</v>
      </c>
      <c r="E105" s="52"/>
      <c r="F105" s="53">
        <v>14</v>
      </c>
      <c r="G105" s="54" t="s">
        <v>391</v>
      </c>
      <c r="H105" s="54" t="s">
        <v>392</v>
      </c>
      <c r="I105" s="57" t="s">
        <v>27</v>
      </c>
      <c r="J105" s="52"/>
      <c r="K105" s="52" t="s">
        <v>170</v>
      </c>
      <c r="L105" s="52"/>
      <c r="M105" s="52"/>
      <c r="N105" s="52" t="s">
        <v>393</v>
      </c>
      <c r="O105" s="52" t="s">
        <v>394</v>
      </c>
      <c r="P105" s="52"/>
      <c r="Q105" s="59">
        <v>42768</v>
      </c>
      <c r="R105" s="52"/>
      <c r="S105" s="52"/>
      <c r="T105" s="52"/>
      <c r="U105" s="52">
        <f t="shared" si="19"/>
        <v>2</v>
      </c>
      <c r="V105" s="52">
        <f t="shared" si="20"/>
        <v>2</v>
      </c>
      <c r="W105" s="52" t="str">
        <f t="shared" si="21"/>
        <v>威迫</v>
      </c>
      <c r="X105" s="52" t="str">
        <f t="shared" si="22"/>
        <v/>
      </c>
      <c r="Y105" s="52" t="str">
        <f t="shared" si="23"/>
        <v/>
      </c>
      <c r="Z105" s="52"/>
      <c r="AA105" s="52" t="str">
        <f t="shared" si="24"/>
        <v>威迫&amp;br;このクリーチャーが死亡したとき、このクリーチャーと、あなたがコントロールしていて破壊された最後の他のトークンでないゾンビを戦場に戻す。</v>
      </c>
      <c r="AB105" s="61" t="e">
        <f t="shared" si="25"/>
        <v>#N/A</v>
      </c>
    </row>
    <row r="106" spans="1:28">
      <c r="A106" s="49">
        <v>105</v>
      </c>
      <c r="B106" s="50" t="s">
        <v>22</v>
      </c>
      <c r="C106" s="62" t="s">
        <v>288</v>
      </c>
      <c r="D106" s="52" t="s">
        <v>143</v>
      </c>
      <c r="E106" s="52"/>
      <c r="F106" s="53">
        <v>15</v>
      </c>
      <c r="G106" s="54" t="s">
        <v>395</v>
      </c>
      <c r="H106" s="54" t="s">
        <v>396</v>
      </c>
      <c r="I106" s="57" t="s">
        <v>61</v>
      </c>
      <c r="J106" s="52"/>
      <c r="K106" s="52"/>
      <c r="L106" s="52"/>
      <c r="M106" s="52"/>
      <c r="N106" s="52" t="s">
        <v>397</v>
      </c>
      <c r="O106" s="52"/>
      <c r="P106" s="52"/>
      <c r="Q106" s="59"/>
      <c r="R106" s="52"/>
      <c r="S106" s="52"/>
      <c r="T106" s="52"/>
      <c r="U106" s="52" t="str">
        <f t="shared" si="19"/>
        <v/>
      </c>
      <c r="V106" s="52" t="str">
        <f t="shared" si="20"/>
        <v/>
      </c>
      <c r="W106" s="52" t="str">
        <f t="shared" si="21"/>
        <v>あな</v>
      </c>
      <c r="X106" s="52" t="str">
        <f t="shared" si="22"/>
        <v/>
      </c>
      <c r="Y106" s="52" t="str">
        <f t="shared" si="23"/>
        <v/>
      </c>
      <c r="Z106" s="52"/>
      <c r="AA106" s="52" t="str">
        <f t="shared" si="24"/>
        <v>あなたの手札をすべて捨てる。あなたはカードを6枚引く。あなたの手札の各カードは6マナを得る。</v>
      </c>
      <c r="AB106" s="61" t="e">
        <f t="shared" si="25"/>
        <v>#N/A</v>
      </c>
    </row>
    <row r="107" spans="1:28">
      <c r="A107" s="49">
        <v>106</v>
      </c>
      <c r="B107" s="50" t="s">
        <v>22</v>
      </c>
      <c r="C107" s="63" t="s">
        <v>398</v>
      </c>
      <c r="D107" s="52" t="s">
        <v>24</v>
      </c>
      <c r="E107" s="52"/>
      <c r="F107" s="53">
        <v>16</v>
      </c>
      <c r="G107" s="54" t="s">
        <v>399</v>
      </c>
      <c r="H107" s="54" t="s">
        <v>400</v>
      </c>
      <c r="I107" s="57" t="s">
        <v>27</v>
      </c>
      <c r="J107" s="52"/>
      <c r="K107" s="52" t="s">
        <v>308</v>
      </c>
      <c r="L107" s="52"/>
      <c r="M107" s="52"/>
      <c r="N107" s="52" t="s">
        <v>401</v>
      </c>
      <c r="O107" s="52" t="s">
        <v>196</v>
      </c>
      <c r="P107" s="52" t="s">
        <v>402</v>
      </c>
      <c r="Q107" s="59">
        <v>42795</v>
      </c>
      <c r="R107" s="52"/>
      <c r="S107" s="52"/>
      <c r="T107" s="52"/>
      <c r="U107" s="52">
        <f t="shared" si="19"/>
        <v>3</v>
      </c>
      <c r="V107" s="52">
        <f t="shared" si="20"/>
        <v>1</v>
      </c>
      <c r="W107" s="52" t="str">
        <f t="shared" si="21"/>
        <v>バー</v>
      </c>
      <c r="X107" s="52" t="str">
        <f t="shared" si="22"/>
        <v/>
      </c>
      <c r="Y107" s="52" t="str">
        <f t="shared" si="23"/>
        <v/>
      </c>
      <c r="Z107" s="52"/>
      <c r="AA107" s="52" t="str">
        <f t="shared" si="24"/>
        <v>バーサーカー&amp;br;マッドネス3&amp;br;このクリーチャーがプレインズウォーカーにダメージを与えたとき、このクリーチャーは+1/+1の修正を受ける。</v>
      </c>
      <c r="AB107" s="61" t="e">
        <f t="shared" si="25"/>
        <v>#N/A</v>
      </c>
    </row>
    <row r="108" spans="1:28">
      <c r="A108" s="49">
        <v>107</v>
      </c>
      <c r="B108" s="50" t="s">
        <v>22</v>
      </c>
      <c r="C108" s="63" t="s">
        <v>398</v>
      </c>
      <c r="D108" s="52" t="s">
        <v>24</v>
      </c>
      <c r="E108" s="52"/>
      <c r="F108" s="53">
        <v>11</v>
      </c>
      <c r="G108" s="54" t="s">
        <v>403</v>
      </c>
      <c r="H108" s="54" t="s">
        <v>404</v>
      </c>
      <c r="I108" s="57" t="s">
        <v>27</v>
      </c>
      <c r="J108" s="52"/>
      <c r="K108" s="52" t="s">
        <v>33</v>
      </c>
      <c r="L108" s="52" t="s">
        <v>405</v>
      </c>
      <c r="M108" s="52"/>
      <c r="N108" s="52" t="s">
        <v>406</v>
      </c>
      <c r="O108" s="52"/>
      <c r="P108" s="52"/>
      <c r="Q108" s="59">
        <v>42768</v>
      </c>
      <c r="R108" s="52"/>
      <c r="S108" s="52"/>
      <c r="T108" s="52"/>
      <c r="U108" s="52">
        <f t="shared" si="19"/>
        <v>2</v>
      </c>
      <c r="V108" s="52">
        <f t="shared" si="20"/>
        <v>2</v>
      </c>
      <c r="W108" s="52" t="str">
        <f t="shared" si="21"/>
        <v>各タ</v>
      </c>
      <c r="X108" s="52" t="str">
        <f t="shared" si="22"/>
        <v/>
      </c>
      <c r="Y108" s="52" t="str">
        <f t="shared" si="23"/>
        <v/>
      </c>
      <c r="Z108" s="52"/>
      <c r="AA108" s="52" t="str">
        <f t="shared" si="24"/>
        <v>各ターン開始時に、直前のターンにカードが唱えられていなかった場合、このクリーチャーは変身する。</v>
      </c>
      <c r="AB108" s="61" t="e">
        <f t="shared" si="25"/>
        <v>#N/A</v>
      </c>
    </row>
    <row r="109" spans="1:28">
      <c r="A109" s="49">
        <v>108</v>
      </c>
      <c r="B109" s="50" t="s">
        <v>22</v>
      </c>
      <c r="C109" s="63" t="s">
        <v>398</v>
      </c>
      <c r="D109" s="52" t="s">
        <v>24</v>
      </c>
      <c r="E109" s="52"/>
      <c r="F109" s="53">
        <v>1</v>
      </c>
      <c r="G109" s="55" t="s">
        <v>407</v>
      </c>
      <c r="H109" s="55" t="s">
        <v>408</v>
      </c>
      <c r="I109" s="57" t="s">
        <v>27</v>
      </c>
      <c r="J109" s="52"/>
      <c r="K109" s="52" t="s">
        <v>405</v>
      </c>
      <c r="L109" s="52"/>
      <c r="M109" s="52"/>
      <c r="N109" s="52" t="s">
        <v>409</v>
      </c>
      <c r="O109" s="52"/>
      <c r="P109" s="52"/>
      <c r="Q109" s="59">
        <v>42829</v>
      </c>
      <c r="R109" s="52"/>
      <c r="S109" s="52"/>
      <c r="T109" s="52"/>
      <c r="U109" s="52">
        <f t="shared" si="19"/>
        <v>4</v>
      </c>
      <c r="V109" s="52">
        <f t="shared" si="20"/>
        <v>4</v>
      </c>
      <c r="W109" s="52" t="str">
        <f t="shared" si="21"/>
        <v>各タ</v>
      </c>
      <c r="X109" s="52" t="str">
        <f t="shared" si="22"/>
        <v/>
      </c>
      <c r="Y109" s="52" t="str">
        <f t="shared" si="23"/>
        <v/>
      </c>
      <c r="Z109" s="52"/>
      <c r="AA109" s="52" t="str">
        <f t="shared" si="24"/>
        <v>各ターン開始時に、直前のターンにカードが2枚以上唱えられていた場合、このクリーチャーは変身する。</v>
      </c>
      <c r="AB109" s="61" t="e">
        <f t="shared" si="25"/>
        <v>#N/A</v>
      </c>
    </row>
    <row r="110" spans="1:28">
      <c r="A110" s="49">
        <v>109</v>
      </c>
      <c r="B110" s="50" t="s">
        <v>22</v>
      </c>
      <c r="C110" s="63" t="s">
        <v>398</v>
      </c>
      <c r="D110" s="52" t="s">
        <v>24</v>
      </c>
      <c r="E110" s="52"/>
      <c r="F110" s="53">
        <v>9</v>
      </c>
      <c r="G110" s="54" t="s">
        <v>410</v>
      </c>
      <c r="H110" s="54" t="s">
        <v>411</v>
      </c>
      <c r="I110" s="57" t="s">
        <v>27</v>
      </c>
      <c r="J110" s="52"/>
      <c r="K110" s="52" t="s">
        <v>33</v>
      </c>
      <c r="L110" s="52" t="s">
        <v>405</v>
      </c>
      <c r="M110" s="52"/>
      <c r="N110" s="52" t="s">
        <v>406</v>
      </c>
      <c r="O110" s="52"/>
      <c r="P110" s="52"/>
      <c r="Q110" s="59">
        <v>42767</v>
      </c>
      <c r="R110" s="52"/>
      <c r="S110" s="52"/>
      <c r="T110" s="52"/>
      <c r="U110" s="52">
        <f t="shared" si="19"/>
        <v>2</v>
      </c>
      <c r="V110" s="52">
        <f t="shared" si="20"/>
        <v>1</v>
      </c>
      <c r="W110" s="52" t="str">
        <f t="shared" si="21"/>
        <v>各タ</v>
      </c>
      <c r="X110" s="52" t="str">
        <f t="shared" si="22"/>
        <v/>
      </c>
      <c r="Y110" s="52" t="str">
        <f t="shared" si="23"/>
        <v/>
      </c>
      <c r="Z110" s="52"/>
      <c r="AA110" s="52" t="str">
        <f t="shared" si="24"/>
        <v>各ターン開始時に、直前のターンにカードが唱えられていなかった場合、このクリーチャーは変身する。</v>
      </c>
      <c r="AB110" s="61" t="e">
        <f t="shared" si="25"/>
        <v>#N/A</v>
      </c>
    </row>
    <row r="111" spans="1:28">
      <c r="A111" s="49">
        <v>110</v>
      </c>
      <c r="B111" s="50" t="s">
        <v>22</v>
      </c>
      <c r="C111" s="63" t="s">
        <v>398</v>
      </c>
      <c r="D111" s="52" t="s">
        <v>24</v>
      </c>
      <c r="E111" s="52"/>
      <c r="F111" s="53">
        <v>1</v>
      </c>
      <c r="G111" s="55" t="s">
        <v>412</v>
      </c>
      <c r="H111" s="55" t="s">
        <v>413</v>
      </c>
      <c r="I111" s="57" t="s">
        <v>27</v>
      </c>
      <c r="J111" s="52"/>
      <c r="K111" s="52" t="s">
        <v>405</v>
      </c>
      <c r="L111" s="52"/>
      <c r="M111" s="52"/>
      <c r="N111" s="52" t="s">
        <v>393</v>
      </c>
      <c r="O111" s="52" t="s">
        <v>409</v>
      </c>
      <c r="P111" s="52"/>
      <c r="Q111" s="59">
        <v>42828</v>
      </c>
      <c r="R111" s="52"/>
      <c r="S111" s="52"/>
      <c r="T111" s="52"/>
      <c r="U111" s="52">
        <f t="shared" si="19"/>
        <v>4</v>
      </c>
      <c r="V111" s="52">
        <f t="shared" si="20"/>
        <v>3</v>
      </c>
      <c r="W111" s="52" t="str">
        <f t="shared" si="21"/>
        <v>威迫</v>
      </c>
      <c r="X111" s="52" t="str">
        <f t="shared" si="22"/>
        <v/>
      </c>
      <c r="Y111" s="52" t="str">
        <f t="shared" si="23"/>
        <v/>
      </c>
      <c r="Z111" s="52"/>
      <c r="AA111" s="52" t="str">
        <f t="shared" si="24"/>
        <v>威迫&amp;br;各ターン開始時に、直前のターンにカードが2枚以上唱えられていた場合、このクリーチャーは変身する。</v>
      </c>
      <c r="AB111" s="61" t="e">
        <f t="shared" si="25"/>
        <v>#N/A</v>
      </c>
    </row>
    <row r="112" spans="1:28">
      <c r="A112" s="49">
        <v>111</v>
      </c>
      <c r="B112" s="50" t="s">
        <v>22</v>
      </c>
      <c r="C112" s="63" t="s">
        <v>398</v>
      </c>
      <c r="D112" s="52" t="s">
        <v>24</v>
      </c>
      <c r="E112" s="52"/>
      <c r="F112" s="53">
        <v>11</v>
      </c>
      <c r="G112" s="54" t="s">
        <v>414</v>
      </c>
      <c r="H112" s="54" t="s">
        <v>415</v>
      </c>
      <c r="I112" s="57" t="s">
        <v>27</v>
      </c>
      <c r="J112" s="52"/>
      <c r="K112" s="52" t="s">
        <v>416</v>
      </c>
      <c r="L112" s="52"/>
      <c r="M112" s="52"/>
      <c r="N112" s="52" t="s">
        <v>35</v>
      </c>
      <c r="O112" s="52"/>
      <c r="P112" s="52"/>
      <c r="Q112" s="59">
        <v>42827</v>
      </c>
      <c r="R112" s="52"/>
      <c r="S112" s="52"/>
      <c r="T112" s="52"/>
      <c r="U112" s="52">
        <f t="shared" si="19"/>
        <v>4</v>
      </c>
      <c r="V112" s="52">
        <f t="shared" si="20"/>
        <v>2</v>
      </c>
      <c r="W112" s="52" t="str">
        <f t="shared" si="21"/>
        <v>ディ</v>
      </c>
      <c r="X112" s="52" t="str">
        <f t="shared" si="22"/>
        <v/>
      </c>
      <c r="Y112" s="52" t="str">
        <f t="shared" si="23"/>
        <v/>
      </c>
      <c r="Z112" s="52"/>
      <c r="AA112" s="52" t="str">
        <f t="shared" si="24"/>
        <v>ディフェンダー</v>
      </c>
      <c r="AB112" s="61" t="e">
        <f t="shared" si="25"/>
        <v>#N/A</v>
      </c>
    </row>
    <row r="113" spans="1:28">
      <c r="A113" s="49">
        <v>112</v>
      </c>
      <c r="B113" s="50" t="s">
        <v>22</v>
      </c>
      <c r="C113" s="63" t="s">
        <v>398</v>
      </c>
      <c r="D113" s="52" t="s">
        <v>24</v>
      </c>
      <c r="E113" s="52"/>
      <c r="F113" s="53">
        <v>6</v>
      </c>
      <c r="G113" s="54" t="s">
        <v>417</v>
      </c>
      <c r="H113" s="54" t="s">
        <v>418</v>
      </c>
      <c r="I113" s="57" t="s">
        <v>27</v>
      </c>
      <c r="J113" s="52"/>
      <c r="K113" s="52" t="s">
        <v>373</v>
      </c>
      <c r="L113" s="52" t="s">
        <v>301</v>
      </c>
      <c r="M113" s="52"/>
      <c r="N113" s="52" t="s">
        <v>419</v>
      </c>
      <c r="O113" s="52" t="s">
        <v>420</v>
      </c>
      <c r="P113" s="52"/>
      <c r="Q113" s="59">
        <v>42737</v>
      </c>
      <c r="R113" s="52"/>
      <c r="S113" s="52"/>
      <c r="T113" s="52"/>
      <c r="U113" s="52">
        <f t="shared" si="19"/>
        <v>1</v>
      </c>
      <c r="V113" s="52">
        <f t="shared" si="20"/>
        <v>2</v>
      </c>
      <c r="W113" s="52" t="str">
        <f t="shared" si="21"/>
        <v>トラ</v>
      </c>
      <c r="X113" s="52" t="str">
        <f t="shared" si="22"/>
        <v/>
      </c>
      <c r="Y113" s="52" t="str">
        <f t="shared" si="23"/>
        <v/>
      </c>
      <c r="Z113" s="52"/>
      <c r="AA113" s="52" t="str">
        <f t="shared" si="24"/>
        <v>トランプル&amp;br;あなたが呪文かサポートを唱えたとき、あなたのターン終了時まで、このクリーチャーは+1/+1の修正を受ける。</v>
      </c>
      <c r="AB113" s="61" t="e">
        <f t="shared" si="25"/>
        <v>#N/A</v>
      </c>
    </row>
    <row r="114" spans="1:28">
      <c r="A114" s="49">
        <v>113</v>
      </c>
      <c r="B114" s="50" t="s">
        <v>22</v>
      </c>
      <c r="C114" s="63" t="s">
        <v>398</v>
      </c>
      <c r="D114" s="52" t="s">
        <v>24</v>
      </c>
      <c r="E114" s="52"/>
      <c r="F114" s="53">
        <v>12</v>
      </c>
      <c r="G114" s="54" t="s">
        <v>421</v>
      </c>
      <c r="H114" s="54" t="s">
        <v>422</v>
      </c>
      <c r="I114" s="57" t="s">
        <v>27</v>
      </c>
      <c r="J114" s="52"/>
      <c r="K114" s="52" t="s">
        <v>308</v>
      </c>
      <c r="L114" s="52" t="s">
        <v>167</v>
      </c>
      <c r="M114" s="52"/>
      <c r="N114" s="52" t="s">
        <v>420</v>
      </c>
      <c r="O114" s="52"/>
      <c r="P114" s="52"/>
      <c r="Q114" s="59">
        <v>42738</v>
      </c>
      <c r="R114" s="52"/>
      <c r="S114" s="52"/>
      <c r="T114" s="52"/>
      <c r="U114" s="52">
        <f t="shared" ref="U114:U160" si="26">IF(Q114&gt;1,MONTH(Q114),"")</f>
        <v>1</v>
      </c>
      <c r="V114" s="52">
        <f t="shared" ref="V114:V160" si="27">IF(Q114&gt;1,DAY(Q114),"")</f>
        <v>3</v>
      </c>
      <c r="W114" s="52" t="str">
        <f t="shared" ref="W114:W160" si="28">LEFT(N114,2)</f>
        <v>あな</v>
      </c>
      <c r="X114" s="52" t="str">
        <f t="shared" ref="X114:X160" si="29">IF(ISERROR(FIND(" ",N114)),"",MID(N114,FIND(" ",N114)+1,2))</f>
        <v/>
      </c>
      <c r="Y114" s="52" t="str">
        <f t="shared" ref="Y114:Y160" si="30">IF(LEN(X114)&gt;1,IF(ISERROR(FIND(" ",N114,FIND(" ",N114)+1)),"",MID(N114,FIND(" ",N114)+4,2)),"")</f>
        <v/>
      </c>
      <c r="Z114" s="52"/>
      <c r="AA114" s="52" t="str">
        <f t="shared" ref="AA114:AA160" si="31">IF(N114="","",N114&amp;IF(O114="","","&amp;br;"&amp;O114)&amp;IF(P114="","","&amp;br;"&amp;P114))</f>
        <v>あなたが呪文かサポートを唱えたとき、あなたのターン終了時まで、このクリーチャーは+1/+1の修正を受ける。</v>
      </c>
      <c r="AB114" s="61" t="e">
        <f t="shared" ref="AB114:AB145" si="32">IF(H114="","",VLOOKUP(H114,AE:AG,3,FALSE))</f>
        <v>#N/A</v>
      </c>
    </row>
    <row r="115" spans="1:28">
      <c r="A115" s="49">
        <v>114</v>
      </c>
      <c r="B115" s="50" t="s">
        <v>22</v>
      </c>
      <c r="C115" s="63" t="s">
        <v>398</v>
      </c>
      <c r="D115" s="52" t="s">
        <v>24</v>
      </c>
      <c r="E115" s="52"/>
      <c r="F115" s="53">
        <v>4</v>
      </c>
      <c r="G115" s="54" t="s">
        <v>423</v>
      </c>
      <c r="H115" s="54" t="s">
        <v>424</v>
      </c>
      <c r="I115" s="57" t="s">
        <v>61</v>
      </c>
      <c r="J115" s="52"/>
      <c r="K115" s="52"/>
      <c r="L115" s="52"/>
      <c r="M115" s="52"/>
      <c r="N115" s="52" t="s">
        <v>425</v>
      </c>
      <c r="O115" s="52"/>
      <c r="P115" s="52"/>
      <c r="Q115" s="59"/>
      <c r="R115" s="52"/>
      <c r="S115" s="52"/>
      <c r="T115" s="52"/>
      <c r="U115" s="52" t="str">
        <f t="shared" si="26"/>
        <v/>
      </c>
      <c r="V115" s="52" t="str">
        <f t="shared" si="27"/>
        <v/>
      </c>
      <c r="W115" s="52" t="str">
        <f t="shared" si="28"/>
        <v>クリ</v>
      </c>
      <c r="X115" s="52" t="str">
        <f t="shared" si="29"/>
        <v/>
      </c>
      <c r="Y115" s="52" t="str">
        <f t="shared" si="30"/>
        <v/>
      </c>
      <c r="Z115" s="52"/>
      <c r="AA115" s="52" t="str">
        <f t="shared" si="31"/>
        <v>クリーチャー1体とクリーチャー1体を対象とする。その前者は1点のダメージを受ける。その後、その後者は1点のダメージを受ける。</v>
      </c>
      <c r="AB115" s="61" t="e">
        <f t="shared" si="32"/>
        <v>#N/A</v>
      </c>
    </row>
    <row r="116" spans="1:28">
      <c r="A116" s="49">
        <v>115</v>
      </c>
      <c r="B116" s="50" t="s">
        <v>22</v>
      </c>
      <c r="C116" s="63" t="s">
        <v>398</v>
      </c>
      <c r="D116" s="52" t="s">
        <v>24</v>
      </c>
      <c r="E116" s="52"/>
      <c r="F116" s="53">
        <v>3</v>
      </c>
      <c r="G116" s="54" t="s">
        <v>426</v>
      </c>
      <c r="H116" s="54" t="s">
        <v>427</v>
      </c>
      <c r="I116" s="57" t="s">
        <v>61</v>
      </c>
      <c r="J116" s="52"/>
      <c r="K116" s="52"/>
      <c r="L116" s="52"/>
      <c r="M116" s="52"/>
      <c r="N116" s="52" t="s">
        <v>428</v>
      </c>
      <c r="O116" s="52"/>
      <c r="P116" s="52"/>
      <c r="Q116" s="59"/>
      <c r="R116" s="52"/>
      <c r="S116" s="52"/>
      <c r="T116" s="52"/>
      <c r="U116" s="52" t="str">
        <f t="shared" si="26"/>
        <v/>
      </c>
      <c r="V116" s="52" t="str">
        <f t="shared" si="27"/>
        <v/>
      </c>
      <c r="W116" s="52" t="str">
        <f t="shared" si="28"/>
        <v>クリ</v>
      </c>
      <c r="X116" s="52" t="str">
        <f t="shared" si="29"/>
        <v/>
      </c>
      <c r="Y116" s="52" t="str">
        <f t="shared" si="30"/>
        <v/>
      </c>
      <c r="Z116" s="52"/>
      <c r="AA116" s="52" t="str">
        <f t="shared" si="31"/>
        <v>クリーチャー1体を対象とする。あなたのターン終了時まで、それは+2/+1の修正を受けるとともにトランプルを得る。</v>
      </c>
      <c r="AB116" s="61" t="e">
        <f t="shared" si="32"/>
        <v>#N/A</v>
      </c>
    </row>
    <row r="117" spans="1:28">
      <c r="A117" s="49">
        <v>116</v>
      </c>
      <c r="B117" s="50" t="s">
        <v>22</v>
      </c>
      <c r="C117" s="63" t="s">
        <v>398</v>
      </c>
      <c r="D117" s="52" t="s">
        <v>24</v>
      </c>
      <c r="E117" s="52"/>
      <c r="F117" s="53">
        <v>10</v>
      </c>
      <c r="G117" s="54" t="s">
        <v>429</v>
      </c>
      <c r="H117" s="54" t="s">
        <v>430</v>
      </c>
      <c r="I117" s="57" t="s">
        <v>61</v>
      </c>
      <c r="J117" s="52"/>
      <c r="K117" s="52"/>
      <c r="L117" s="52"/>
      <c r="M117" s="52"/>
      <c r="N117" s="52" t="s">
        <v>196</v>
      </c>
      <c r="O117" s="52" t="s">
        <v>431</v>
      </c>
      <c r="P117" s="52"/>
      <c r="Q117" s="59"/>
      <c r="R117" s="52"/>
      <c r="S117" s="52"/>
      <c r="T117" s="52"/>
      <c r="U117" s="52" t="str">
        <f t="shared" si="26"/>
        <v/>
      </c>
      <c r="V117" s="52" t="str">
        <f t="shared" si="27"/>
        <v/>
      </c>
      <c r="W117" s="52" t="str">
        <f t="shared" si="28"/>
        <v>マッ</v>
      </c>
      <c r="X117" s="52" t="str">
        <f t="shared" si="29"/>
        <v/>
      </c>
      <c r="Y117" s="52" t="str">
        <f t="shared" si="30"/>
        <v/>
      </c>
      <c r="Z117" s="52"/>
      <c r="AA117" s="52" t="str">
        <f t="shared" si="31"/>
        <v>マッドネス3&amp;br;クリーチャー1体を対象とする。それは+2/+2の修正を受ける。</v>
      </c>
      <c r="AB117" s="61" t="e">
        <f t="shared" si="32"/>
        <v>#N/A</v>
      </c>
    </row>
    <row r="118" spans="1:28">
      <c r="A118" s="49">
        <v>117</v>
      </c>
      <c r="B118" s="50" t="s">
        <v>22</v>
      </c>
      <c r="C118" s="63" t="s">
        <v>398</v>
      </c>
      <c r="D118" s="52" t="s">
        <v>24</v>
      </c>
      <c r="E118" s="52"/>
      <c r="F118" s="53">
        <v>6</v>
      </c>
      <c r="G118" s="54" t="s">
        <v>432</v>
      </c>
      <c r="H118" s="54" t="s">
        <v>433</v>
      </c>
      <c r="I118" s="57" t="s">
        <v>61</v>
      </c>
      <c r="J118" s="52"/>
      <c r="K118" s="52"/>
      <c r="L118" s="52"/>
      <c r="M118" s="52"/>
      <c r="N118" s="52" t="s">
        <v>187</v>
      </c>
      <c r="O118" s="52"/>
      <c r="P118" s="52"/>
      <c r="Q118" s="59"/>
      <c r="R118" s="52"/>
      <c r="S118" s="52"/>
      <c r="T118" s="52"/>
      <c r="U118" s="52" t="str">
        <f t="shared" si="26"/>
        <v/>
      </c>
      <c r="V118" s="52" t="str">
        <f t="shared" si="27"/>
        <v/>
      </c>
      <c r="W118" s="52" t="str">
        <f t="shared" si="28"/>
        <v>あな</v>
      </c>
      <c r="X118" s="52" t="str">
        <f t="shared" si="29"/>
        <v/>
      </c>
      <c r="Y118" s="52" t="str">
        <f t="shared" si="30"/>
        <v/>
      </c>
      <c r="Z118" s="52"/>
      <c r="AA118" s="52" t="str">
        <f t="shared" si="31"/>
        <v>あなたはカードを1枚捨てて2枚引く。</v>
      </c>
      <c r="AB118" s="61" t="e">
        <f t="shared" si="32"/>
        <v>#N/A</v>
      </c>
    </row>
    <row r="119" spans="1:28">
      <c r="A119" s="49">
        <v>118</v>
      </c>
      <c r="B119" s="50" t="s">
        <v>22</v>
      </c>
      <c r="C119" s="63" t="s">
        <v>398</v>
      </c>
      <c r="D119" s="52" t="s">
        <v>24</v>
      </c>
      <c r="E119" s="52"/>
      <c r="F119" s="53">
        <v>5</v>
      </c>
      <c r="G119" s="54" t="s">
        <v>434</v>
      </c>
      <c r="H119" s="54" t="s">
        <v>435</v>
      </c>
      <c r="I119" s="57" t="s">
        <v>61</v>
      </c>
      <c r="J119" s="52"/>
      <c r="K119" s="52"/>
      <c r="L119" s="52"/>
      <c r="M119" s="52"/>
      <c r="N119" s="52" t="s">
        <v>436</v>
      </c>
      <c r="O119" s="52"/>
      <c r="P119" s="52"/>
      <c r="Q119" s="59"/>
      <c r="R119" s="52"/>
      <c r="S119" s="52"/>
      <c r="T119" s="52"/>
      <c r="U119" s="52" t="str">
        <f t="shared" si="26"/>
        <v/>
      </c>
      <c r="V119" s="52" t="str">
        <f t="shared" si="27"/>
        <v/>
      </c>
      <c r="W119" s="52" t="str">
        <f t="shared" si="28"/>
        <v>クリ</v>
      </c>
      <c r="X119" s="52" t="str">
        <f t="shared" si="29"/>
        <v/>
      </c>
      <c r="Y119" s="52" t="str">
        <f t="shared" si="30"/>
        <v/>
      </c>
      <c r="Z119" s="52"/>
      <c r="AA119" s="52" t="str">
        <f t="shared" si="31"/>
        <v>クリーチャー1体を対象とする。あなたのターン終了時まで、それは+1/+1の修正を受けるとともに二段攻撃を得る。</v>
      </c>
      <c r="AB119" s="61" t="e">
        <f t="shared" si="32"/>
        <v>#N/A</v>
      </c>
    </row>
    <row r="120" spans="1:28">
      <c r="A120" s="49">
        <v>119</v>
      </c>
      <c r="B120" s="50" t="s">
        <v>22</v>
      </c>
      <c r="C120" s="63" t="s">
        <v>398</v>
      </c>
      <c r="D120" s="52" t="s">
        <v>24</v>
      </c>
      <c r="E120" s="52"/>
      <c r="F120" s="53">
        <v>3</v>
      </c>
      <c r="G120" s="54" t="s">
        <v>437</v>
      </c>
      <c r="H120" s="54" t="s">
        <v>438</v>
      </c>
      <c r="I120" s="57" t="s">
        <v>76</v>
      </c>
      <c r="J120" s="52"/>
      <c r="K120" s="52"/>
      <c r="L120" s="52"/>
      <c r="M120" s="52"/>
      <c r="N120" s="52" t="s">
        <v>439</v>
      </c>
      <c r="O120" s="52"/>
      <c r="P120" s="52"/>
      <c r="Q120" s="59"/>
      <c r="R120" s="52"/>
      <c r="S120" s="52"/>
      <c r="T120" s="52">
        <v>1</v>
      </c>
      <c r="U120" s="52" t="str">
        <f t="shared" si="26"/>
        <v/>
      </c>
      <c r="V120" s="52" t="str">
        <f t="shared" si="27"/>
        <v/>
      </c>
      <c r="W120" s="52" t="str">
        <f t="shared" si="28"/>
        <v>この</v>
      </c>
      <c r="X120" s="52" t="str">
        <f t="shared" si="29"/>
        <v/>
      </c>
      <c r="Y120" s="52" t="str">
        <f t="shared" si="30"/>
        <v/>
      </c>
      <c r="Z120" s="52"/>
      <c r="AA120" s="52" t="str">
        <f t="shared" si="31"/>
        <v>このサポートが破壊されたとき、あなたは6マナを得る。</v>
      </c>
      <c r="AB120" s="61" t="e">
        <f t="shared" si="32"/>
        <v>#N/A</v>
      </c>
    </row>
    <row r="121" spans="1:28">
      <c r="A121" s="49">
        <v>120</v>
      </c>
      <c r="B121" s="50" t="s">
        <v>22</v>
      </c>
      <c r="C121" s="63" t="s">
        <v>398</v>
      </c>
      <c r="D121" s="52" t="s">
        <v>78</v>
      </c>
      <c r="E121" s="52"/>
      <c r="F121" s="53">
        <v>8</v>
      </c>
      <c r="G121" s="54" t="s">
        <v>440</v>
      </c>
      <c r="H121" s="54" t="s">
        <v>441</v>
      </c>
      <c r="I121" s="57" t="s">
        <v>27</v>
      </c>
      <c r="J121" s="52"/>
      <c r="K121" s="52" t="s">
        <v>33</v>
      </c>
      <c r="L121" s="52" t="s">
        <v>442</v>
      </c>
      <c r="M121" s="52" t="s">
        <v>405</v>
      </c>
      <c r="N121" s="52" t="s">
        <v>406</v>
      </c>
      <c r="O121" s="52"/>
      <c r="P121" s="52"/>
      <c r="Q121" s="59">
        <v>42829</v>
      </c>
      <c r="R121" s="52"/>
      <c r="S121" s="52"/>
      <c r="T121" s="52"/>
      <c r="U121" s="52">
        <f t="shared" si="26"/>
        <v>4</v>
      </c>
      <c r="V121" s="52">
        <f t="shared" si="27"/>
        <v>4</v>
      </c>
      <c r="W121" s="52" t="str">
        <f t="shared" si="28"/>
        <v>各タ</v>
      </c>
      <c r="X121" s="52" t="str">
        <f t="shared" si="29"/>
        <v/>
      </c>
      <c r="Y121" s="52" t="str">
        <f t="shared" si="30"/>
        <v/>
      </c>
      <c r="Z121" s="52"/>
      <c r="AA121" s="52" t="str">
        <f t="shared" si="31"/>
        <v>各ターン開始時に、直前のターンにカードが唱えられていなかった場合、このクリーチャーは変身する。</v>
      </c>
      <c r="AB121" s="61" t="e">
        <f t="shared" si="32"/>
        <v>#N/A</v>
      </c>
    </row>
    <row r="122" spans="1:28">
      <c r="A122" s="49">
        <v>121</v>
      </c>
      <c r="B122" s="50" t="s">
        <v>22</v>
      </c>
      <c r="C122" s="63" t="s">
        <v>398</v>
      </c>
      <c r="D122" s="52" t="s">
        <v>78</v>
      </c>
      <c r="E122" s="52"/>
      <c r="F122" s="53">
        <v>1</v>
      </c>
      <c r="G122" s="55" t="s">
        <v>443</v>
      </c>
      <c r="H122" s="55" t="s">
        <v>444</v>
      </c>
      <c r="I122" s="57" t="s">
        <v>27</v>
      </c>
      <c r="J122" s="52"/>
      <c r="K122" s="52" t="s">
        <v>405</v>
      </c>
      <c r="L122" s="52"/>
      <c r="M122" s="52"/>
      <c r="N122" s="52" t="s">
        <v>445</v>
      </c>
      <c r="O122" s="52" t="s">
        <v>409</v>
      </c>
      <c r="P122" s="52"/>
      <c r="Q122" s="59">
        <v>42860</v>
      </c>
      <c r="R122" s="52"/>
      <c r="S122" s="52"/>
      <c r="T122" s="52"/>
      <c r="U122" s="52">
        <f t="shared" si="26"/>
        <v>5</v>
      </c>
      <c r="V122" s="52">
        <f t="shared" si="27"/>
        <v>5</v>
      </c>
      <c r="W122" s="52" t="str">
        <f t="shared" si="28"/>
        <v>あな</v>
      </c>
      <c r="X122" s="52" t="str">
        <f t="shared" si="29"/>
        <v/>
      </c>
      <c r="Y122" s="52" t="str">
        <f t="shared" si="30"/>
        <v/>
      </c>
      <c r="Z122" s="52"/>
      <c r="AA122" s="52" t="str">
        <f t="shared" si="31"/>
        <v>あなたのターン開始時に、あなたのターン終了時まであなたがコントロールする各クリーチャーはバーサーカーとトランプルを得る。&amp;br;各ターン開始時に、直前のターンにカードが2枚以上唱えられていた場合、このクリーチャーは変身する。</v>
      </c>
      <c r="AB122" s="61" t="e">
        <f t="shared" si="32"/>
        <v>#N/A</v>
      </c>
    </row>
    <row r="123" spans="1:28">
      <c r="A123" s="49">
        <v>122</v>
      </c>
      <c r="B123" s="50" t="s">
        <v>22</v>
      </c>
      <c r="C123" s="63" t="s">
        <v>398</v>
      </c>
      <c r="D123" s="52" t="s">
        <v>78</v>
      </c>
      <c r="E123" s="52"/>
      <c r="F123" s="53">
        <v>7</v>
      </c>
      <c r="G123" s="54" t="s">
        <v>446</v>
      </c>
      <c r="H123" s="54" t="s">
        <v>447</v>
      </c>
      <c r="I123" s="57" t="s">
        <v>27</v>
      </c>
      <c r="J123" s="52"/>
      <c r="K123" s="52" t="s">
        <v>416</v>
      </c>
      <c r="L123" s="52"/>
      <c r="M123" s="52"/>
      <c r="N123" s="52" t="s">
        <v>448</v>
      </c>
      <c r="O123" s="52" t="s">
        <v>449</v>
      </c>
      <c r="P123" s="52"/>
      <c r="Q123" s="59">
        <v>42796</v>
      </c>
      <c r="R123" s="52"/>
      <c r="S123" s="52"/>
      <c r="T123" s="52"/>
      <c r="U123" s="52">
        <f t="shared" si="26"/>
        <v>3</v>
      </c>
      <c r="V123" s="52">
        <f t="shared" si="27"/>
        <v>2</v>
      </c>
      <c r="W123" s="52" t="str">
        <f t="shared" si="28"/>
        <v>この</v>
      </c>
      <c r="X123" s="52" t="str">
        <f t="shared" si="29"/>
        <v/>
      </c>
      <c r="Y123" s="52" t="str">
        <f t="shared" si="30"/>
        <v/>
      </c>
      <c r="Z123" s="52"/>
      <c r="AA123" s="52" t="str">
        <f t="shared" si="31"/>
        <v>このクリーチャーが戦場に出たとき、対戦相手は1点のダメージを受ける。&amp;br;対戦相手のターン開始時に、昂揚：対戦相手は1点のダメージを受ける。</v>
      </c>
      <c r="AB123" s="61" t="e">
        <f t="shared" si="32"/>
        <v>#N/A</v>
      </c>
    </row>
    <row r="124" spans="1:28">
      <c r="A124" s="49">
        <v>123</v>
      </c>
      <c r="B124" s="50" t="s">
        <v>22</v>
      </c>
      <c r="C124" s="63" t="s">
        <v>398</v>
      </c>
      <c r="D124" s="52" t="s">
        <v>78</v>
      </c>
      <c r="E124" s="52"/>
      <c r="F124" s="53">
        <v>13</v>
      </c>
      <c r="G124" s="54" t="s">
        <v>450</v>
      </c>
      <c r="H124" s="54" t="s">
        <v>451</v>
      </c>
      <c r="I124" s="57" t="s">
        <v>27</v>
      </c>
      <c r="J124" s="52"/>
      <c r="K124" s="52" t="s">
        <v>33</v>
      </c>
      <c r="L124" s="52" t="s">
        <v>325</v>
      </c>
      <c r="M124" s="52" t="s">
        <v>405</v>
      </c>
      <c r="N124" s="52" t="s">
        <v>452</v>
      </c>
      <c r="O124" s="52" t="s">
        <v>406</v>
      </c>
      <c r="P124" s="52"/>
      <c r="Q124" s="59">
        <v>42796</v>
      </c>
      <c r="R124" s="52"/>
      <c r="S124" s="52"/>
      <c r="T124" s="52"/>
      <c r="U124" s="52">
        <f t="shared" si="26"/>
        <v>3</v>
      </c>
      <c r="V124" s="52">
        <f t="shared" si="27"/>
        <v>2</v>
      </c>
      <c r="W124" s="52" t="str">
        <f t="shared" si="28"/>
        <v>この</v>
      </c>
      <c r="X124" s="52" t="str">
        <f t="shared" si="29"/>
        <v/>
      </c>
      <c r="Y124" s="52" t="str">
        <f t="shared" si="30"/>
        <v/>
      </c>
      <c r="Z124" s="52"/>
      <c r="AA124" s="52" t="str">
        <f t="shared" si="31"/>
        <v>このクリーチャーがブロックしたかブロックされた状態になったとき、その相手のクリーチャーは1点のダメージを受ける。&amp;br;各ターン開始時に、直前のターンにカードが唱えられていなかった場合、このクリーチャーは変身する。</v>
      </c>
      <c r="AB124" s="61" t="e">
        <f t="shared" si="32"/>
        <v>#N/A</v>
      </c>
    </row>
    <row r="125" spans="1:28">
      <c r="A125" s="49">
        <v>124</v>
      </c>
      <c r="B125" s="50" t="s">
        <v>22</v>
      </c>
      <c r="C125" s="63" t="s">
        <v>398</v>
      </c>
      <c r="D125" s="52" t="s">
        <v>78</v>
      </c>
      <c r="E125" s="52"/>
      <c r="F125" s="53">
        <v>1</v>
      </c>
      <c r="G125" s="55" t="s">
        <v>453</v>
      </c>
      <c r="H125" s="55" t="s">
        <v>454</v>
      </c>
      <c r="I125" s="57" t="s">
        <v>27</v>
      </c>
      <c r="J125" s="52"/>
      <c r="K125" s="52" t="s">
        <v>405</v>
      </c>
      <c r="L125" s="52"/>
      <c r="M125" s="52"/>
      <c r="N125" s="52" t="s">
        <v>455</v>
      </c>
      <c r="O125" s="52" t="s">
        <v>409</v>
      </c>
      <c r="P125" s="52"/>
      <c r="Q125" s="59">
        <v>42828</v>
      </c>
      <c r="R125" s="52"/>
      <c r="S125" s="52"/>
      <c r="T125" s="52"/>
      <c r="U125" s="52">
        <f t="shared" si="26"/>
        <v>4</v>
      </c>
      <c r="V125" s="52">
        <f t="shared" si="27"/>
        <v>3</v>
      </c>
      <c r="W125" s="52" t="str">
        <f t="shared" si="28"/>
        <v>この</v>
      </c>
      <c r="X125" s="52" t="str">
        <f t="shared" si="29"/>
        <v/>
      </c>
      <c r="Y125" s="52" t="str">
        <f t="shared" si="30"/>
        <v/>
      </c>
      <c r="Z125" s="52"/>
      <c r="AA125" s="52" t="str">
        <f t="shared" si="31"/>
        <v>このクリーチャーがブロックしたかブロックされた状態になったとき、その相手のクリーチャーは2点のダメージを受ける。&amp;br;各ターン開始時に、直前のターンにカードが2枚以上唱えられていた場合、このクリーチャーは変身する。</v>
      </c>
      <c r="AB125" s="61" t="e">
        <f t="shared" si="32"/>
        <v>#N/A</v>
      </c>
    </row>
    <row r="126" spans="1:28">
      <c r="A126" s="49">
        <v>125</v>
      </c>
      <c r="B126" s="50" t="s">
        <v>22</v>
      </c>
      <c r="C126" s="63" t="s">
        <v>398</v>
      </c>
      <c r="D126" s="52" t="s">
        <v>78</v>
      </c>
      <c r="E126" s="52"/>
      <c r="F126" s="53">
        <v>8</v>
      </c>
      <c r="G126" s="54" t="s">
        <v>456</v>
      </c>
      <c r="H126" s="54" t="s">
        <v>457</v>
      </c>
      <c r="I126" s="57" t="s">
        <v>27</v>
      </c>
      <c r="J126" s="52"/>
      <c r="K126" s="52" t="s">
        <v>33</v>
      </c>
      <c r="L126" s="52" t="s">
        <v>325</v>
      </c>
      <c r="M126" s="52"/>
      <c r="N126" s="52" t="s">
        <v>458</v>
      </c>
      <c r="O126" s="52" t="s">
        <v>459</v>
      </c>
      <c r="P126" s="52"/>
      <c r="Q126" s="59">
        <v>42829</v>
      </c>
      <c r="R126" s="52"/>
      <c r="S126" s="52"/>
      <c r="T126" s="52"/>
      <c r="U126" s="52">
        <f t="shared" si="26"/>
        <v>4</v>
      </c>
      <c r="V126" s="52">
        <f t="shared" si="27"/>
        <v>4</v>
      </c>
      <c r="W126" s="52" t="str">
        <f t="shared" si="28"/>
        <v>速攻</v>
      </c>
      <c r="X126" s="52" t="str">
        <f t="shared" si="29"/>
        <v/>
      </c>
      <c r="Y126" s="52" t="str">
        <f t="shared" si="30"/>
        <v/>
      </c>
      <c r="Z126" s="52"/>
      <c r="AA126" s="52" t="str">
        <f t="shared" si="31"/>
        <v>速攻&amp;br;ジェム1個を起動する：あなたはカードを1枚捨てて1枚引く。</v>
      </c>
      <c r="AB126" s="61" t="e">
        <f t="shared" si="32"/>
        <v>#N/A</v>
      </c>
    </row>
    <row r="127" spans="1:28">
      <c r="A127" s="49">
        <v>126</v>
      </c>
      <c r="B127" s="50" t="s">
        <v>22</v>
      </c>
      <c r="C127" s="63" t="s">
        <v>398</v>
      </c>
      <c r="D127" s="52" t="s">
        <v>78</v>
      </c>
      <c r="E127" s="52"/>
      <c r="F127" s="53">
        <v>8</v>
      </c>
      <c r="G127" s="54" t="s">
        <v>460</v>
      </c>
      <c r="H127" s="54" t="s">
        <v>461</v>
      </c>
      <c r="I127" s="57" t="s">
        <v>27</v>
      </c>
      <c r="J127" s="52"/>
      <c r="K127" s="52" t="s">
        <v>33</v>
      </c>
      <c r="L127" s="52" t="s">
        <v>405</v>
      </c>
      <c r="M127" s="52"/>
      <c r="N127" s="52" t="s">
        <v>458</v>
      </c>
      <c r="O127" s="52" t="s">
        <v>406</v>
      </c>
      <c r="P127" s="52"/>
      <c r="Q127" s="59">
        <v>42797</v>
      </c>
      <c r="R127" s="52"/>
      <c r="S127" s="52"/>
      <c r="T127" s="52"/>
      <c r="U127" s="52">
        <f t="shared" si="26"/>
        <v>3</v>
      </c>
      <c r="V127" s="52">
        <f t="shared" si="27"/>
        <v>3</v>
      </c>
      <c r="W127" s="52" t="str">
        <f t="shared" si="28"/>
        <v>速攻</v>
      </c>
      <c r="X127" s="52" t="str">
        <f t="shared" si="29"/>
        <v/>
      </c>
      <c r="Y127" s="52" t="str">
        <f t="shared" si="30"/>
        <v/>
      </c>
      <c r="Z127" s="52"/>
      <c r="AA127" s="52" t="str">
        <f t="shared" si="31"/>
        <v>速攻&amp;br;各ターン開始時に、直前のターンにカードが唱えられていなかった場合、このクリーチャーは変身する。</v>
      </c>
      <c r="AB127" s="61" t="e">
        <f t="shared" si="32"/>
        <v>#N/A</v>
      </c>
    </row>
    <row r="128" spans="1:28">
      <c r="A128" s="49">
        <v>127</v>
      </c>
      <c r="B128" s="50" t="s">
        <v>22</v>
      </c>
      <c r="C128" s="63" t="s">
        <v>398</v>
      </c>
      <c r="D128" s="52" t="s">
        <v>78</v>
      </c>
      <c r="E128" s="52"/>
      <c r="F128" s="53">
        <v>1</v>
      </c>
      <c r="G128" s="55" t="s">
        <v>462</v>
      </c>
      <c r="H128" s="55" t="s">
        <v>463</v>
      </c>
      <c r="I128" s="57" t="s">
        <v>27</v>
      </c>
      <c r="J128" s="52"/>
      <c r="K128" s="52" t="s">
        <v>405</v>
      </c>
      <c r="L128" s="52"/>
      <c r="M128" s="52"/>
      <c r="N128" s="52" t="s">
        <v>393</v>
      </c>
      <c r="O128" s="52" t="s">
        <v>409</v>
      </c>
      <c r="P128" s="52"/>
      <c r="Q128" s="59">
        <v>42860</v>
      </c>
      <c r="R128" s="52"/>
      <c r="S128" s="52"/>
      <c r="T128" s="52"/>
      <c r="U128" s="52">
        <f t="shared" si="26"/>
        <v>5</v>
      </c>
      <c r="V128" s="52">
        <f t="shared" si="27"/>
        <v>5</v>
      </c>
      <c r="W128" s="52" t="str">
        <f t="shared" si="28"/>
        <v>威迫</v>
      </c>
      <c r="X128" s="52" t="str">
        <f t="shared" si="29"/>
        <v/>
      </c>
      <c r="Y128" s="52" t="str">
        <f t="shared" si="30"/>
        <v/>
      </c>
      <c r="Z128" s="52"/>
      <c r="AA128" s="52" t="str">
        <f t="shared" si="31"/>
        <v>威迫&amp;br;各ターン開始時に、直前のターンにカードが2枚以上唱えられていた場合、このクリーチャーは変身する。</v>
      </c>
      <c r="AB128" s="61" t="e">
        <f t="shared" si="32"/>
        <v>#N/A</v>
      </c>
    </row>
    <row r="129" spans="1:28">
      <c r="A129" s="49">
        <v>128</v>
      </c>
      <c r="B129" s="50" t="s">
        <v>22</v>
      </c>
      <c r="C129" s="63" t="s">
        <v>398</v>
      </c>
      <c r="D129" s="52" t="s">
        <v>78</v>
      </c>
      <c r="E129" s="52"/>
      <c r="F129" s="53">
        <v>6</v>
      </c>
      <c r="G129" s="54" t="s">
        <v>464</v>
      </c>
      <c r="H129" s="54" t="s">
        <v>465</v>
      </c>
      <c r="I129" s="57" t="s">
        <v>61</v>
      </c>
      <c r="J129" s="52"/>
      <c r="K129" s="52"/>
      <c r="L129" s="52"/>
      <c r="M129" s="52"/>
      <c r="N129" s="52" t="s">
        <v>466</v>
      </c>
      <c r="O129" s="52"/>
      <c r="P129" s="52"/>
      <c r="Q129" s="59"/>
      <c r="R129" s="52"/>
      <c r="S129" s="52"/>
      <c r="T129" s="52"/>
      <c r="U129" s="52" t="str">
        <f t="shared" si="26"/>
        <v/>
      </c>
      <c r="V129" s="52" t="str">
        <f t="shared" si="27"/>
        <v/>
      </c>
      <c r="W129" s="52" t="str">
        <f t="shared" si="28"/>
        <v>クリ</v>
      </c>
      <c r="X129" s="52" t="str">
        <f t="shared" si="29"/>
        <v/>
      </c>
      <c r="Y129" s="52" t="str">
        <f t="shared" si="30"/>
        <v/>
      </c>
      <c r="Z129" s="52"/>
      <c r="AA129" s="52" t="str">
        <f t="shared" si="31"/>
        <v>クリーチャー1体を対象とする。それはそのパワーに等しい点数のダメージ受ける。</v>
      </c>
      <c r="AB129" s="61" t="e">
        <f t="shared" si="32"/>
        <v>#N/A</v>
      </c>
    </row>
    <row r="130" spans="1:28">
      <c r="A130" s="49">
        <v>129</v>
      </c>
      <c r="B130" s="50" t="s">
        <v>22</v>
      </c>
      <c r="C130" s="63" t="s">
        <v>398</v>
      </c>
      <c r="D130" s="52" t="s">
        <v>78</v>
      </c>
      <c r="E130" s="52"/>
      <c r="F130" s="53">
        <v>3</v>
      </c>
      <c r="G130" s="54" t="s">
        <v>467</v>
      </c>
      <c r="H130" s="54" t="s">
        <v>468</v>
      </c>
      <c r="I130" s="57" t="s">
        <v>61</v>
      </c>
      <c r="J130" s="52"/>
      <c r="K130" s="52"/>
      <c r="L130" s="52"/>
      <c r="M130" s="52"/>
      <c r="N130" s="52" t="s">
        <v>469</v>
      </c>
      <c r="O130" s="52"/>
      <c r="P130" s="52"/>
      <c r="Q130" s="59"/>
      <c r="R130" s="52"/>
      <c r="S130" s="52"/>
      <c r="T130" s="52"/>
      <c r="U130" s="52" t="str">
        <f t="shared" si="26"/>
        <v/>
      </c>
      <c r="V130" s="52" t="str">
        <f t="shared" si="27"/>
        <v/>
      </c>
      <c r="W130" s="52" t="str">
        <f t="shared" si="28"/>
        <v>あな</v>
      </c>
      <c r="X130" s="52" t="str">
        <f t="shared" si="29"/>
        <v/>
      </c>
      <c r="Y130" s="52" t="str">
        <f t="shared" si="30"/>
        <v/>
      </c>
      <c r="Z130" s="52"/>
      <c r="AA130" s="52" t="str">
        <f t="shared" si="31"/>
        <v>あなたはカードを1枚捨てて、クリーチャー1体を対象とする。それは5点のダメージを受ける。</v>
      </c>
      <c r="AB130" s="61" t="e">
        <f t="shared" si="32"/>
        <v>#N/A</v>
      </c>
    </row>
    <row r="131" spans="1:28">
      <c r="A131" s="49">
        <v>130</v>
      </c>
      <c r="B131" s="50" t="s">
        <v>22</v>
      </c>
      <c r="C131" s="63" t="s">
        <v>398</v>
      </c>
      <c r="D131" s="52" t="s">
        <v>78</v>
      </c>
      <c r="E131" s="52"/>
      <c r="F131" s="53">
        <v>5</v>
      </c>
      <c r="G131" s="54" t="s">
        <v>470</v>
      </c>
      <c r="H131" s="54" t="s">
        <v>471</v>
      </c>
      <c r="I131" s="57" t="s">
        <v>61</v>
      </c>
      <c r="J131" s="52"/>
      <c r="K131" s="52"/>
      <c r="L131" s="52"/>
      <c r="M131" s="52"/>
      <c r="N131" s="52" t="s">
        <v>196</v>
      </c>
      <c r="O131" s="52" t="s">
        <v>472</v>
      </c>
      <c r="P131" s="52"/>
      <c r="Q131" s="59"/>
      <c r="R131" s="52"/>
      <c r="S131" s="52"/>
      <c r="T131" s="52"/>
      <c r="U131" s="52" t="str">
        <f t="shared" si="26"/>
        <v/>
      </c>
      <c r="V131" s="52" t="str">
        <f t="shared" si="27"/>
        <v/>
      </c>
      <c r="W131" s="52" t="str">
        <f t="shared" si="28"/>
        <v>マッ</v>
      </c>
      <c r="X131" s="52" t="str">
        <f t="shared" si="29"/>
        <v/>
      </c>
      <c r="Y131" s="52" t="str">
        <f t="shared" si="30"/>
        <v/>
      </c>
      <c r="Z131" s="52"/>
      <c r="AA131" s="52" t="str">
        <f t="shared" si="31"/>
        <v>マッドネス3&amp;br;あなたがコントロールするクリーチャーが3体以下である場合、対戦相手がコントロールするクリーチャー1体を対象とする。あなたのターン終了時まで、あなたはそれをコントロールするとともに、あなたのターン終了時まで、それは+2/0の修正を得る。</v>
      </c>
      <c r="AB131" s="61" t="e">
        <f t="shared" si="32"/>
        <v>#N/A</v>
      </c>
    </row>
    <row r="132" spans="1:28">
      <c r="A132" s="49">
        <v>131</v>
      </c>
      <c r="B132" s="50" t="s">
        <v>22</v>
      </c>
      <c r="C132" s="63" t="s">
        <v>398</v>
      </c>
      <c r="D132" s="52" t="s">
        <v>78</v>
      </c>
      <c r="E132" s="52"/>
      <c r="F132" s="53">
        <v>11</v>
      </c>
      <c r="G132" s="54" t="s">
        <v>473</v>
      </c>
      <c r="H132" s="54" t="s">
        <v>474</v>
      </c>
      <c r="I132" s="57" t="s">
        <v>61</v>
      </c>
      <c r="J132" s="52"/>
      <c r="K132" s="52"/>
      <c r="L132" s="52"/>
      <c r="M132" s="52"/>
      <c r="N132" s="52" t="s">
        <v>196</v>
      </c>
      <c r="O132" s="52" t="s">
        <v>475</v>
      </c>
      <c r="P132" s="52" t="s">
        <v>476</v>
      </c>
      <c r="Q132" s="59"/>
      <c r="R132" s="52"/>
      <c r="S132" s="52"/>
      <c r="T132" s="52"/>
      <c r="U132" s="52" t="str">
        <f t="shared" si="26"/>
        <v/>
      </c>
      <c r="V132" s="52" t="str">
        <f t="shared" si="27"/>
        <v/>
      </c>
      <c r="W132" s="52" t="str">
        <f t="shared" si="28"/>
        <v>マッ</v>
      </c>
      <c r="X132" s="52" t="str">
        <f t="shared" si="29"/>
        <v/>
      </c>
      <c r="Y132" s="52" t="str">
        <f t="shared" si="30"/>
        <v/>
      </c>
      <c r="Z132" s="52"/>
      <c r="AA132" s="52" t="str">
        <f t="shared" si="31"/>
        <v>マッドネス3&amp;br;あなたのターン終了時まで、あなたがコントロールする各クリーチャーは先制攻撃を得る。&amp;br;あなたがコントロールする各吸血鬼は+2/+2の修正を受ける。</v>
      </c>
      <c r="AB132" s="61" t="e">
        <f t="shared" si="32"/>
        <v>#N/A</v>
      </c>
    </row>
    <row r="133" spans="1:28">
      <c r="A133" s="49">
        <v>132</v>
      </c>
      <c r="B133" s="50" t="s">
        <v>22</v>
      </c>
      <c r="C133" s="63" t="s">
        <v>398</v>
      </c>
      <c r="D133" s="52" t="s">
        <v>119</v>
      </c>
      <c r="E133" s="52"/>
      <c r="F133" s="53">
        <v>13</v>
      </c>
      <c r="G133" s="54" t="s">
        <v>477</v>
      </c>
      <c r="H133" s="54" t="s">
        <v>478</v>
      </c>
      <c r="I133" s="57" t="s">
        <v>27</v>
      </c>
      <c r="J133" s="52"/>
      <c r="K133" s="52" t="s">
        <v>308</v>
      </c>
      <c r="L133" s="52" t="s">
        <v>401</v>
      </c>
      <c r="M133" s="52"/>
      <c r="N133" s="52" t="s">
        <v>479</v>
      </c>
      <c r="O133" s="52"/>
      <c r="P133" s="52"/>
      <c r="Q133" s="59">
        <v>42828</v>
      </c>
      <c r="R133" s="52"/>
      <c r="S133" s="52"/>
      <c r="T133" s="52"/>
      <c r="U133" s="52">
        <f t="shared" si="26"/>
        <v>4</v>
      </c>
      <c r="V133" s="52">
        <f t="shared" si="27"/>
        <v>3</v>
      </c>
      <c r="W133" s="52" t="str">
        <f t="shared" si="28"/>
        <v>この</v>
      </c>
      <c r="X133" s="52" t="str">
        <f t="shared" si="29"/>
        <v/>
      </c>
      <c r="Y133" s="52" t="str">
        <f t="shared" si="30"/>
        <v/>
      </c>
      <c r="Z133" s="52"/>
      <c r="AA133" s="52" t="str">
        <f t="shared" si="31"/>
        <v>このクリーチャーが戦場に出ている間、あなたの手札の各吸血鬼はマッドネス3を得る。</v>
      </c>
      <c r="AB133" s="61" t="e">
        <f t="shared" si="32"/>
        <v>#N/A</v>
      </c>
    </row>
    <row r="134" spans="1:28">
      <c r="A134" s="49">
        <v>133</v>
      </c>
      <c r="B134" s="50" t="s">
        <v>22</v>
      </c>
      <c r="C134" s="63" t="s">
        <v>398</v>
      </c>
      <c r="D134" s="52" t="s">
        <v>119</v>
      </c>
      <c r="E134" s="52"/>
      <c r="F134" s="53">
        <v>11</v>
      </c>
      <c r="G134" s="54" t="s">
        <v>480</v>
      </c>
      <c r="H134" s="54" t="s">
        <v>481</v>
      </c>
      <c r="I134" s="57" t="s">
        <v>27</v>
      </c>
      <c r="J134" s="52"/>
      <c r="K134" s="52" t="s">
        <v>146</v>
      </c>
      <c r="L134" s="52"/>
      <c r="M134" s="52"/>
      <c r="N134" s="52" t="s">
        <v>29</v>
      </c>
      <c r="O134" s="52" t="s">
        <v>482</v>
      </c>
      <c r="P134" s="52"/>
      <c r="Q134" s="59">
        <v>42829</v>
      </c>
      <c r="R134" s="52"/>
      <c r="S134" s="52"/>
      <c r="T134" s="52"/>
      <c r="U134" s="52">
        <f t="shared" si="26"/>
        <v>4</v>
      </c>
      <c r="V134" s="52">
        <f t="shared" si="27"/>
        <v>4</v>
      </c>
      <c r="W134" s="52" t="str">
        <f t="shared" si="28"/>
        <v>飛行</v>
      </c>
      <c r="X134" s="52" t="str">
        <f t="shared" si="29"/>
        <v/>
      </c>
      <c r="Y134" s="52" t="str">
        <f t="shared" si="30"/>
        <v/>
      </c>
      <c r="Z134" s="52"/>
      <c r="AA134" s="52" t="str">
        <f t="shared" si="31"/>
        <v>飛行&amp;br;あなたかあなたがコントロールするクリーチャーがダメージを受けたとき、対戦相手は1点のダメージを受ける。</v>
      </c>
      <c r="AB134" s="61" t="e">
        <f t="shared" si="32"/>
        <v>#N/A</v>
      </c>
    </row>
    <row r="135" spans="1:28">
      <c r="A135" s="49">
        <v>134</v>
      </c>
      <c r="B135" s="50" t="s">
        <v>22</v>
      </c>
      <c r="C135" s="63" t="s">
        <v>398</v>
      </c>
      <c r="D135" s="52" t="s">
        <v>119</v>
      </c>
      <c r="E135" s="52"/>
      <c r="F135" s="53">
        <v>8</v>
      </c>
      <c r="G135" s="54" t="s">
        <v>483</v>
      </c>
      <c r="H135" s="54" t="s">
        <v>484</v>
      </c>
      <c r="I135" s="57" t="s">
        <v>27</v>
      </c>
      <c r="J135" s="52"/>
      <c r="K135" s="52" t="s">
        <v>485</v>
      </c>
      <c r="L135" s="52" t="s">
        <v>171</v>
      </c>
      <c r="M135" s="52"/>
      <c r="N135" s="52" t="s">
        <v>486</v>
      </c>
      <c r="O135" s="52" t="s">
        <v>487</v>
      </c>
      <c r="P135" s="52"/>
      <c r="Q135" s="59">
        <v>42829</v>
      </c>
      <c r="R135" s="52"/>
      <c r="S135" s="52"/>
      <c r="T135" s="52"/>
      <c r="U135" s="52">
        <f t="shared" si="26"/>
        <v>4</v>
      </c>
      <c r="V135" s="52">
        <f t="shared" si="27"/>
        <v>4</v>
      </c>
      <c r="W135" s="52" t="str">
        <f t="shared" si="28"/>
        <v>先制</v>
      </c>
      <c r="X135" s="52" t="str">
        <f t="shared" si="29"/>
        <v/>
      </c>
      <c r="Y135" s="52" t="str">
        <f t="shared" si="30"/>
        <v/>
      </c>
      <c r="Z135" s="52"/>
      <c r="AA135" s="52" t="str">
        <f t="shared" si="31"/>
        <v>先制攻撃&amp;br;昂揚：このクリーチャーは二段攻撃を得る。</v>
      </c>
      <c r="AB135" s="61" t="e">
        <f t="shared" si="32"/>
        <v>#N/A</v>
      </c>
    </row>
    <row r="136" spans="1:28">
      <c r="A136" s="49">
        <v>135</v>
      </c>
      <c r="B136" s="50" t="s">
        <v>22</v>
      </c>
      <c r="C136" s="63" t="s">
        <v>398</v>
      </c>
      <c r="D136" s="52" t="s">
        <v>119</v>
      </c>
      <c r="E136" s="52"/>
      <c r="F136" s="53">
        <v>9</v>
      </c>
      <c r="G136" s="54" t="s">
        <v>488</v>
      </c>
      <c r="H136" s="54" t="s">
        <v>489</v>
      </c>
      <c r="I136" s="57" t="s">
        <v>61</v>
      </c>
      <c r="J136" s="52"/>
      <c r="K136" s="52"/>
      <c r="L136" s="52"/>
      <c r="M136" s="52"/>
      <c r="N136" s="52" t="s">
        <v>196</v>
      </c>
      <c r="O136" s="52" t="s">
        <v>490</v>
      </c>
      <c r="P136" s="52"/>
      <c r="Q136" s="59"/>
      <c r="R136" s="52"/>
      <c r="S136" s="52"/>
      <c r="T136" s="52"/>
      <c r="U136" s="52" t="str">
        <f t="shared" si="26"/>
        <v/>
      </c>
      <c r="V136" s="52" t="str">
        <f t="shared" si="27"/>
        <v/>
      </c>
      <c r="W136" s="52" t="str">
        <f t="shared" si="28"/>
        <v>マッ</v>
      </c>
      <c r="X136" s="52" t="str">
        <f t="shared" si="29"/>
        <v/>
      </c>
      <c r="Y136" s="52" t="str">
        <f t="shared" si="30"/>
        <v/>
      </c>
      <c r="Z136" s="52"/>
      <c r="AA136" s="52" t="str">
        <f t="shared" si="31"/>
        <v>マッドネス3&amp;br;クリーチャー1体かプレインズウォーカー1体を対象とし、それは2点のダメージを受ける。これをもう2回繰り返す。</v>
      </c>
      <c r="AB136" s="61" t="e">
        <f t="shared" si="32"/>
        <v>#N/A</v>
      </c>
    </row>
    <row r="137" spans="1:28">
      <c r="A137" s="49">
        <v>136</v>
      </c>
      <c r="B137" s="50" t="s">
        <v>22</v>
      </c>
      <c r="C137" s="63" t="s">
        <v>398</v>
      </c>
      <c r="D137" s="52" t="s">
        <v>119</v>
      </c>
      <c r="E137" s="52"/>
      <c r="F137" s="53">
        <v>4</v>
      </c>
      <c r="G137" s="54" t="s">
        <v>491</v>
      </c>
      <c r="H137" s="54" t="s">
        <v>492</v>
      </c>
      <c r="I137" s="57" t="s">
        <v>61</v>
      </c>
      <c r="J137" s="52"/>
      <c r="K137" s="52"/>
      <c r="L137" s="52"/>
      <c r="M137" s="52"/>
      <c r="N137" s="52" t="s">
        <v>493</v>
      </c>
      <c r="O137" s="52"/>
      <c r="P137" s="52"/>
      <c r="Q137" s="59"/>
      <c r="R137" s="52"/>
      <c r="S137" s="52"/>
      <c r="T137" s="52"/>
      <c r="U137" s="52" t="str">
        <f t="shared" si="26"/>
        <v/>
      </c>
      <c r="V137" s="52" t="str">
        <f t="shared" si="27"/>
        <v/>
      </c>
      <c r="W137" s="52" t="str">
        <f t="shared" si="28"/>
        <v>「こ</v>
      </c>
      <c r="X137" s="52" t="str">
        <f t="shared" si="29"/>
        <v/>
      </c>
      <c r="Y137" s="52" t="str">
        <f t="shared" si="30"/>
        <v/>
      </c>
      <c r="Z137" s="52"/>
      <c r="AA137" s="52" t="str">
        <f t="shared" si="31"/>
        <v>「このクリーチャーが死亡したとき、対戦相手がコントロールする最初のクリーチャーはこのクリーチャーのパワーに等しい点数のダメージを受ける。」を持つ1/1の赤のデビル･トークンを4体召喚する。</v>
      </c>
      <c r="AB137" s="61" t="e">
        <f t="shared" si="32"/>
        <v>#N/A</v>
      </c>
    </row>
    <row r="138" spans="1:28">
      <c r="A138" s="49">
        <v>137</v>
      </c>
      <c r="B138" s="50" t="s">
        <v>22</v>
      </c>
      <c r="C138" s="63" t="s">
        <v>398</v>
      </c>
      <c r="D138" s="52" t="s">
        <v>143</v>
      </c>
      <c r="E138" s="52"/>
      <c r="F138" s="53">
        <v>8</v>
      </c>
      <c r="G138" s="54" t="s">
        <v>494</v>
      </c>
      <c r="H138" s="54" t="s">
        <v>495</v>
      </c>
      <c r="I138" s="57" t="s">
        <v>27</v>
      </c>
      <c r="J138" s="52"/>
      <c r="K138" s="52" t="s">
        <v>146</v>
      </c>
      <c r="L138" s="52"/>
      <c r="M138" s="52"/>
      <c r="N138" s="52" t="s">
        <v>496</v>
      </c>
      <c r="O138" s="52" t="s">
        <v>497</v>
      </c>
      <c r="P138" s="52"/>
      <c r="Q138" s="59">
        <v>42963</v>
      </c>
      <c r="R138" s="52"/>
      <c r="S138" s="52"/>
      <c r="T138" s="52"/>
      <c r="U138" s="52">
        <f t="shared" si="26"/>
        <v>8</v>
      </c>
      <c r="V138" s="52">
        <f t="shared" si="27"/>
        <v>16</v>
      </c>
      <c r="W138" s="52" t="str">
        <f t="shared" si="28"/>
        <v>飛行</v>
      </c>
      <c r="X138" s="52" t="str">
        <f t="shared" si="29"/>
        <v>速攻</v>
      </c>
      <c r="Y138" s="52" t="str">
        <f t="shared" si="30"/>
        <v/>
      </c>
      <c r="Z138" s="52"/>
      <c r="AA138" s="52" t="str">
        <f t="shared" si="31"/>
        <v>飛行 速攻&amp;br;このクリーチャーが戦場に出ている間、あなたは2倍のダメージを受け、このクリーチャーは2倍のダメージを受ける。</v>
      </c>
      <c r="AB138" s="61" t="e">
        <f t="shared" si="32"/>
        <v>#N/A</v>
      </c>
    </row>
    <row r="139" spans="1:28">
      <c r="A139" s="49">
        <v>138</v>
      </c>
      <c r="B139" s="50" t="s">
        <v>22</v>
      </c>
      <c r="C139" s="63" t="s">
        <v>398</v>
      </c>
      <c r="D139" s="52" t="s">
        <v>143</v>
      </c>
      <c r="E139" s="52"/>
      <c r="F139" s="53">
        <v>12</v>
      </c>
      <c r="G139" s="54" t="s">
        <v>498</v>
      </c>
      <c r="H139" s="54" t="s">
        <v>499</v>
      </c>
      <c r="I139" s="57" t="s">
        <v>27</v>
      </c>
      <c r="J139" s="52"/>
      <c r="K139" s="52" t="s">
        <v>33</v>
      </c>
      <c r="L139" s="52" t="s">
        <v>216</v>
      </c>
      <c r="M139" s="52" t="s">
        <v>405</v>
      </c>
      <c r="N139" s="52" t="s">
        <v>458</v>
      </c>
      <c r="O139" s="52" t="s">
        <v>406</v>
      </c>
      <c r="P139" s="52" t="s">
        <v>500</v>
      </c>
      <c r="Q139" s="59">
        <v>42891</v>
      </c>
      <c r="R139" s="52"/>
      <c r="S139" s="52"/>
      <c r="T139" s="52"/>
      <c r="U139" s="52">
        <f t="shared" si="26"/>
        <v>6</v>
      </c>
      <c r="V139" s="52">
        <f t="shared" si="27"/>
        <v>5</v>
      </c>
      <c r="W139" s="52" t="str">
        <f t="shared" si="28"/>
        <v>速攻</v>
      </c>
      <c r="X139" s="52" t="str">
        <f t="shared" si="29"/>
        <v/>
      </c>
      <c r="Y139" s="52" t="str">
        <f t="shared" si="30"/>
        <v/>
      </c>
      <c r="Z139" s="52"/>
      <c r="AA139" s="52" t="str">
        <f t="shared" si="31"/>
        <v>速攻&amp;br;各ターン開始時に、直前のターンにカードが唱えられていなかった場合、このクリーチャーは変身する。&amp;br;あなたがコントロールする狼男が戦場に出たとき、そのクリーチャーは+2/+2の修正を受けるとともに速攻を得る。</v>
      </c>
      <c r="AB139" s="61" t="e">
        <f t="shared" si="32"/>
        <v>#N/A</v>
      </c>
    </row>
    <row r="140" spans="1:28">
      <c r="A140" s="49">
        <v>139</v>
      </c>
      <c r="B140" s="50" t="s">
        <v>22</v>
      </c>
      <c r="C140" s="63" t="s">
        <v>398</v>
      </c>
      <c r="D140" s="52" t="s">
        <v>143</v>
      </c>
      <c r="E140" s="52"/>
      <c r="F140" s="53">
        <v>1</v>
      </c>
      <c r="G140" s="55" t="s">
        <v>501</v>
      </c>
      <c r="H140" s="55" t="s">
        <v>502</v>
      </c>
      <c r="I140" s="57" t="s">
        <v>27</v>
      </c>
      <c r="J140" s="52"/>
      <c r="K140" s="52" t="s">
        <v>405</v>
      </c>
      <c r="L140" s="52"/>
      <c r="M140" s="52"/>
      <c r="N140" s="52" t="s">
        <v>503</v>
      </c>
      <c r="O140" s="52" t="s">
        <v>409</v>
      </c>
      <c r="P140" s="52"/>
      <c r="Q140" s="59">
        <v>43080</v>
      </c>
      <c r="R140" s="52"/>
      <c r="S140" s="52"/>
      <c r="T140" s="52"/>
      <c r="U140" s="52">
        <f t="shared" si="26"/>
        <v>12</v>
      </c>
      <c r="V140" s="52">
        <f t="shared" si="27"/>
        <v>11</v>
      </c>
      <c r="W140" s="52" t="str">
        <f t="shared" si="28"/>
        <v>あな</v>
      </c>
      <c r="X140" s="52" t="str">
        <f t="shared" si="29"/>
        <v/>
      </c>
      <c r="Y140" s="52" t="str">
        <f t="shared" si="30"/>
        <v/>
      </c>
      <c r="Z140" s="52"/>
      <c r="AA140" s="52" t="str">
        <f t="shared" si="31"/>
        <v>あなたがコントロールする狼男が戦場に出たとき、そのクリーチャーは変身し、+3/+3の修正を受けるとともに速攻を得る。&amp;br;各ターン開始時に、直前のターンにカードが2枚以上唱えられていた場合、このクリーチャーは変身する。</v>
      </c>
      <c r="AB140" s="61" t="e">
        <f t="shared" si="32"/>
        <v>#N/A</v>
      </c>
    </row>
    <row r="141" spans="1:28">
      <c r="A141" s="49">
        <v>140</v>
      </c>
      <c r="B141" s="50" t="s">
        <v>22</v>
      </c>
      <c r="C141" s="63" t="s">
        <v>398</v>
      </c>
      <c r="D141" s="52" t="s">
        <v>143</v>
      </c>
      <c r="E141" s="52"/>
      <c r="F141" s="53">
        <v>18</v>
      </c>
      <c r="G141" s="54" t="s">
        <v>504</v>
      </c>
      <c r="H141" s="54" t="s">
        <v>505</v>
      </c>
      <c r="I141" s="57" t="s">
        <v>27</v>
      </c>
      <c r="J141" s="52"/>
      <c r="K141" s="52" t="s">
        <v>373</v>
      </c>
      <c r="L141" s="52" t="s">
        <v>485</v>
      </c>
      <c r="M141" s="52"/>
      <c r="N141" s="52" t="s">
        <v>506</v>
      </c>
      <c r="O141" s="52"/>
      <c r="P141" s="52"/>
      <c r="Q141" s="59">
        <v>42860</v>
      </c>
      <c r="R141" s="52"/>
      <c r="S141" s="52"/>
      <c r="T141" s="52"/>
      <c r="U141" s="52">
        <f t="shared" si="26"/>
        <v>5</v>
      </c>
      <c r="V141" s="52">
        <f t="shared" si="27"/>
        <v>5</v>
      </c>
      <c r="W141" s="52" t="str">
        <f t="shared" si="28"/>
        <v>この</v>
      </c>
      <c r="X141" s="52" t="str">
        <f t="shared" si="29"/>
        <v/>
      </c>
      <c r="Y141" s="52" t="str">
        <f t="shared" si="30"/>
        <v/>
      </c>
      <c r="Z141" s="52"/>
      <c r="AA141" s="52" t="str">
        <f t="shared" si="31"/>
        <v>このクリーチャーが攻撃したとき、あなたはカードを1枚捨てて、対戦相手と、対戦相手がコントロールする各クリーチャーは5点のダメージを受ける。</v>
      </c>
      <c r="AB141" s="61" t="e">
        <f t="shared" si="32"/>
        <v>#N/A</v>
      </c>
    </row>
    <row r="142" spans="1:28">
      <c r="A142" s="49">
        <v>141</v>
      </c>
      <c r="B142" s="50" t="s">
        <v>22</v>
      </c>
      <c r="C142" s="63" t="s">
        <v>398</v>
      </c>
      <c r="D142" s="52" t="s">
        <v>143</v>
      </c>
      <c r="E142" s="52"/>
      <c r="F142" s="53">
        <v>12</v>
      </c>
      <c r="G142" s="54" t="s">
        <v>507</v>
      </c>
      <c r="H142" s="54" t="s">
        <v>508</v>
      </c>
      <c r="I142" s="57" t="s">
        <v>76</v>
      </c>
      <c r="J142" s="52"/>
      <c r="K142" s="52"/>
      <c r="L142" s="52"/>
      <c r="M142" s="52"/>
      <c r="N142" s="52" t="s">
        <v>509</v>
      </c>
      <c r="O142" s="52"/>
      <c r="P142" s="52"/>
      <c r="Q142" s="59"/>
      <c r="R142" s="52"/>
      <c r="S142" s="52"/>
      <c r="T142" s="52">
        <v>3</v>
      </c>
      <c r="U142" s="52" t="str">
        <f t="shared" si="26"/>
        <v/>
      </c>
      <c r="V142" s="52" t="str">
        <f t="shared" si="27"/>
        <v/>
      </c>
      <c r="W142" s="52" t="str">
        <f t="shared" si="28"/>
        <v>あな</v>
      </c>
      <c r="X142" s="52" t="str">
        <f t="shared" si="29"/>
        <v/>
      </c>
      <c r="Y142" s="52" t="str">
        <f t="shared" si="30"/>
        <v/>
      </c>
      <c r="Z142" s="52"/>
      <c r="AA142" s="52" t="str">
        <f t="shared" si="31"/>
        <v>あなたが呪文を唱えたとき、あなたの墓地の一番下の呪文をあなたの手札に戻し、その後ジェム3個を破壊する。</v>
      </c>
      <c r="AB142" s="61" t="e">
        <f t="shared" si="32"/>
        <v>#N/A</v>
      </c>
    </row>
    <row r="143" spans="1:28">
      <c r="A143" s="49">
        <v>142</v>
      </c>
      <c r="B143" s="50" t="s">
        <v>22</v>
      </c>
      <c r="C143" s="64" t="s">
        <v>510</v>
      </c>
      <c r="D143" s="52" t="s">
        <v>24</v>
      </c>
      <c r="E143" s="52"/>
      <c r="F143" s="53">
        <v>7</v>
      </c>
      <c r="G143" s="54" t="s">
        <v>511</v>
      </c>
      <c r="H143" s="54" t="s">
        <v>512</v>
      </c>
      <c r="I143" s="57" t="s">
        <v>27</v>
      </c>
      <c r="J143" s="52"/>
      <c r="K143" s="52" t="s">
        <v>33</v>
      </c>
      <c r="L143" s="52" t="s">
        <v>442</v>
      </c>
      <c r="M143" s="52"/>
      <c r="N143" s="52" t="s">
        <v>513</v>
      </c>
      <c r="O143" s="52"/>
      <c r="P143" s="52"/>
      <c r="Q143" s="59">
        <v>42767</v>
      </c>
      <c r="R143" s="52"/>
      <c r="S143" s="52"/>
      <c r="T143" s="52"/>
      <c r="U143" s="52">
        <f t="shared" si="26"/>
        <v>2</v>
      </c>
      <c r="V143" s="52">
        <f t="shared" si="27"/>
        <v>1</v>
      </c>
      <c r="W143" s="52" t="str">
        <f t="shared" si="28"/>
        <v>この</v>
      </c>
      <c r="X143" s="52" t="str">
        <f t="shared" si="29"/>
        <v/>
      </c>
      <c r="Y143" s="52" t="str">
        <f t="shared" si="30"/>
        <v/>
      </c>
      <c r="Z143" s="52"/>
      <c r="AA143" s="52" t="str">
        <f t="shared" si="31"/>
        <v>このクリーチャーが死亡したとき、調査を行う。</v>
      </c>
      <c r="AB143" s="61" t="e">
        <f t="shared" si="32"/>
        <v>#N/A</v>
      </c>
    </row>
    <row r="144" spans="1:28">
      <c r="A144" s="49">
        <v>143</v>
      </c>
      <c r="B144" s="50" t="s">
        <v>22</v>
      </c>
      <c r="C144" s="64" t="s">
        <v>510</v>
      </c>
      <c r="D144" s="52" t="s">
        <v>24</v>
      </c>
      <c r="E144" s="52"/>
      <c r="F144" s="53">
        <v>12</v>
      </c>
      <c r="G144" s="54" t="s">
        <v>514</v>
      </c>
      <c r="H144" s="54" t="s">
        <v>515</v>
      </c>
      <c r="I144" s="57" t="s">
        <v>27</v>
      </c>
      <c r="J144" s="52"/>
      <c r="K144" s="52" t="s">
        <v>33</v>
      </c>
      <c r="L144" s="52" t="s">
        <v>405</v>
      </c>
      <c r="M144" s="52"/>
      <c r="N144" s="52" t="s">
        <v>406</v>
      </c>
      <c r="O144" s="52"/>
      <c r="P144" s="52"/>
      <c r="Q144" s="59">
        <v>42767</v>
      </c>
      <c r="R144" s="52"/>
      <c r="S144" s="52"/>
      <c r="T144" s="52"/>
      <c r="U144" s="52">
        <f t="shared" si="26"/>
        <v>2</v>
      </c>
      <c r="V144" s="52">
        <f t="shared" si="27"/>
        <v>1</v>
      </c>
      <c r="W144" s="52" t="str">
        <f t="shared" si="28"/>
        <v>各タ</v>
      </c>
      <c r="X144" s="52" t="str">
        <f t="shared" si="29"/>
        <v/>
      </c>
      <c r="Y144" s="52" t="str">
        <f t="shared" si="30"/>
        <v/>
      </c>
      <c r="Z144" s="52"/>
      <c r="AA144" s="52" t="str">
        <f t="shared" si="31"/>
        <v>各ターン開始時に、直前のターンにカードが唱えられていなかった場合、このクリーチャーは変身する。</v>
      </c>
      <c r="AB144" s="61" t="e">
        <f t="shared" si="32"/>
        <v>#N/A</v>
      </c>
    </row>
    <row r="145" spans="1:28">
      <c r="A145" s="49">
        <v>144</v>
      </c>
      <c r="B145" s="50" t="s">
        <v>22</v>
      </c>
      <c r="C145" s="64" t="s">
        <v>510</v>
      </c>
      <c r="D145" s="52" t="s">
        <v>24</v>
      </c>
      <c r="E145" s="52"/>
      <c r="F145" s="53">
        <v>1</v>
      </c>
      <c r="G145" s="55" t="s">
        <v>516</v>
      </c>
      <c r="H145" s="55" t="s">
        <v>517</v>
      </c>
      <c r="I145" s="57" t="s">
        <v>27</v>
      </c>
      <c r="J145" s="52"/>
      <c r="K145" s="52" t="s">
        <v>405</v>
      </c>
      <c r="L145" s="52"/>
      <c r="M145" s="52"/>
      <c r="N145" s="52" t="s">
        <v>419</v>
      </c>
      <c r="O145" s="52" t="s">
        <v>409</v>
      </c>
      <c r="P145" s="52"/>
      <c r="Q145" s="59">
        <v>42827</v>
      </c>
      <c r="R145" s="52"/>
      <c r="S145" s="52"/>
      <c r="T145" s="52"/>
      <c r="U145" s="52">
        <f t="shared" si="26"/>
        <v>4</v>
      </c>
      <c r="V145" s="52">
        <f t="shared" si="27"/>
        <v>2</v>
      </c>
      <c r="W145" s="52" t="str">
        <f t="shared" si="28"/>
        <v>トラ</v>
      </c>
      <c r="X145" s="52" t="str">
        <f t="shared" si="29"/>
        <v/>
      </c>
      <c r="Y145" s="52" t="str">
        <f t="shared" si="30"/>
        <v/>
      </c>
      <c r="Z145" s="52"/>
      <c r="AA145" s="52" t="str">
        <f t="shared" si="31"/>
        <v>トランプル&amp;br;各ターン開始時に、直前のターンにカードが2枚以上唱えられていた場合、このクリーチャーは変身する。</v>
      </c>
      <c r="AB145" s="61" t="e">
        <f t="shared" si="32"/>
        <v>#N/A</v>
      </c>
    </row>
    <row r="146" spans="1:28">
      <c r="A146" s="49">
        <v>145</v>
      </c>
      <c r="B146" s="50" t="s">
        <v>22</v>
      </c>
      <c r="C146" s="64" t="s">
        <v>510</v>
      </c>
      <c r="D146" s="52" t="s">
        <v>24</v>
      </c>
      <c r="E146" s="52"/>
      <c r="F146" s="53">
        <v>9</v>
      </c>
      <c r="G146" s="54" t="s">
        <v>518</v>
      </c>
      <c r="H146" s="54" t="s">
        <v>519</v>
      </c>
      <c r="I146" s="57" t="s">
        <v>27</v>
      </c>
      <c r="J146" s="52"/>
      <c r="K146" s="52" t="s">
        <v>33</v>
      </c>
      <c r="L146" s="52" t="s">
        <v>442</v>
      </c>
      <c r="M146" s="52"/>
      <c r="N146" s="52" t="s">
        <v>419</v>
      </c>
      <c r="O146" s="52" t="s">
        <v>520</v>
      </c>
      <c r="P146" s="52"/>
      <c r="Q146" s="59">
        <v>42768</v>
      </c>
      <c r="R146" s="52"/>
      <c r="S146" s="52"/>
      <c r="T146" s="52"/>
      <c r="U146" s="52">
        <f t="shared" si="26"/>
        <v>2</v>
      </c>
      <c r="V146" s="52">
        <f t="shared" si="27"/>
        <v>2</v>
      </c>
      <c r="W146" s="52" t="str">
        <f t="shared" si="28"/>
        <v>トラ</v>
      </c>
      <c r="X146" s="52" t="str">
        <f t="shared" si="29"/>
        <v/>
      </c>
      <c r="Y146" s="52" t="str">
        <f t="shared" si="30"/>
        <v/>
      </c>
      <c r="Z146" s="52"/>
      <c r="AA146" s="52" t="str">
        <f t="shared" si="31"/>
        <v>トランプル&amp;br;このクリーチャーが戦場に出たとき、あなたがコントロールする人間1体を対象とする。あなたのターン終了時まで、それは+2/+2の修正を受ける。</v>
      </c>
      <c r="AB146" s="61" t="e">
        <f>IF(H146="","",VLOOKUP(H146,AE:AG,3,FALSE))</f>
        <v>#N/A</v>
      </c>
    </row>
    <row r="147" spans="1:28">
      <c r="A147" s="49">
        <v>146</v>
      </c>
      <c r="B147" s="50" t="s">
        <v>22</v>
      </c>
      <c r="C147" s="64" t="s">
        <v>510</v>
      </c>
      <c r="D147" s="52" t="s">
        <v>24</v>
      </c>
      <c r="E147" s="52"/>
      <c r="F147" s="53">
        <v>24</v>
      </c>
      <c r="G147" s="54" t="s">
        <v>521</v>
      </c>
      <c r="H147" s="54" t="s">
        <v>522</v>
      </c>
      <c r="I147" s="57" t="s">
        <v>27</v>
      </c>
      <c r="J147" s="52"/>
      <c r="K147" s="52" t="s">
        <v>523</v>
      </c>
      <c r="L147" s="52" t="s">
        <v>171</v>
      </c>
      <c r="M147" s="52"/>
      <c r="N147" s="52" t="s">
        <v>419</v>
      </c>
      <c r="O147" s="52"/>
      <c r="P147" s="52"/>
      <c r="Q147" s="59">
        <v>42892</v>
      </c>
      <c r="R147" s="52"/>
      <c r="S147" s="52"/>
      <c r="T147" s="52"/>
      <c r="U147" s="52">
        <f t="shared" si="26"/>
        <v>6</v>
      </c>
      <c r="V147" s="52">
        <f t="shared" si="27"/>
        <v>6</v>
      </c>
      <c r="W147" s="52" t="str">
        <f t="shared" si="28"/>
        <v>トラ</v>
      </c>
      <c r="X147" s="52" t="str">
        <f t="shared" si="29"/>
        <v/>
      </c>
      <c r="Y147" s="52" t="str">
        <f t="shared" si="30"/>
        <v/>
      </c>
      <c r="Z147" s="52"/>
      <c r="AA147" s="52" t="str">
        <f t="shared" si="31"/>
        <v>トランプル</v>
      </c>
      <c r="AB147" s="61" t="e">
        <f>IF(H147="","",VLOOKUP(H147,AE:AG,3,FALSE))</f>
        <v>#N/A</v>
      </c>
    </row>
    <row r="148" spans="1:28">
      <c r="A148" s="49">
        <v>147</v>
      </c>
      <c r="B148" s="50" t="s">
        <v>22</v>
      </c>
      <c r="C148" s="64" t="s">
        <v>510</v>
      </c>
      <c r="D148" s="52" t="s">
        <v>24</v>
      </c>
      <c r="E148" s="52"/>
      <c r="F148" s="53">
        <v>8</v>
      </c>
      <c r="G148" s="54" t="s">
        <v>524</v>
      </c>
      <c r="H148" s="54" t="s">
        <v>525</v>
      </c>
      <c r="I148" s="57" t="s">
        <v>27</v>
      </c>
      <c r="J148" s="52"/>
      <c r="K148" s="52" t="s">
        <v>526</v>
      </c>
      <c r="L148" s="52"/>
      <c r="M148" s="52"/>
      <c r="N148" s="52" t="s">
        <v>527</v>
      </c>
      <c r="O148" s="52"/>
      <c r="P148" s="52"/>
      <c r="Q148" s="59">
        <v>42738</v>
      </c>
      <c r="R148" s="52"/>
      <c r="S148" s="52"/>
      <c r="T148" s="52"/>
      <c r="U148" s="52">
        <f t="shared" si="26"/>
        <v>1</v>
      </c>
      <c r="V148" s="52">
        <f t="shared" si="27"/>
        <v>3</v>
      </c>
      <c r="W148" s="52" t="str">
        <f t="shared" si="28"/>
        <v>昂揚</v>
      </c>
      <c r="X148" s="52" t="str">
        <f t="shared" si="29"/>
        <v/>
      </c>
      <c r="Y148" s="52" t="str">
        <f t="shared" si="30"/>
        <v/>
      </c>
      <c r="Z148" s="52"/>
      <c r="AA148" s="52" t="str">
        <f t="shared" si="31"/>
        <v>昂揚：このクリーチャーは+3/0の修正を受ける。</v>
      </c>
      <c r="AB148" s="61" t="e">
        <f>IF(H148="","",VLOOKUP(H148,AE:AG,3,FALSE))</f>
        <v>#N/A</v>
      </c>
    </row>
    <row r="149" spans="1:28">
      <c r="A149" s="49">
        <v>148</v>
      </c>
      <c r="B149" s="50" t="s">
        <v>22</v>
      </c>
      <c r="C149" s="64" t="s">
        <v>510</v>
      </c>
      <c r="D149" s="52" t="s">
        <v>24</v>
      </c>
      <c r="E149" s="52"/>
      <c r="F149" s="53">
        <v>6</v>
      </c>
      <c r="G149" s="54" t="s">
        <v>528</v>
      </c>
      <c r="H149" s="54" t="s">
        <v>529</v>
      </c>
      <c r="I149" s="57" t="s">
        <v>27</v>
      </c>
      <c r="J149" s="52"/>
      <c r="K149" s="52"/>
      <c r="L149" s="52"/>
      <c r="M149" s="52"/>
      <c r="N149" s="52"/>
      <c r="O149" s="52"/>
      <c r="P149" s="52"/>
      <c r="Q149" s="59">
        <v>42768</v>
      </c>
      <c r="R149" s="52"/>
      <c r="S149" s="52"/>
      <c r="T149" s="52"/>
      <c r="U149" s="52">
        <f t="shared" si="26"/>
        <v>2</v>
      </c>
      <c r="V149" s="52">
        <f t="shared" si="27"/>
        <v>2</v>
      </c>
      <c r="W149" s="52" t="str">
        <f t="shared" si="28"/>
        <v/>
      </c>
      <c r="X149" s="52" t="str">
        <f t="shared" si="29"/>
        <v/>
      </c>
      <c r="Y149" s="52" t="str">
        <f t="shared" si="30"/>
        <v/>
      </c>
      <c r="Z149" s="52"/>
      <c r="AA149" s="52" t="str">
        <f t="shared" si="31"/>
        <v/>
      </c>
      <c r="AB149" s="61" t="e">
        <f>IF(H149="","",VLOOKUP(H149,AE:AG,3,FALSE))</f>
        <v>#N/A</v>
      </c>
    </row>
    <row r="150" spans="1:28">
      <c r="A150" s="49">
        <v>149</v>
      </c>
      <c r="B150" s="50" t="s">
        <v>22</v>
      </c>
      <c r="C150" s="64" t="s">
        <v>510</v>
      </c>
      <c r="D150" s="52" t="s">
        <v>24</v>
      </c>
      <c r="E150" s="52"/>
      <c r="F150" s="53">
        <v>15</v>
      </c>
      <c r="G150" s="54" t="s">
        <v>530</v>
      </c>
      <c r="H150" s="54" t="s">
        <v>531</v>
      </c>
      <c r="I150" s="57" t="s">
        <v>27</v>
      </c>
      <c r="J150" s="52"/>
      <c r="K150" s="52" t="s">
        <v>33</v>
      </c>
      <c r="L150" s="52" t="s">
        <v>532</v>
      </c>
      <c r="M150" s="52" t="s">
        <v>405</v>
      </c>
      <c r="N150" s="52" t="s">
        <v>406</v>
      </c>
      <c r="O150" s="52"/>
      <c r="P150" s="52"/>
      <c r="Q150" s="59">
        <v>42737</v>
      </c>
      <c r="R150" s="52"/>
      <c r="S150" s="52"/>
      <c r="T150" s="52"/>
      <c r="U150" s="52">
        <f t="shared" si="26"/>
        <v>1</v>
      </c>
      <c r="V150" s="52">
        <f t="shared" si="27"/>
        <v>2</v>
      </c>
      <c r="W150" s="52" t="str">
        <f t="shared" si="28"/>
        <v>各タ</v>
      </c>
      <c r="X150" s="52" t="str">
        <f t="shared" si="29"/>
        <v/>
      </c>
      <c r="Y150" s="52" t="str">
        <f t="shared" si="30"/>
        <v/>
      </c>
      <c r="Z150" s="52"/>
      <c r="AA150" s="52" t="str">
        <f t="shared" si="31"/>
        <v>各ターン開始時に、直前のターンにカードが唱えられていなかった場合、このクリーチャーは変身する。</v>
      </c>
      <c r="AB150" s="61" t="e">
        <f>IF(H150="","",VLOOKUP(H150,AE:AG,3,FALSE))</f>
        <v>#N/A</v>
      </c>
    </row>
    <row r="151" spans="1:28">
      <c r="A151" s="49">
        <v>150</v>
      </c>
      <c r="B151" s="50" t="s">
        <v>22</v>
      </c>
      <c r="C151" s="64" t="s">
        <v>510</v>
      </c>
      <c r="D151" s="52" t="s">
        <v>24</v>
      </c>
      <c r="E151" s="52"/>
      <c r="F151" s="53">
        <v>1</v>
      </c>
      <c r="G151" s="55" t="s">
        <v>533</v>
      </c>
      <c r="H151" s="55" t="s">
        <v>534</v>
      </c>
      <c r="I151" s="57" t="s">
        <v>27</v>
      </c>
      <c r="J151" s="52"/>
      <c r="K151" s="52" t="s">
        <v>405</v>
      </c>
      <c r="L151" s="52"/>
      <c r="M151" s="52"/>
      <c r="N151" s="52" t="s">
        <v>409</v>
      </c>
      <c r="O151" s="52"/>
      <c r="P151" s="52"/>
      <c r="Q151" s="59">
        <v>42860</v>
      </c>
      <c r="R151" s="52"/>
      <c r="S151" s="52"/>
      <c r="T151" s="52"/>
      <c r="U151" s="52">
        <f t="shared" si="26"/>
        <v>5</v>
      </c>
      <c r="V151" s="52">
        <f t="shared" si="27"/>
        <v>5</v>
      </c>
      <c r="W151" s="52" t="str">
        <f t="shared" si="28"/>
        <v>各タ</v>
      </c>
      <c r="X151" s="52" t="str">
        <f t="shared" si="29"/>
        <v/>
      </c>
      <c r="Y151" s="52" t="str">
        <f t="shared" si="30"/>
        <v/>
      </c>
      <c r="Z151" s="52"/>
      <c r="AA151" s="52" t="str">
        <f t="shared" si="31"/>
        <v>各ターン開始時に、直前のターンにカードが2枚以上唱えられていた場合、このクリーチャーは変身する。</v>
      </c>
      <c r="AB151" s="61" t="e">
        <f>IF(H151="","",VLOOKUP(H151,AE:AG,3,FALSE))</f>
        <v>#N/A</v>
      </c>
    </row>
    <row r="152" spans="1:28">
      <c r="A152" s="49">
        <v>151</v>
      </c>
      <c r="B152" s="50" t="s">
        <v>22</v>
      </c>
      <c r="C152" s="64" t="s">
        <v>510</v>
      </c>
      <c r="D152" s="52" t="s">
        <v>24</v>
      </c>
      <c r="E152" s="52"/>
      <c r="F152" s="53">
        <v>14</v>
      </c>
      <c r="G152" s="54" t="s">
        <v>535</v>
      </c>
      <c r="H152" s="54" t="s">
        <v>536</v>
      </c>
      <c r="I152" s="57" t="s">
        <v>27</v>
      </c>
      <c r="J152" s="52"/>
      <c r="K152" s="52" t="s">
        <v>537</v>
      </c>
      <c r="L152" s="52"/>
      <c r="M152" s="52"/>
      <c r="N152" s="52" t="s">
        <v>538</v>
      </c>
      <c r="O152" s="52"/>
      <c r="P152" s="52"/>
      <c r="Q152" s="59">
        <v>42739</v>
      </c>
      <c r="R152" s="52"/>
      <c r="S152" s="52"/>
      <c r="T152" s="52"/>
      <c r="U152" s="52">
        <f t="shared" si="26"/>
        <v>1</v>
      </c>
      <c r="V152" s="52">
        <f t="shared" si="27"/>
        <v>4</v>
      </c>
      <c r="W152" s="52" t="str">
        <f t="shared" si="28"/>
        <v>到達</v>
      </c>
      <c r="X152" s="52" t="str">
        <f t="shared" si="29"/>
        <v/>
      </c>
      <c r="Y152" s="52" t="str">
        <f t="shared" si="30"/>
        <v/>
      </c>
      <c r="Z152" s="52"/>
      <c r="AA152" s="52" t="str">
        <f t="shared" si="31"/>
        <v>到達</v>
      </c>
      <c r="AB152" s="61" t="e">
        <f>IF(H152="","",VLOOKUP(H152,AE:AG,3,FALSE))</f>
        <v>#N/A</v>
      </c>
    </row>
    <row r="153" spans="1:28">
      <c r="A153" s="49">
        <v>152</v>
      </c>
      <c r="B153" s="50" t="s">
        <v>22</v>
      </c>
      <c r="C153" s="64" t="s">
        <v>510</v>
      </c>
      <c r="D153" s="52" t="s">
        <v>24</v>
      </c>
      <c r="E153" s="52"/>
      <c r="F153" s="53">
        <v>6</v>
      </c>
      <c r="G153" s="54" t="s">
        <v>539</v>
      </c>
      <c r="H153" s="54" t="s">
        <v>540</v>
      </c>
      <c r="I153" s="57" t="s">
        <v>61</v>
      </c>
      <c r="J153" s="52"/>
      <c r="K153" s="52"/>
      <c r="L153" s="52"/>
      <c r="M153" s="52"/>
      <c r="N153" s="52" t="s">
        <v>541</v>
      </c>
      <c r="O153" s="52"/>
      <c r="P153" s="52"/>
      <c r="Q153" s="59"/>
      <c r="R153" s="52"/>
      <c r="S153" s="52"/>
      <c r="T153" s="52"/>
      <c r="U153" s="52" t="str">
        <f t="shared" si="26"/>
        <v/>
      </c>
      <c r="V153" s="52" t="str">
        <f t="shared" si="27"/>
        <v/>
      </c>
      <c r="W153" s="52" t="str">
        <f t="shared" si="28"/>
        <v>クリ</v>
      </c>
      <c r="X153" s="52" t="str">
        <f t="shared" si="29"/>
        <v/>
      </c>
      <c r="Y153" s="52" t="str">
        <f t="shared" si="30"/>
        <v/>
      </c>
      <c r="Z153" s="52"/>
      <c r="AA153" s="52" t="str">
        <f t="shared" si="31"/>
        <v>クリーチャー1体を対象とする。あなたの次のターン開始時まで、それは+2/+2の修正を受けるとともに到達を得る。</v>
      </c>
      <c r="AB153" s="61" t="e">
        <f>IF(H153="","",VLOOKUP(H153,AE:AG,3,FALSE))</f>
        <v>#N/A</v>
      </c>
    </row>
    <row r="154" spans="1:28">
      <c r="A154" s="49">
        <v>153</v>
      </c>
      <c r="B154" s="50" t="s">
        <v>22</v>
      </c>
      <c r="C154" s="64" t="s">
        <v>510</v>
      </c>
      <c r="D154" s="52" t="s">
        <v>24</v>
      </c>
      <c r="E154" s="52"/>
      <c r="F154" s="53">
        <v>8</v>
      </c>
      <c r="G154" s="54" t="s">
        <v>542</v>
      </c>
      <c r="H154" s="54" t="s">
        <v>543</v>
      </c>
      <c r="I154" s="57" t="s">
        <v>61</v>
      </c>
      <c r="J154" s="52"/>
      <c r="K154" s="52"/>
      <c r="L154" s="52"/>
      <c r="M154" s="52"/>
      <c r="N154" s="52" t="s">
        <v>431</v>
      </c>
      <c r="O154" s="52" t="s">
        <v>544</v>
      </c>
      <c r="P154" s="52"/>
      <c r="Q154" s="59"/>
      <c r="R154" s="52"/>
      <c r="S154" s="52"/>
      <c r="T154" s="52"/>
      <c r="U154" s="52" t="str">
        <f t="shared" si="26"/>
        <v/>
      </c>
      <c r="V154" s="52" t="str">
        <f t="shared" si="27"/>
        <v/>
      </c>
      <c r="W154" s="52" t="str">
        <f t="shared" si="28"/>
        <v>クリ</v>
      </c>
      <c r="X154" s="52" t="str">
        <f t="shared" si="29"/>
        <v/>
      </c>
      <c r="Y154" s="52" t="str">
        <f t="shared" si="30"/>
        <v/>
      </c>
      <c r="Z154" s="52"/>
      <c r="AA154" s="52" t="str">
        <f t="shared" si="31"/>
        <v>クリーチャー1体を対象とする。それは+2/+2の修正を受ける。&amp;br;昂揚：そのクリーチャーは+1/+1の修正を受ける。</v>
      </c>
      <c r="AB154" s="61" t="e">
        <f>IF(H154="","",VLOOKUP(H154,AE:AG,3,FALSE))</f>
        <v>#N/A</v>
      </c>
    </row>
    <row r="155" spans="1:28">
      <c r="A155" s="49">
        <v>154</v>
      </c>
      <c r="B155" s="50" t="s">
        <v>22</v>
      </c>
      <c r="C155" s="64" t="s">
        <v>510</v>
      </c>
      <c r="D155" s="52" t="s">
        <v>24</v>
      </c>
      <c r="E155" s="52"/>
      <c r="F155" s="53">
        <v>10</v>
      </c>
      <c r="G155" s="54" t="s">
        <v>545</v>
      </c>
      <c r="H155" s="54" t="s">
        <v>546</v>
      </c>
      <c r="I155" s="57" t="s">
        <v>61</v>
      </c>
      <c r="J155" s="52"/>
      <c r="K155" s="52"/>
      <c r="L155" s="52"/>
      <c r="M155" s="52"/>
      <c r="N155" s="52" t="s">
        <v>547</v>
      </c>
      <c r="O155" s="52"/>
      <c r="P155" s="52"/>
      <c r="Q155" s="59"/>
      <c r="R155" s="52"/>
      <c r="S155" s="52"/>
      <c r="T155" s="52"/>
      <c r="U155" s="52" t="str">
        <f t="shared" si="26"/>
        <v/>
      </c>
      <c r="V155" s="52" t="str">
        <f t="shared" si="27"/>
        <v/>
      </c>
      <c r="W155" s="52" t="str">
        <f t="shared" si="28"/>
        <v>対戦</v>
      </c>
      <c r="X155" s="52" t="str">
        <f t="shared" si="29"/>
        <v/>
      </c>
      <c r="Y155" s="52" t="str">
        <f t="shared" si="30"/>
        <v/>
      </c>
      <c r="Z155" s="52"/>
      <c r="AA155" s="52" t="str">
        <f t="shared" si="31"/>
        <v>対戦相手がコントロールする1個のサポートを破壊する。調査を行う。</v>
      </c>
      <c r="AB155" s="61" t="e">
        <f>IF(H155="","",VLOOKUP(H155,AE:AG,3,FALSE))</f>
        <v>#N/A</v>
      </c>
    </row>
    <row r="156" spans="1:28">
      <c r="A156" s="49">
        <v>155</v>
      </c>
      <c r="B156" s="50" t="s">
        <v>22</v>
      </c>
      <c r="C156" s="64" t="s">
        <v>510</v>
      </c>
      <c r="D156" s="52" t="s">
        <v>24</v>
      </c>
      <c r="E156" s="52"/>
      <c r="F156" s="53">
        <v>10</v>
      </c>
      <c r="G156" s="54" t="s">
        <v>548</v>
      </c>
      <c r="H156" s="54" t="s">
        <v>549</v>
      </c>
      <c r="I156" s="57" t="s">
        <v>76</v>
      </c>
      <c r="J156" s="52"/>
      <c r="K156" s="52"/>
      <c r="L156" s="52"/>
      <c r="M156" s="52"/>
      <c r="N156" s="52" t="s">
        <v>550</v>
      </c>
      <c r="O156" s="52"/>
      <c r="P156" s="52"/>
      <c r="Q156" s="59"/>
      <c r="R156" s="52"/>
      <c r="S156" s="52"/>
      <c r="T156" s="52">
        <v>1</v>
      </c>
      <c r="U156" s="52" t="str">
        <f t="shared" si="26"/>
        <v/>
      </c>
      <c r="V156" s="52" t="str">
        <f t="shared" si="27"/>
        <v/>
      </c>
      <c r="W156" s="52" t="str">
        <f t="shared" si="28"/>
        <v>この</v>
      </c>
      <c r="X156" s="52" t="str">
        <f t="shared" si="29"/>
        <v/>
      </c>
      <c r="Y156" s="52" t="str">
        <f t="shared" si="30"/>
        <v/>
      </c>
      <c r="Z156" s="52"/>
      <c r="AA156" s="52" t="str">
        <f t="shared" si="31"/>
        <v>このサポートがボードにある間、あなたがコントロールする最初のクリーチャーは+3/+3の修正を受ける。そのクリーチャーが人間である場合、それはトランプルを得る。</v>
      </c>
      <c r="AB156" s="61" t="e">
        <f>IF(H156="","",VLOOKUP(H156,AE:AG,3,FALSE))</f>
        <v>#N/A</v>
      </c>
    </row>
    <row r="157" spans="1:28">
      <c r="A157" s="49">
        <v>156</v>
      </c>
      <c r="B157" s="50" t="s">
        <v>22</v>
      </c>
      <c r="C157" s="64" t="s">
        <v>510</v>
      </c>
      <c r="D157" s="52" t="s">
        <v>24</v>
      </c>
      <c r="E157" s="52"/>
      <c r="F157" s="53">
        <v>4</v>
      </c>
      <c r="G157" s="54" t="s">
        <v>551</v>
      </c>
      <c r="H157" s="54" t="s">
        <v>552</v>
      </c>
      <c r="I157" s="57" t="s">
        <v>76</v>
      </c>
      <c r="J157" s="52"/>
      <c r="K157" s="52"/>
      <c r="L157" s="52"/>
      <c r="M157" s="52"/>
      <c r="N157" s="52" t="s">
        <v>553</v>
      </c>
      <c r="O157" s="52"/>
      <c r="P157" s="52"/>
      <c r="Q157" s="59"/>
      <c r="R157" s="52"/>
      <c r="S157" s="52"/>
      <c r="T157" s="52">
        <v>1</v>
      </c>
      <c r="U157" s="52" t="str">
        <f t="shared" si="26"/>
        <v/>
      </c>
      <c r="V157" s="52" t="str">
        <f t="shared" si="27"/>
        <v/>
      </c>
      <c r="W157" s="52" t="str">
        <f t="shared" si="28"/>
        <v>この</v>
      </c>
      <c r="X157" s="52" t="str">
        <f t="shared" si="29"/>
        <v/>
      </c>
      <c r="Y157" s="52" t="str">
        <f t="shared" si="30"/>
        <v/>
      </c>
      <c r="Z157" s="52"/>
      <c r="AA157" s="52" t="str">
        <f t="shared" si="31"/>
        <v>このサポートが破壊されたとき、あなたのライブラリーから次のサポートを取ってくる。</v>
      </c>
      <c r="AB157" s="61" t="e">
        <f>IF(H157="","",VLOOKUP(H157,AE:AG,3,FALSE))</f>
        <v>#N/A</v>
      </c>
    </row>
    <row r="158" spans="1:28">
      <c r="A158" s="49">
        <v>157</v>
      </c>
      <c r="B158" s="50" t="s">
        <v>22</v>
      </c>
      <c r="C158" s="64" t="s">
        <v>510</v>
      </c>
      <c r="D158" s="52" t="s">
        <v>78</v>
      </c>
      <c r="E158" s="52"/>
      <c r="F158" s="53">
        <v>16</v>
      </c>
      <c r="G158" s="54" t="s">
        <v>554</v>
      </c>
      <c r="H158" s="54" t="s">
        <v>555</v>
      </c>
      <c r="I158" s="57" t="s">
        <v>27</v>
      </c>
      <c r="J158" s="52"/>
      <c r="K158" s="52" t="s">
        <v>33</v>
      </c>
      <c r="L158" s="52" t="s">
        <v>532</v>
      </c>
      <c r="M158" s="52"/>
      <c r="N158" s="52" t="s">
        <v>35</v>
      </c>
      <c r="O158" s="52" t="s">
        <v>556</v>
      </c>
      <c r="P158" s="52" t="s">
        <v>557</v>
      </c>
      <c r="Q158" s="59">
        <v>42829</v>
      </c>
      <c r="R158" s="52"/>
      <c r="S158" s="52"/>
      <c r="T158" s="52"/>
      <c r="U158" s="52">
        <f t="shared" si="26"/>
        <v>4</v>
      </c>
      <c r="V158" s="52">
        <f t="shared" si="27"/>
        <v>4</v>
      </c>
      <c r="W158" s="52" t="str">
        <f t="shared" si="28"/>
        <v>ディ</v>
      </c>
      <c r="X158" s="52" t="str">
        <f t="shared" si="29"/>
        <v/>
      </c>
      <c r="Y158" s="52" t="str">
        <f t="shared" si="30"/>
        <v/>
      </c>
      <c r="Z158" s="52"/>
      <c r="AA158" s="52" t="str">
        <f t="shared" si="31"/>
        <v>ディフェンダー&amp;br;このクリーチャーがクリーチャーに戦闘ダメージを与えたとき、調査を行う。&amp;br;あなたのターン終了時に、あなたの手札がいっぱいの場合、ジェム3個を緑に変換する。</v>
      </c>
      <c r="AB158" s="61" t="e">
        <f>IF(H158="","",VLOOKUP(H158,AE:AG,3,FALSE))</f>
        <v>#N/A</v>
      </c>
    </row>
    <row r="159" spans="1:28">
      <c r="A159" s="49">
        <v>158</v>
      </c>
      <c r="B159" s="50" t="s">
        <v>22</v>
      </c>
      <c r="C159" s="64" t="s">
        <v>510</v>
      </c>
      <c r="D159" s="52" t="s">
        <v>78</v>
      </c>
      <c r="E159" s="52"/>
      <c r="F159" s="53">
        <v>19</v>
      </c>
      <c r="G159" s="54" t="s">
        <v>558</v>
      </c>
      <c r="H159" s="54" t="s">
        <v>559</v>
      </c>
      <c r="I159" s="57" t="s">
        <v>27</v>
      </c>
      <c r="J159" s="52"/>
      <c r="K159" s="52" t="s">
        <v>33</v>
      </c>
      <c r="L159" s="52" t="s">
        <v>532</v>
      </c>
      <c r="M159" s="52" t="s">
        <v>405</v>
      </c>
      <c r="N159" s="52" t="s">
        <v>560</v>
      </c>
      <c r="O159" s="52" t="s">
        <v>406</v>
      </c>
      <c r="P159" s="52"/>
      <c r="Q159" s="59">
        <v>42829</v>
      </c>
      <c r="R159" s="52"/>
      <c r="S159" s="52"/>
      <c r="T159" s="52"/>
      <c r="U159" s="52">
        <f t="shared" si="26"/>
        <v>4</v>
      </c>
      <c r="V159" s="52">
        <f t="shared" si="27"/>
        <v>4</v>
      </c>
      <c r="W159" s="52" t="str">
        <f t="shared" si="28"/>
        <v>ジェ</v>
      </c>
      <c r="X159" s="52" t="str">
        <f t="shared" si="29"/>
        <v/>
      </c>
      <c r="Y159" s="52" t="str">
        <f t="shared" si="30"/>
        <v/>
      </c>
      <c r="Z159" s="52"/>
      <c r="AA159" s="52" t="str">
        <f t="shared" si="31"/>
        <v>ジェム2個を起動する：次のクリーチャーをあなたのライブラリーから取ってくる。&amp;br;各ターン開始時に、直前のターンにカードが唱えられていなかった場合、このクリーチャーは変身する。</v>
      </c>
      <c r="AB159" s="61" t="e">
        <f>IF(H159="","",VLOOKUP(H159,AE:AG,3,FALSE))</f>
        <v>#N/A</v>
      </c>
    </row>
    <row r="160" spans="1:28">
      <c r="A160" s="49">
        <v>159</v>
      </c>
      <c r="B160" s="50" t="s">
        <v>22</v>
      </c>
      <c r="C160" s="64" t="s">
        <v>510</v>
      </c>
      <c r="D160" s="52" t="s">
        <v>78</v>
      </c>
      <c r="E160" s="52"/>
      <c r="F160" s="53">
        <v>1</v>
      </c>
      <c r="G160" s="55" t="s">
        <v>561</v>
      </c>
      <c r="H160" s="55" t="s">
        <v>562</v>
      </c>
      <c r="I160" s="57" t="s">
        <v>27</v>
      </c>
      <c r="J160" s="52"/>
      <c r="K160" s="52" t="s">
        <v>405</v>
      </c>
      <c r="L160" s="52"/>
      <c r="M160" s="52"/>
      <c r="N160" s="52" t="s">
        <v>563</v>
      </c>
      <c r="O160" s="52" t="s">
        <v>409</v>
      </c>
      <c r="P160" s="52"/>
      <c r="Q160" s="59">
        <v>42892</v>
      </c>
      <c r="R160" s="52"/>
      <c r="S160" s="52"/>
      <c r="T160" s="52"/>
      <c r="U160" s="52">
        <f t="shared" si="26"/>
        <v>6</v>
      </c>
      <c r="V160" s="52">
        <f t="shared" si="27"/>
        <v>6</v>
      </c>
      <c r="W160" s="52" t="str">
        <f t="shared" si="28"/>
        <v>この</v>
      </c>
      <c r="X160" s="52" t="str">
        <f t="shared" si="29"/>
        <v/>
      </c>
      <c r="Y160" s="52" t="str">
        <f t="shared" si="30"/>
        <v/>
      </c>
      <c r="Z160" s="52"/>
      <c r="AA160" s="52" t="str">
        <f t="shared" si="31"/>
        <v>このクリーチャーが戦場に出ている間、あなたの手札の各クリーチャーのマナ･コストは1少なくなる。&amp;br;各ターン開始時に、直前のターンにカードが2枚以上唱えられていた場合、このクリーチャーは変身する。</v>
      </c>
      <c r="AB160" s="61" t="e">
        <f>IF(H160="","",VLOOKUP(H160,AE:AG,3,FALSE))</f>
        <v>#N/A</v>
      </c>
    </row>
    <row r="161" spans="1:28">
      <c r="A161" s="49">
        <v>160</v>
      </c>
      <c r="B161" s="50" t="s">
        <v>22</v>
      </c>
      <c r="C161" s="64" t="s">
        <v>510</v>
      </c>
      <c r="D161" s="52" t="s">
        <v>78</v>
      </c>
      <c r="E161" s="52"/>
      <c r="F161" s="53">
        <v>14</v>
      </c>
      <c r="G161" s="54" t="s">
        <v>564</v>
      </c>
      <c r="H161" s="54" t="s">
        <v>565</v>
      </c>
      <c r="I161" s="57" t="s">
        <v>27</v>
      </c>
      <c r="J161" s="52"/>
      <c r="K161" s="52" t="s">
        <v>537</v>
      </c>
      <c r="L161" s="52"/>
      <c r="M161" s="52"/>
      <c r="N161" s="52" t="s">
        <v>538</v>
      </c>
      <c r="O161" s="52"/>
      <c r="P161" s="52"/>
      <c r="Q161" s="59">
        <v>42829</v>
      </c>
      <c r="R161" s="52"/>
      <c r="S161" s="52"/>
      <c r="T161" s="52"/>
      <c r="U161" s="52">
        <f t="shared" ref="U161:U201" si="33">IF(Q161&gt;1,MONTH(Q161),"")</f>
        <v>4</v>
      </c>
      <c r="V161" s="52">
        <f t="shared" ref="V161:V201" si="34">IF(Q161&gt;1,DAY(Q161),"")</f>
        <v>4</v>
      </c>
      <c r="W161" s="52" t="str">
        <f t="shared" ref="W161:W201" si="35">LEFT(N161,2)</f>
        <v>到達</v>
      </c>
      <c r="X161" s="52" t="str">
        <f t="shared" ref="X161:X201" si="36">IF(ISERROR(FIND(" ",N161)),"",MID(N161,FIND(" ",N161)+1,2))</f>
        <v/>
      </c>
      <c r="Y161" s="52" t="str">
        <f t="shared" ref="Y161:Y201" si="37">IF(LEN(X161)&gt;1,IF(ISERROR(FIND(" ",N161,FIND(" ",N161)+1)),"",MID(N161,FIND(" ",N161)+4,2)),"")</f>
        <v/>
      </c>
      <c r="Z161" s="52"/>
      <c r="AA161" s="52" t="str">
        <f t="shared" ref="AA161:AA201" si="38">IF(N161="","",N161&amp;IF(O161="","","&amp;br;"&amp;O161)&amp;IF(P161="","","&amp;br;"&amp;P161))</f>
        <v>到達</v>
      </c>
      <c r="AB161" s="61" t="e">
        <f t="shared" ref="AB161:AB192" si="39">IF(H161="","",VLOOKUP(H161,AE:AG,3,FALSE))</f>
        <v>#N/A</v>
      </c>
    </row>
    <row r="162" spans="1:28">
      <c r="A162" s="49">
        <v>161</v>
      </c>
      <c r="B162" s="50" t="s">
        <v>22</v>
      </c>
      <c r="C162" s="64" t="s">
        <v>510</v>
      </c>
      <c r="D162" s="52" t="s">
        <v>78</v>
      </c>
      <c r="E162" s="52"/>
      <c r="F162" s="53">
        <v>18</v>
      </c>
      <c r="G162" s="54" t="s">
        <v>566</v>
      </c>
      <c r="H162" s="54" t="s">
        <v>567</v>
      </c>
      <c r="I162" s="57" t="s">
        <v>27</v>
      </c>
      <c r="J162" s="52"/>
      <c r="K162" s="52" t="s">
        <v>33</v>
      </c>
      <c r="L162" s="52" t="s">
        <v>405</v>
      </c>
      <c r="M162" s="52"/>
      <c r="N162" s="52" t="s">
        <v>568</v>
      </c>
      <c r="O162" s="52" t="s">
        <v>406</v>
      </c>
      <c r="P162" s="52"/>
      <c r="Q162" s="59">
        <v>42798</v>
      </c>
      <c r="R162" s="52"/>
      <c r="S162" s="52"/>
      <c r="T162" s="52"/>
      <c r="U162" s="52">
        <f t="shared" si="33"/>
        <v>3</v>
      </c>
      <c r="V162" s="52">
        <f t="shared" si="34"/>
        <v>4</v>
      </c>
      <c r="W162" s="52" t="str">
        <f t="shared" si="35"/>
        <v>対戦</v>
      </c>
      <c r="X162" s="52" t="str">
        <f t="shared" si="36"/>
        <v/>
      </c>
      <c r="Y162" s="52" t="str">
        <f t="shared" si="37"/>
        <v/>
      </c>
      <c r="Z162" s="52"/>
      <c r="AA162" s="52" t="str">
        <f t="shared" si="38"/>
        <v>対戦相手がカードを唱えたとき、あなたはカードを1枚引く。&amp;br;各ターン開始時に、直前のターンにカードが唱えられていなかった場合、このクリーチャーは変身する。</v>
      </c>
      <c r="AB162" s="61" t="e">
        <f t="shared" si="39"/>
        <v>#N/A</v>
      </c>
    </row>
    <row r="163" spans="1:28">
      <c r="A163" s="49">
        <v>162</v>
      </c>
      <c r="B163" s="50" t="s">
        <v>22</v>
      </c>
      <c r="C163" s="64" t="s">
        <v>510</v>
      </c>
      <c r="D163" s="52" t="s">
        <v>78</v>
      </c>
      <c r="E163" s="52"/>
      <c r="F163" s="53">
        <v>1</v>
      </c>
      <c r="G163" s="55" t="s">
        <v>569</v>
      </c>
      <c r="H163" s="55" t="s">
        <v>570</v>
      </c>
      <c r="I163" s="57" t="s">
        <v>27</v>
      </c>
      <c r="J163" s="52"/>
      <c r="K163" s="52" t="s">
        <v>405</v>
      </c>
      <c r="L163" s="52"/>
      <c r="M163" s="52"/>
      <c r="N163" s="52" t="s">
        <v>571</v>
      </c>
      <c r="O163" s="52" t="s">
        <v>409</v>
      </c>
      <c r="P163" s="52"/>
      <c r="Q163" s="59">
        <v>42831</v>
      </c>
      <c r="R163" s="52"/>
      <c r="S163" s="52"/>
      <c r="T163" s="52"/>
      <c r="U163" s="52">
        <f t="shared" si="33"/>
        <v>4</v>
      </c>
      <c r="V163" s="52">
        <f t="shared" si="34"/>
        <v>6</v>
      </c>
      <c r="W163" s="52" t="str">
        <f t="shared" si="35"/>
        <v>対戦</v>
      </c>
      <c r="X163" s="52" t="str">
        <f t="shared" si="36"/>
        <v/>
      </c>
      <c r="Y163" s="52" t="str">
        <f t="shared" si="37"/>
        <v/>
      </c>
      <c r="Z163" s="52"/>
      <c r="AA163" s="52" t="str">
        <f t="shared" si="38"/>
        <v>対戦相手がカードを唱えたとき、あなたはカードを2枚引く。&amp;br;各ターン開始時に、直前のターンにカードが2枚以上唱えられていた場合、このクリーチャーは変身する。</v>
      </c>
      <c r="AB163" s="61" t="e">
        <f t="shared" si="39"/>
        <v>#N/A</v>
      </c>
    </row>
    <row r="164" spans="1:28">
      <c r="A164" s="49">
        <v>163</v>
      </c>
      <c r="B164" s="50" t="s">
        <v>22</v>
      </c>
      <c r="C164" s="64" t="s">
        <v>510</v>
      </c>
      <c r="D164" s="52" t="s">
        <v>78</v>
      </c>
      <c r="E164" s="52"/>
      <c r="F164" s="53">
        <v>11</v>
      </c>
      <c r="G164" s="54" t="s">
        <v>572</v>
      </c>
      <c r="H164" s="54" t="s">
        <v>573</v>
      </c>
      <c r="I164" s="57" t="s">
        <v>27</v>
      </c>
      <c r="J164" s="52"/>
      <c r="K164" s="52" t="s">
        <v>33</v>
      </c>
      <c r="L164" s="52" t="s">
        <v>325</v>
      </c>
      <c r="M164" s="52" t="s">
        <v>405</v>
      </c>
      <c r="N164" s="52" t="s">
        <v>574</v>
      </c>
      <c r="O164" s="52" t="s">
        <v>406</v>
      </c>
      <c r="P164" s="52"/>
      <c r="Q164" s="59">
        <v>42829</v>
      </c>
      <c r="R164" s="52"/>
      <c r="S164" s="52"/>
      <c r="T164" s="52"/>
      <c r="U164" s="52">
        <f t="shared" si="33"/>
        <v>4</v>
      </c>
      <c r="V164" s="52">
        <f t="shared" si="34"/>
        <v>4</v>
      </c>
      <c r="W164" s="52" t="str">
        <f t="shared" si="35"/>
        <v>あな</v>
      </c>
      <c r="X164" s="52" t="str">
        <f t="shared" si="36"/>
        <v/>
      </c>
      <c r="Y164" s="52" t="str">
        <f t="shared" si="37"/>
        <v/>
      </c>
      <c r="Z164" s="52"/>
      <c r="AA164" s="52" t="str">
        <f t="shared" si="38"/>
        <v>あなたがパワー6以上の他のクリーチャーをコントロールしていない限り、このクリーチャーは攻撃できない。&amp;br;各ターン開始時に、直前のターンにカードが唱えられていなかった場合、このクリーチャーは変身する。</v>
      </c>
      <c r="AB164" s="61" t="e">
        <f t="shared" si="39"/>
        <v>#N/A</v>
      </c>
    </row>
    <row r="165" spans="1:28">
      <c r="A165" s="49">
        <v>164</v>
      </c>
      <c r="B165" s="50" t="s">
        <v>22</v>
      </c>
      <c r="C165" s="64" t="s">
        <v>510</v>
      </c>
      <c r="D165" s="52" t="s">
        <v>78</v>
      </c>
      <c r="E165" s="52"/>
      <c r="F165" s="53">
        <v>1</v>
      </c>
      <c r="G165" s="55" t="s">
        <v>575</v>
      </c>
      <c r="H165" s="55" t="s">
        <v>576</v>
      </c>
      <c r="I165" s="57" t="s">
        <v>27</v>
      </c>
      <c r="J165" s="52"/>
      <c r="K165" s="52"/>
      <c r="L165" s="52"/>
      <c r="M165" s="52"/>
      <c r="N165" s="52" t="s">
        <v>409</v>
      </c>
      <c r="O165" s="52"/>
      <c r="P165" s="52"/>
      <c r="Q165" s="59">
        <v>42892</v>
      </c>
      <c r="R165" s="52"/>
      <c r="S165" s="52"/>
      <c r="T165" s="52"/>
      <c r="U165" s="52">
        <f t="shared" si="33"/>
        <v>6</v>
      </c>
      <c r="V165" s="52">
        <f t="shared" si="34"/>
        <v>6</v>
      </c>
      <c r="W165" s="52" t="str">
        <f t="shared" si="35"/>
        <v>各タ</v>
      </c>
      <c r="X165" s="52" t="str">
        <f t="shared" si="36"/>
        <v/>
      </c>
      <c r="Y165" s="52" t="str">
        <f t="shared" si="37"/>
        <v/>
      </c>
      <c r="Z165" s="52"/>
      <c r="AA165" s="52" t="str">
        <f t="shared" si="38"/>
        <v>各ターン開始時に、直前のターンにカードが2枚以上唱えられていた場合、このクリーチャーは変身する。</v>
      </c>
      <c r="AB165" s="61" t="e">
        <f t="shared" si="39"/>
        <v>#N/A</v>
      </c>
    </row>
    <row r="166" spans="1:28">
      <c r="A166" s="49">
        <v>165</v>
      </c>
      <c r="B166" s="50" t="s">
        <v>22</v>
      </c>
      <c r="C166" s="64" t="s">
        <v>510</v>
      </c>
      <c r="D166" s="52" t="s">
        <v>78</v>
      </c>
      <c r="E166" s="52"/>
      <c r="F166" s="53">
        <v>7</v>
      </c>
      <c r="G166" s="54" t="s">
        <v>577</v>
      </c>
      <c r="H166" s="54" t="s">
        <v>578</v>
      </c>
      <c r="I166" s="57" t="s">
        <v>27</v>
      </c>
      <c r="J166" s="52"/>
      <c r="K166" s="52" t="s">
        <v>33</v>
      </c>
      <c r="L166" s="52" t="s">
        <v>216</v>
      </c>
      <c r="M166" s="52"/>
      <c r="N166" s="52" t="s">
        <v>579</v>
      </c>
      <c r="O166" s="52" t="s">
        <v>580</v>
      </c>
      <c r="P166" s="52"/>
      <c r="Q166" s="59">
        <v>42736</v>
      </c>
      <c r="R166" s="52"/>
      <c r="S166" s="52"/>
      <c r="T166" s="52"/>
      <c r="U166" s="52">
        <f t="shared" si="33"/>
        <v>1</v>
      </c>
      <c r="V166" s="52">
        <f t="shared" si="34"/>
        <v>1</v>
      </c>
      <c r="W166" s="52" t="str">
        <f t="shared" si="35"/>
        <v>この</v>
      </c>
      <c r="X166" s="52" t="str">
        <f t="shared" si="36"/>
        <v/>
      </c>
      <c r="Y166" s="52" t="str">
        <f t="shared" si="37"/>
        <v/>
      </c>
      <c r="Z166" s="52"/>
      <c r="AA166" s="52" t="str">
        <f t="shared" si="38"/>
        <v>このクリーチャーが戦場に出たとき、あなたがコントロールする最初のクリーチャーは+1/+1の修正を受ける。&amp;br;対戦相手のターン開始時に、昂揚：あなたがコントロールする最初のクリーチャーは+1/+1の修正を受ける。</v>
      </c>
      <c r="AB166" s="61" t="e">
        <f t="shared" si="39"/>
        <v>#N/A</v>
      </c>
    </row>
    <row r="167" spans="1:28">
      <c r="A167" s="49">
        <v>166</v>
      </c>
      <c r="B167" s="50" t="s">
        <v>22</v>
      </c>
      <c r="C167" s="64" t="s">
        <v>510</v>
      </c>
      <c r="D167" s="52" t="s">
        <v>78</v>
      </c>
      <c r="E167" s="52"/>
      <c r="F167" s="53">
        <v>9</v>
      </c>
      <c r="G167" s="54" t="s">
        <v>581</v>
      </c>
      <c r="H167" s="54" t="s">
        <v>582</v>
      </c>
      <c r="I167" s="57" t="s">
        <v>27</v>
      </c>
      <c r="J167" s="52"/>
      <c r="K167" s="52" t="s">
        <v>33</v>
      </c>
      <c r="L167" s="52" t="s">
        <v>34</v>
      </c>
      <c r="M167" s="52"/>
      <c r="N167" s="52" t="s">
        <v>583</v>
      </c>
      <c r="O167" s="52"/>
      <c r="P167" s="52"/>
      <c r="Q167" s="59">
        <v>42768</v>
      </c>
      <c r="R167" s="52"/>
      <c r="S167" s="52"/>
      <c r="T167" s="52"/>
      <c r="U167" s="52">
        <f t="shared" si="33"/>
        <v>2</v>
      </c>
      <c r="V167" s="52">
        <f t="shared" si="34"/>
        <v>2</v>
      </c>
      <c r="W167" s="52" t="str">
        <f t="shared" si="35"/>
        <v>ジェ</v>
      </c>
      <c r="X167" s="52" t="str">
        <f t="shared" si="36"/>
        <v/>
      </c>
      <c r="Y167" s="52" t="str">
        <f t="shared" si="37"/>
        <v/>
      </c>
      <c r="Z167" s="52"/>
      <c r="AA167" s="52" t="str">
        <f t="shared" si="38"/>
        <v>ジェム1個を起動する：あなたのターン終了時まで、あなたがコントロールする各人間は二段攻撃を得る。</v>
      </c>
      <c r="AB167" s="61" t="e">
        <f t="shared" si="39"/>
        <v>#N/A</v>
      </c>
    </row>
    <row r="168" spans="1:28">
      <c r="A168" s="49">
        <v>167</v>
      </c>
      <c r="B168" s="50" t="s">
        <v>22</v>
      </c>
      <c r="C168" s="64" t="s">
        <v>510</v>
      </c>
      <c r="D168" s="52" t="s">
        <v>78</v>
      </c>
      <c r="E168" s="52"/>
      <c r="F168" s="53">
        <v>3</v>
      </c>
      <c r="G168" s="54" t="s">
        <v>584</v>
      </c>
      <c r="H168" s="54" t="s">
        <v>585</v>
      </c>
      <c r="I168" s="57" t="s">
        <v>76</v>
      </c>
      <c r="J168" s="52"/>
      <c r="K168" s="52"/>
      <c r="L168" s="52"/>
      <c r="M168" s="52"/>
      <c r="N168" s="52" t="s">
        <v>586</v>
      </c>
      <c r="O168" s="52"/>
      <c r="P168" s="52"/>
      <c r="Q168" s="59"/>
      <c r="R168" s="52"/>
      <c r="S168" s="52"/>
      <c r="T168" s="52">
        <v>3</v>
      </c>
      <c r="U168" s="52" t="str">
        <f t="shared" si="33"/>
        <v/>
      </c>
      <c r="V168" s="52" t="str">
        <f t="shared" si="34"/>
        <v/>
      </c>
      <c r="W168" s="52" t="str">
        <f t="shared" si="35"/>
        <v>この</v>
      </c>
      <c r="X168" s="52" t="str">
        <f t="shared" si="36"/>
        <v/>
      </c>
      <c r="Y168" s="52" t="str">
        <f t="shared" si="37"/>
        <v/>
      </c>
      <c r="Z168" s="52"/>
      <c r="AA168" s="52" t="str">
        <f t="shared" si="38"/>
        <v>このサポートがボード上にある間、あなたがコントロールする各狼と各狼男は+1/+1の修正を受けるとともにトランプルを得る。</v>
      </c>
      <c r="AB168" s="61" t="e">
        <f t="shared" si="39"/>
        <v>#N/A</v>
      </c>
    </row>
    <row r="169" spans="1:28">
      <c r="A169" s="49">
        <v>168</v>
      </c>
      <c r="B169" s="50" t="s">
        <v>22</v>
      </c>
      <c r="C169" s="64" t="s">
        <v>510</v>
      </c>
      <c r="D169" s="52" t="s">
        <v>78</v>
      </c>
      <c r="E169" s="52"/>
      <c r="F169" s="53">
        <v>6</v>
      </c>
      <c r="G169" s="54" t="s">
        <v>587</v>
      </c>
      <c r="H169" s="54" t="s">
        <v>588</v>
      </c>
      <c r="I169" s="57" t="s">
        <v>76</v>
      </c>
      <c r="J169" s="52"/>
      <c r="K169" s="52"/>
      <c r="L169" s="52"/>
      <c r="M169" s="52"/>
      <c r="N169" s="52" t="s">
        <v>589</v>
      </c>
      <c r="O169" s="52" t="s">
        <v>590</v>
      </c>
      <c r="P169" s="52"/>
      <c r="Q169" s="59"/>
      <c r="R169" s="52"/>
      <c r="S169" s="52"/>
      <c r="T169" s="52">
        <v>2</v>
      </c>
      <c r="U169" s="52" t="str">
        <f t="shared" si="33"/>
        <v/>
      </c>
      <c r="V169" s="52" t="str">
        <f t="shared" si="34"/>
        <v/>
      </c>
      <c r="W169" s="52" t="str">
        <f t="shared" si="35"/>
        <v>あな</v>
      </c>
      <c r="X169" s="52" t="str">
        <f t="shared" si="36"/>
        <v/>
      </c>
      <c r="Y169" s="52" t="str">
        <f t="shared" si="37"/>
        <v/>
      </c>
      <c r="Z169" s="52"/>
      <c r="AA169" s="52" t="str">
        <f t="shared" si="38"/>
        <v>あなたがコントロールするトークンでないクリーチャーが死亡したとき、調査を行う。&amp;br;あなたがコントロールするサポートが戦場に出たとき、1/1の白の人間･兵士･トークンを1体召喚する。</v>
      </c>
      <c r="AB169" s="61" t="e">
        <f t="shared" si="39"/>
        <v>#N/A</v>
      </c>
    </row>
    <row r="170" spans="1:28">
      <c r="A170" s="49">
        <v>169</v>
      </c>
      <c r="B170" s="50" t="s">
        <v>22</v>
      </c>
      <c r="C170" s="64" t="s">
        <v>510</v>
      </c>
      <c r="D170" s="52" t="s">
        <v>78</v>
      </c>
      <c r="E170" s="52"/>
      <c r="F170" s="53">
        <v>5</v>
      </c>
      <c r="G170" s="54" t="s">
        <v>591</v>
      </c>
      <c r="H170" s="54" t="s">
        <v>592</v>
      </c>
      <c r="I170" s="57" t="s">
        <v>76</v>
      </c>
      <c r="J170" s="52"/>
      <c r="K170" s="52"/>
      <c r="L170" s="52"/>
      <c r="M170" s="52"/>
      <c r="N170" s="52" t="s">
        <v>593</v>
      </c>
      <c r="O170" s="52" t="s">
        <v>594</v>
      </c>
      <c r="P170" s="52"/>
      <c r="Q170" s="59"/>
      <c r="R170" s="52"/>
      <c r="S170" s="52"/>
      <c r="T170" s="52">
        <v>3</v>
      </c>
      <c r="U170" s="52" t="str">
        <f t="shared" si="33"/>
        <v/>
      </c>
      <c r="V170" s="52" t="str">
        <f t="shared" si="34"/>
        <v/>
      </c>
      <c r="W170" s="52" t="str">
        <f t="shared" si="35"/>
        <v>この</v>
      </c>
      <c r="X170" s="52" t="str">
        <f t="shared" si="36"/>
        <v/>
      </c>
      <c r="Y170" s="52" t="str">
        <f t="shared" si="37"/>
        <v/>
      </c>
      <c r="Z170" s="52"/>
      <c r="AA170" s="52" t="str">
        <f t="shared" si="38"/>
        <v>このサポートがボードに出たとき、調査を行う。&amp;br;あなたが3個以上の緑ジェムをマッチしさせたとき、あなたは1マナを得る。</v>
      </c>
      <c r="AB170" s="61" t="e">
        <f t="shared" si="39"/>
        <v>#N/A</v>
      </c>
    </row>
    <row r="171" spans="1:28">
      <c r="A171" s="49">
        <v>170</v>
      </c>
      <c r="B171" s="50" t="s">
        <v>22</v>
      </c>
      <c r="C171" s="64" t="s">
        <v>510</v>
      </c>
      <c r="D171" s="52" t="s">
        <v>119</v>
      </c>
      <c r="E171" s="52"/>
      <c r="F171" s="53">
        <v>9</v>
      </c>
      <c r="G171" s="54" t="s">
        <v>595</v>
      </c>
      <c r="H171" s="54" t="s">
        <v>596</v>
      </c>
      <c r="I171" s="57" t="s">
        <v>27</v>
      </c>
      <c r="J171" s="52"/>
      <c r="K171" s="52" t="s">
        <v>33</v>
      </c>
      <c r="L171" s="52" t="s">
        <v>597</v>
      </c>
      <c r="M171" s="52"/>
      <c r="N171" s="52" t="s">
        <v>598</v>
      </c>
      <c r="O171" s="52" t="s">
        <v>599</v>
      </c>
      <c r="P171" s="52"/>
      <c r="Q171" s="59">
        <v>42828</v>
      </c>
      <c r="R171" s="52"/>
      <c r="S171" s="52"/>
      <c r="T171" s="52"/>
      <c r="U171" s="52">
        <f t="shared" si="33"/>
        <v>4</v>
      </c>
      <c r="V171" s="52">
        <f t="shared" si="34"/>
        <v>3</v>
      </c>
      <c r="W171" s="52" t="str">
        <f t="shared" si="35"/>
        <v>各タ</v>
      </c>
      <c r="X171" s="52" t="str">
        <f t="shared" si="36"/>
        <v/>
      </c>
      <c r="Y171" s="52" t="str">
        <f t="shared" si="37"/>
        <v/>
      </c>
      <c r="Z171" s="52"/>
      <c r="AA171" s="52" t="str">
        <f t="shared" si="38"/>
        <v>各ターン開始時に、ジェム1個を黒に変換し、ジェム1個を緑に変換する。&amp;br;昂揚：このクリーチャーは接死を持つ。</v>
      </c>
      <c r="AB171" s="61" t="e">
        <f t="shared" si="39"/>
        <v>#N/A</v>
      </c>
    </row>
    <row r="172" spans="1:28">
      <c r="A172" s="49">
        <v>171</v>
      </c>
      <c r="B172" s="50" t="s">
        <v>22</v>
      </c>
      <c r="C172" s="64" t="s">
        <v>510</v>
      </c>
      <c r="D172" s="52" t="s">
        <v>119</v>
      </c>
      <c r="E172" s="52"/>
      <c r="F172" s="53">
        <v>11</v>
      </c>
      <c r="G172" s="54" t="s">
        <v>600</v>
      </c>
      <c r="H172" s="54" t="s">
        <v>601</v>
      </c>
      <c r="I172" s="57" t="s">
        <v>27</v>
      </c>
      <c r="J172" s="52"/>
      <c r="K172" s="52" t="s">
        <v>602</v>
      </c>
      <c r="L172" s="52"/>
      <c r="M172" s="52"/>
      <c r="N172" s="52" t="s">
        <v>603</v>
      </c>
      <c r="O172" s="52"/>
      <c r="P172" s="52"/>
      <c r="Q172" s="59">
        <v>42797</v>
      </c>
      <c r="R172" s="52"/>
      <c r="S172" s="52"/>
      <c r="T172" s="52"/>
      <c r="U172" s="52">
        <f t="shared" si="33"/>
        <v>3</v>
      </c>
      <c r="V172" s="52">
        <f t="shared" si="34"/>
        <v>3</v>
      </c>
      <c r="W172" s="52" t="str">
        <f t="shared" si="35"/>
        <v>この</v>
      </c>
      <c r="X172" s="52" t="str">
        <f t="shared" si="36"/>
        <v/>
      </c>
      <c r="Y172" s="52" t="str">
        <f t="shared" si="37"/>
        <v/>
      </c>
      <c r="Z172" s="52"/>
      <c r="AA172" s="52" t="str">
        <f t="shared" si="38"/>
        <v>このクリーチャーが攻撃したとき、昂揚：このクリーチャーは+3/+3の修正を受ける。</v>
      </c>
      <c r="AB172" s="61" t="e">
        <f t="shared" si="39"/>
        <v>#N/A</v>
      </c>
    </row>
    <row r="173" spans="1:28">
      <c r="A173" s="49">
        <v>172</v>
      </c>
      <c r="B173" s="50" t="s">
        <v>22</v>
      </c>
      <c r="C173" s="64" t="s">
        <v>510</v>
      </c>
      <c r="D173" s="52" t="s">
        <v>119</v>
      </c>
      <c r="E173" s="52"/>
      <c r="F173" s="53">
        <v>16</v>
      </c>
      <c r="G173" s="54" t="s">
        <v>604</v>
      </c>
      <c r="H173" s="54" t="s">
        <v>605</v>
      </c>
      <c r="I173" s="57" t="s">
        <v>27</v>
      </c>
      <c r="J173" s="52"/>
      <c r="K173" s="52" t="s">
        <v>33</v>
      </c>
      <c r="L173" s="52" t="s">
        <v>325</v>
      </c>
      <c r="M173" s="52" t="s">
        <v>405</v>
      </c>
      <c r="N173" s="52" t="s">
        <v>606</v>
      </c>
      <c r="O173" s="52" t="s">
        <v>607</v>
      </c>
      <c r="P173" s="52" t="s">
        <v>406</v>
      </c>
      <c r="Q173" s="59">
        <v>42736</v>
      </c>
      <c r="R173" s="52"/>
      <c r="S173" s="52"/>
      <c r="T173" s="52"/>
      <c r="U173" s="52">
        <f t="shared" si="33"/>
        <v>1</v>
      </c>
      <c r="V173" s="52">
        <f t="shared" si="34"/>
        <v>1</v>
      </c>
      <c r="W173" s="52" t="str">
        <f t="shared" si="35"/>
        <v>あな</v>
      </c>
      <c r="X173" s="52" t="str">
        <f t="shared" si="36"/>
        <v/>
      </c>
      <c r="Y173" s="52" t="str">
        <f t="shared" si="37"/>
        <v/>
      </c>
      <c r="Z173" s="52"/>
      <c r="AA173" s="52" t="str">
        <f t="shared" si="38"/>
        <v>あなたがカードを引いたとき、このクリーチャーは+1/+1の修正を受ける。&amp;br;このクリーチャーが戦場に出たとき、あなたはカードを1枚引く。&amp;br;各ターン開始時に、直前のターンにカードが唱えられていなかった場合、このクリーチャーは変身する。</v>
      </c>
      <c r="AB173" s="61" t="e">
        <f t="shared" si="39"/>
        <v>#N/A</v>
      </c>
    </row>
    <row r="174" spans="1:28">
      <c r="A174" s="49">
        <v>173</v>
      </c>
      <c r="B174" s="50" t="s">
        <v>22</v>
      </c>
      <c r="C174" s="64" t="s">
        <v>510</v>
      </c>
      <c r="D174" s="52" t="s">
        <v>119</v>
      </c>
      <c r="E174" s="52"/>
      <c r="F174" s="53">
        <v>1</v>
      </c>
      <c r="G174" s="55" t="s">
        <v>608</v>
      </c>
      <c r="H174" s="55" t="s">
        <v>609</v>
      </c>
      <c r="I174" s="57" t="s">
        <v>27</v>
      </c>
      <c r="J174" s="52"/>
      <c r="K174" s="52" t="s">
        <v>405</v>
      </c>
      <c r="L174" s="52"/>
      <c r="M174" s="52"/>
      <c r="N174" s="52" t="s">
        <v>610</v>
      </c>
      <c r="O174" s="52" t="s">
        <v>409</v>
      </c>
      <c r="P174" s="52"/>
      <c r="Q174" s="59">
        <v>42829</v>
      </c>
      <c r="R174" s="52"/>
      <c r="S174" s="52"/>
      <c r="T174" s="52"/>
      <c r="U174" s="52">
        <f t="shared" si="33"/>
        <v>4</v>
      </c>
      <c r="V174" s="52">
        <f t="shared" si="34"/>
        <v>4</v>
      </c>
      <c r="W174" s="52" t="str">
        <f t="shared" si="35"/>
        <v>あな</v>
      </c>
      <c r="X174" s="52" t="str">
        <f t="shared" si="36"/>
        <v/>
      </c>
      <c r="Y174" s="52" t="str">
        <f t="shared" si="37"/>
        <v/>
      </c>
      <c r="Z174" s="52"/>
      <c r="AA174" s="52" t="str">
        <f t="shared" si="38"/>
        <v>あなたがカードを引いたとき、このクリーチャーは+2/+2の修正を受ける。&amp;br;各ターン開始時に、直前のターンにカードが2枚以上唱えられていた場合、このクリーチャーは変身する。</v>
      </c>
      <c r="AB174" s="61" t="e">
        <f t="shared" si="39"/>
        <v>#N/A</v>
      </c>
    </row>
    <row r="175" spans="1:28">
      <c r="A175" s="49">
        <v>174</v>
      </c>
      <c r="B175" s="50" t="s">
        <v>22</v>
      </c>
      <c r="C175" s="64" t="s">
        <v>510</v>
      </c>
      <c r="D175" s="52" t="s">
        <v>119</v>
      </c>
      <c r="E175" s="52"/>
      <c r="F175" s="53">
        <v>13</v>
      </c>
      <c r="G175" s="54" t="s">
        <v>611</v>
      </c>
      <c r="H175" s="54" t="s">
        <v>612</v>
      </c>
      <c r="I175" s="57" t="s">
        <v>27</v>
      </c>
      <c r="J175" s="52"/>
      <c r="K175" s="52" t="s">
        <v>485</v>
      </c>
      <c r="L175" s="52" t="s">
        <v>532</v>
      </c>
      <c r="M175" s="52"/>
      <c r="N175" s="52" t="s">
        <v>419</v>
      </c>
      <c r="O175" s="52" t="s">
        <v>613</v>
      </c>
      <c r="P175" s="52"/>
      <c r="Q175" s="59">
        <v>42768</v>
      </c>
      <c r="R175" s="52"/>
      <c r="S175" s="52"/>
      <c r="T175" s="52"/>
      <c r="U175" s="52">
        <f t="shared" si="33"/>
        <v>2</v>
      </c>
      <c r="V175" s="52">
        <f t="shared" si="34"/>
        <v>2</v>
      </c>
      <c r="W175" s="52" t="str">
        <f t="shared" si="35"/>
        <v>トラ</v>
      </c>
      <c r="X175" s="52" t="str">
        <f t="shared" si="36"/>
        <v/>
      </c>
      <c r="Y175" s="52" t="str">
        <f t="shared" si="37"/>
        <v/>
      </c>
      <c r="Z175" s="52"/>
      <c r="AA175" s="52" t="str">
        <f t="shared" si="38"/>
        <v>トランプル&amp;br;あなたがコントロールする狼か狼男が呪文の対象になったとき、そのクリーチャーは+4/+4の修正を受ける。</v>
      </c>
      <c r="AB175" s="61" t="e">
        <f t="shared" si="39"/>
        <v>#N/A</v>
      </c>
    </row>
    <row r="176" spans="1:28">
      <c r="A176" s="49">
        <v>175</v>
      </c>
      <c r="B176" s="50" t="s">
        <v>22</v>
      </c>
      <c r="C176" s="64" t="s">
        <v>510</v>
      </c>
      <c r="D176" s="52" t="s">
        <v>119</v>
      </c>
      <c r="E176" s="52"/>
      <c r="F176" s="53">
        <v>5</v>
      </c>
      <c r="G176" s="54" t="s">
        <v>614</v>
      </c>
      <c r="H176" s="54" t="s">
        <v>615</v>
      </c>
      <c r="I176" s="57" t="s">
        <v>76</v>
      </c>
      <c r="J176" s="52"/>
      <c r="K176" s="52"/>
      <c r="L176" s="52"/>
      <c r="M176" s="52"/>
      <c r="N176" s="52" t="s">
        <v>616</v>
      </c>
      <c r="O176" s="52"/>
      <c r="P176" s="52"/>
      <c r="Q176" s="59"/>
      <c r="R176" s="52"/>
      <c r="S176" s="52"/>
      <c r="T176" s="52">
        <v>3</v>
      </c>
      <c r="U176" s="52" t="str">
        <f t="shared" si="33"/>
        <v/>
      </c>
      <c r="V176" s="52" t="str">
        <f t="shared" si="34"/>
        <v/>
      </c>
      <c r="W176" s="52" t="str">
        <f t="shared" si="35"/>
        <v>あな</v>
      </c>
      <c r="X176" s="52" t="str">
        <f t="shared" si="36"/>
        <v/>
      </c>
      <c r="Y176" s="52" t="str">
        <f t="shared" si="37"/>
        <v/>
      </c>
      <c r="Z176" s="52"/>
      <c r="AA176" s="52" t="str">
        <f t="shared" si="38"/>
        <v>あなたがコントロールするクリーチャーが攻撃したとき、ジェム1個を緑に変換する。</v>
      </c>
      <c r="AB176" s="61" t="e">
        <f t="shared" si="39"/>
        <v>#N/A</v>
      </c>
    </row>
    <row r="177" spans="1:28">
      <c r="A177" s="49">
        <v>176</v>
      </c>
      <c r="B177" s="50" t="s">
        <v>22</v>
      </c>
      <c r="C177" s="64" t="s">
        <v>510</v>
      </c>
      <c r="D177" s="52" t="s">
        <v>143</v>
      </c>
      <c r="E177" s="52"/>
      <c r="F177" s="53">
        <v>10</v>
      </c>
      <c r="G177" s="54" t="s">
        <v>617</v>
      </c>
      <c r="H177" s="54" t="s">
        <v>618</v>
      </c>
      <c r="I177" s="57" t="s">
        <v>27</v>
      </c>
      <c r="J177" s="52"/>
      <c r="K177" s="52" t="s">
        <v>619</v>
      </c>
      <c r="L177" s="52"/>
      <c r="M177" s="52"/>
      <c r="N177" s="52" t="s">
        <v>419</v>
      </c>
      <c r="O177" s="52" t="s">
        <v>620</v>
      </c>
      <c r="P177" s="52"/>
      <c r="Q177" s="59">
        <v>42892</v>
      </c>
      <c r="R177" s="52"/>
      <c r="S177" s="52"/>
      <c r="T177" s="52"/>
      <c r="U177" s="52">
        <f t="shared" si="33"/>
        <v>6</v>
      </c>
      <c r="V177" s="52">
        <f t="shared" si="34"/>
        <v>6</v>
      </c>
      <c r="W177" s="52" t="str">
        <f t="shared" si="35"/>
        <v>トラ</v>
      </c>
      <c r="X177" s="52" t="str">
        <f t="shared" si="36"/>
        <v/>
      </c>
      <c r="Y177" s="52" t="str">
        <f t="shared" si="37"/>
        <v/>
      </c>
      <c r="Z177" s="52"/>
      <c r="AA177" s="52" t="str">
        <f t="shared" si="38"/>
        <v>トランプル&amp;br;あなたのターン開始時に、昂揚：このクリーチャーは+5/+5の修正を受ける。</v>
      </c>
      <c r="AB177" s="61" t="e">
        <f t="shared" si="39"/>
        <v>#N/A</v>
      </c>
    </row>
    <row r="178" spans="1:28">
      <c r="A178" s="49">
        <v>177</v>
      </c>
      <c r="B178" s="50" t="s">
        <v>22</v>
      </c>
      <c r="C178" s="64" t="s">
        <v>510</v>
      </c>
      <c r="D178" s="52" t="s">
        <v>143</v>
      </c>
      <c r="E178" s="52"/>
      <c r="F178" s="53">
        <v>14</v>
      </c>
      <c r="G178" s="54" t="s">
        <v>621</v>
      </c>
      <c r="H178" s="54" t="s">
        <v>622</v>
      </c>
      <c r="I178" s="57" t="s">
        <v>27</v>
      </c>
      <c r="J178" s="52"/>
      <c r="K178" s="52" t="s">
        <v>623</v>
      </c>
      <c r="L178" s="52"/>
      <c r="M178" s="52"/>
      <c r="N178" s="52" t="s">
        <v>538</v>
      </c>
      <c r="O178" s="52" t="s">
        <v>624</v>
      </c>
      <c r="P178" s="52" t="s">
        <v>625</v>
      </c>
      <c r="Q178" s="59">
        <v>42736</v>
      </c>
      <c r="R178" s="52"/>
      <c r="S178" s="52"/>
      <c r="T178" s="52"/>
      <c r="U178" s="52">
        <f t="shared" si="33"/>
        <v>1</v>
      </c>
      <c r="V178" s="52">
        <f t="shared" si="34"/>
        <v>1</v>
      </c>
      <c r="W178" s="52" t="str">
        <f t="shared" si="35"/>
        <v>到達</v>
      </c>
      <c r="X178" s="52" t="str">
        <f t="shared" si="36"/>
        <v/>
      </c>
      <c r="Y178" s="52" t="str">
        <f t="shared" si="37"/>
        <v/>
      </c>
      <c r="Z178" s="52"/>
      <c r="AA178" s="52" t="str">
        <f t="shared" si="38"/>
        <v>到達&amp;br;このクリーチャーが戦場に出たとき、ジェム6個を緑に変換する。&amp;br;あなたのターン開始時に、ジェム3個を緑に変換する。&amp;br;いずれかのプレイヤーが3個以上の緑ジェムをマッチさせたとき、このクリーチャーは+2/+2の修正を受ける。</v>
      </c>
      <c r="AB178" s="61" t="e">
        <f t="shared" si="39"/>
        <v>#N/A</v>
      </c>
    </row>
    <row r="179" spans="1:28">
      <c r="A179" s="49">
        <v>178</v>
      </c>
      <c r="B179" s="50" t="s">
        <v>22</v>
      </c>
      <c r="C179" s="64" t="s">
        <v>510</v>
      </c>
      <c r="D179" s="52" t="s">
        <v>143</v>
      </c>
      <c r="E179" s="52"/>
      <c r="F179" s="53">
        <v>20</v>
      </c>
      <c r="G179" s="54" t="s">
        <v>626</v>
      </c>
      <c r="H179" s="54" t="s">
        <v>627</v>
      </c>
      <c r="I179" s="57" t="s">
        <v>61</v>
      </c>
      <c r="J179" s="52"/>
      <c r="K179" s="52"/>
      <c r="L179" s="52"/>
      <c r="M179" s="52"/>
      <c r="N179" s="52" t="s">
        <v>628</v>
      </c>
      <c r="O179" s="52" t="s">
        <v>629</v>
      </c>
      <c r="P179" s="52" t="s">
        <v>630</v>
      </c>
      <c r="Q179" s="59"/>
      <c r="R179" s="52"/>
      <c r="S179" s="52"/>
      <c r="T179" s="52"/>
      <c r="U179" s="52" t="str">
        <f t="shared" si="33"/>
        <v/>
      </c>
      <c r="V179" s="52" t="str">
        <f t="shared" si="34"/>
        <v/>
      </c>
      <c r="W179" s="52" t="str">
        <f t="shared" si="35"/>
        <v>ジェ</v>
      </c>
      <c r="X179" s="52" t="str">
        <f t="shared" si="36"/>
        <v/>
      </c>
      <c r="Y179" s="52" t="str">
        <f t="shared" si="37"/>
        <v/>
      </c>
      <c r="Z179" s="52"/>
      <c r="AA179" s="52" t="str">
        <f t="shared" si="38"/>
        <v>ジェム15個を緑に変換する。&amp;br;あなたがコントロールしていて破壊された最後のクリーチャーをあなたの手札に戻す。&amp;br;破壊された最後の呪文をあなたの手札に戻す。これによりこの呪文を手札に戻すことはできない。&amp;br;あなたがコントロールしていて破壊された最後のサポートをあなたの手札に戻す。</v>
      </c>
      <c r="AB179" s="61" t="e">
        <f t="shared" si="39"/>
        <v>#N/A</v>
      </c>
    </row>
    <row r="180" spans="1:28">
      <c r="A180" s="49">
        <v>179</v>
      </c>
      <c r="B180" s="50" t="s">
        <v>22</v>
      </c>
      <c r="C180" s="65" t="s">
        <v>631</v>
      </c>
      <c r="D180" s="52" t="s">
        <v>119</v>
      </c>
      <c r="E180" s="52"/>
      <c r="F180" s="53">
        <v>10</v>
      </c>
      <c r="G180" s="54" t="s">
        <v>632</v>
      </c>
      <c r="H180" s="54" t="s">
        <v>633</v>
      </c>
      <c r="I180" s="57" t="s">
        <v>27</v>
      </c>
      <c r="J180" s="52"/>
      <c r="K180" s="52" t="s">
        <v>170</v>
      </c>
      <c r="L180" s="52"/>
      <c r="M180" s="52"/>
      <c r="N180" s="52" t="s">
        <v>35</v>
      </c>
      <c r="O180" s="52" t="s">
        <v>634</v>
      </c>
      <c r="P180" s="52"/>
      <c r="Q180" s="59">
        <v>42768</v>
      </c>
      <c r="R180" s="52"/>
      <c r="S180" s="52"/>
      <c r="T180" s="52"/>
      <c r="U180" s="52">
        <f t="shared" si="33"/>
        <v>2</v>
      </c>
      <c r="V180" s="52">
        <f t="shared" si="34"/>
        <v>2</v>
      </c>
      <c r="W180" s="52" t="str">
        <f t="shared" si="35"/>
        <v>ディ</v>
      </c>
      <c r="X180" s="52" t="str">
        <f t="shared" si="36"/>
        <v/>
      </c>
      <c r="Y180" s="52" t="str">
        <f t="shared" si="37"/>
        <v/>
      </c>
      <c r="Z180" s="52"/>
      <c r="AA180" s="52" t="str">
        <f t="shared" si="38"/>
        <v>ディフェンダー&amp;br;あなたがコントロールするゾンビが戦場に出たとき、このクリーチャーが破壊されていた場合、このクリーチャーを戦場に戻す。</v>
      </c>
      <c r="AB180" s="61" t="e">
        <f t="shared" si="39"/>
        <v>#N/A</v>
      </c>
    </row>
    <row r="181" spans="1:28">
      <c r="A181" s="49">
        <v>180</v>
      </c>
      <c r="B181" s="50" t="s">
        <v>22</v>
      </c>
      <c r="C181" s="65" t="s">
        <v>635</v>
      </c>
      <c r="D181" s="52" t="s">
        <v>119</v>
      </c>
      <c r="E181" s="52"/>
      <c r="F181" s="53">
        <v>12</v>
      </c>
      <c r="G181" s="54" t="s">
        <v>636</v>
      </c>
      <c r="H181" s="54" t="s">
        <v>637</v>
      </c>
      <c r="I181" s="57" t="s">
        <v>61</v>
      </c>
      <c r="J181" s="52"/>
      <c r="K181" s="52"/>
      <c r="L181" s="52"/>
      <c r="M181" s="52"/>
      <c r="N181" s="52" t="s">
        <v>638</v>
      </c>
      <c r="O181" s="52"/>
      <c r="P181" s="52"/>
      <c r="Q181" s="59"/>
      <c r="R181" s="52"/>
      <c r="S181" s="52"/>
      <c r="T181" s="52"/>
      <c r="U181" s="52" t="str">
        <f t="shared" si="33"/>
        <v/>
      </c>
      <c r="V181" s="52" t="str">
        <f t="shared" si="34"/>
        <v/>
      </c>
      <c r="W181" s="52" t="str">
        <f t="shared" si="35"/>
        <v>あな</v>
      </c>
      <c r="X181" s="52" t="str">
        <f t="shared" si="36"/>
        <v/>
      </c>
      <c r="Y181" s="52" t="str">
        <f t="shared" si="37"/>
        <v/>
      </c>
      <c r="Z181" s="52"/>
      <c r="AA181" s="52" t="str">
        <f t="shared" si="38"/>
        <v>あなたがコントロールするクリーチャー1体を対象とする。それはあなたがコントロールするクリーチャー1体につき+1/+1の修正を受ける。それを強化する。</v>
      </c>
      <c r="AB181" s="61" t="e">
        <f t="shared" si="39"/>
        <v>#N/A</v>
      </c>
    </row>
    <row r="182" spans="1:28">
      <c r="A182" s="49">
        <v>181</v>
      </c>
      <c r="B182" s="50" t="s">
        <v>22</v>
      </c>
      <c r="C182" s="65" t="s">
        <v>639</v>
      </c>
      <c r="D182" s="52" t="s">
        <v>119</v>
      </c>
      <c r="E182" s="52"/>
      <c r="F182" s="53">
        <v>12</v>
      </c>
      <c r="G182" s="54" t="s">
        <v>640</v>
      </c>
      <c r="H182" s="54" t="s">
        <v>641</v>
      </c>
      <c r="I182" s="57" t="s">
        <v>61</v>
      </c>
      <c r="J182" s="52"/>
      <c r="K182" s="52"/>
      <c r="L182" s="52"/>
      <c r="M182" s="52"/>
      <c r="N182" s="52" t="s">
        <v>642</v>
      </c>
      <c r="O182" s="52" t="s">
        <v>643</v>
      </c>
      <c r="P182" s="52" t="s">
        <v>644</v>
      </c>
      <c r="Q182" s="59"/>
      <c r="R182" s="52"/>
      <c r="S182" s="52"/>
      <c r="T182" s="52"/>
      <c r="U182" s="52" t="str">
        <f t="shared" si="33"/>
        <v/>
      </c>
      <c r="V182" s="52" t="str">
        <f t="shared" si="34"/>
        <v/>
      </c>
      <c r="W182" s="52" t="str">
        <f t="shared" si="35"/>
        <v>対戦</v>
      </c>
      <c r="X182" s="52" t="str">
        <f t="shared" si="36"/>
        <v/>
      </c>
      <c r="Y182" s="52" t="str">
        <f t="shared" si="37"/>
        <v/>
      </c>
      <c r="Z182" s="52"/>
      <c r="AA182" s="52" t="str">
        <f t="shared" si="38"/>
        <v>対戦相手がコントロールする最初のクリーチャーを破壊する。&amp;br;対戦相手がコントロールするサポートを無作為に1つ選び、それを破壊する。&amp;br;あなたは6点のダメージを受ける。</v>
      </c>
      <c r="AB182" s="61" t="e">
        <f t="shared" si="39"/>
        <v>#N/A</v>
      </c>
    </row>
    <row r="183" spans="1:28">
      <c r="A183" s="49">
        <v>182</v>
      </c>
      <c r="B183" s="50" t="s">
        <v>22</v>
      </c>
      <c r="C183" s="65" t="s">
        <v>645</v>
      </c>
      <c r="D183" s="52" t="s">
        <v>119</v>
      </c>
      <c r="E183" s="52"/>
      <c r="F183" s="53">
        <v>12</v>
      </c>
      <c r="G183" s="54" t="s">
        <v>646</v>
      </c>
      <c r="H183" s="54" t="s">
        <v>647</v>
      </c>
      <c r="I183" s="57" t="s">
        <v>61</v>
      </c>
      <c r="J183" s="52"/>
      <c r="K183" s="52"/>
      <c r="L183" s="52"/>
      <c r="M183" s="52"/>
      <c r="N183" s="52" t="s">
        <v>648</v>
      </c>
      <c r="O183" s="52"/>
      <c r="P183" s="52"/>
      <c r="Q183" s="59"/>
      <c r="R183" s="52"/>
      <c r="S183" s="52"/>
      <c r="T183" s="52"/>
      <c r="U183" s="52" t="str">
        <f t="shared" si="33"/>
        <v/>
      </c>
      <c r="V183" s="52" t="str">
        <f t="shared" si="34"/>
        <v/>
      </c>
      <c r="W183" s="52" t="str">
        <f t="shared" si="35"/>
        <v>クリ</v>
      </c>
      <c r="X183" s="52" t="str">
        <f t="shared" si="36"/>
        <v/>
      </c>
      <c r="Y183" s="52" t="str">
        <f t="shared" si="37"/>
        <v/>
      </c>
      <c r="Z183" s="52"/>
      <c r="AA183" s="52" t="str">
        <f t="shared" si="38"/>
        <v>クリーチャー1体を対象とする。それは「このクリーチャーが攻撃したとき、あなたのターン終了時まで、このクリーチャーは+4/+4の修正を受ける。」を得る。</v>
      </c>
      <c r="AB183" s="61" t="e">
        <f t="shared" si="39"/>
        <v>#N/A</v>
      </c>
    </row>
    <row r="184" spans="1:28">
      <c r="A184" s="49">
        <v>183</v>
      </c>
      <c r="B184" s="50" t="s">
        <v>22</v>
      </c>
      <c r="C184" s="65" t="s">
        <v>649</v>
      </c>
      <c r="D184" s="52" t="s">
        <v>119</v>
      </c>
      <c r="E184" s="52"/>
      <c r="F184" s="53">
        <v>6</v>
      </c>
      <c r="G184" s="54" t="s">
        <v>650</v>
      </c>
      <c r="H184" s="54" t="s">
        <v>651</v>
      </c>
      <c r="I184" s="57" t="s">
        <v>76</v>
      </c>
      <c r="J184" s="52"/>
      <c r="K184" s="52"/>
      <c r="L184" s="52"/>
      <c r="M184" s="52"/>
      <c r="N184" s="52" t="s">
        <v>652</v>
      </c>
      <c r="O184" s="52" t="s">
        <v>653</v>
      </c>
      <c r="P184" s="52"/>
      <c r="Q184" s="59"/>
      <c r="R184" s="52"/>
      <c r="S184" s="52"/>
      <c r="T184" s="52">
        <v>3</v>
      </c>
      <c r="U184" s="52" t="str">
        <f t="shared" si="33"/>
        <v/>
      </c>
      <c r="V184" s="52" t="str">
        <f t="shared" si="34"/>
        <v/>
      </c>
      <c r="W184" s="52" t="str">
        <f t="shared" si="35"/>
        <v>あな</v>
      </c>
      <c r="X184" s="52" t="str">
        <f t="shared" si="36"/>
        <v/>
      </c>
      <c r="Y184" s="52" t="str">
        <f t="shared" si="37"/>
        <v/>
      </c>
      <c r="Z184" s="52"/>
      <c r="AA184" s="52" t="str">
        <f t="shared" si="38"/>
        <v>あなたのターン終了時に、あなたはカードを1枚引く。&amp;br;対戦相手のターン終了時に、対戦相手はカードを1枚引く。対戦相手の手札が4枚以上の場合、対戦相手は4点のダメージを受ける。</v>
      </c>
      <c r="AB184" s="61" t="e">
        <f t="shared" si="39"/>
        <v>#N/A</v>
      </c>
    </row>
    <row r="185" spans="1:28">
      <c r="A185" s="49">
        <v>184</v>
      </c>
      <c r="B185" s="50" t="s">
        <v>22</v>
      </c>
      <c r="C185" s="65" t="s">
        <v>654</v>
      </c>
      <c r="D185" s="52" t="s">
        <v>143</v>
      </c>
      <c r="E185" s="52"/>
      <c r="F185" s="53">
        <v>20</v>
      </c>
      <c r="G185" s="54" t="s">
        <v>655</v>
      </c>
      <c r="H185" s="54" t="s">
        <v>656</v>
      </c>
      <c r="I185" s="57" t="s">
        <v>27</v>
      </c>
      <c r="J185" s="52"/>
      <c r="K185" s="52" t="s">
        <v>308</v>
      </c>
      <c r="L185" s="52" t="s">
        <v>42</v>
      </c>
      <c r="M185" s="52"/>
      <c r="N185" s="52" t="s">
        <v>657</v>
      </c>
      <c r="O185" s="52"/>
      <c r="P185" s="52"/>
      <c r="Q185" s="59">
        <v>42955</v>
      </c>
      <c r="R185" s="52"/>
      <c r="S185" s="52"/>
      <c r="T185" s="52"/>
      <c r="U185" s="52">
        <f t="shared" si="33"/>
        <v>8</v>
      </c>
      <c r="V185" s="52">
        <f t="shared" si="34"/>
        <v>8</v>
      </c>
      <c r="W185" s="52" t="str">
        <f t="shared" si="35"/>
        <v>あな</v>
      </c>
      <c r="X185" s="52" t="str">
        <f t="shared" si="36"/>
        <v/>
      </c>
      <c r="Y185" s="52" t="str">
        <f t="shared" si="37"/>
        <v/>
      </c>
      <c r="Z185" s="52"/>
      <c r="AA185" s="52" t="str">
        <f t="shared" si="38"/>
        <v>あなたがコントロールするクリーチャーが戦場に出たとき、あなたはカードを1枚捨てる。そのクリーチャーは+3/+3の修正を受けるとともに飛行と速攻と絆魂を得る。</v>
      </c>
      <c r="AB185" s="61" t="e">
        <f t="shared" si="39"/>
        <v>#N/A</v>
      </c>
    </row>
    <row r="186" spans="1:28">
      <c r="A186" s="49">
        <v>185</v>
      </c>
      <c r="B186" s="50" t="s">
        <v>22</v>
      </c>
      <c r="C186" s="65" t="s">
        <v>658</v>
      </c>
      <c r="D186" s="52" t="s">
        <v>143</v>
      </c>
      <c r="E186" s="52"/>
      <c r="F186" s="53">
        <v>15</v>
      </c>
      <c r="G186" s="54" t="s">
        <v>659</v>
      </c>
      <c r="H186" s="54" t="s">
        <v>660</v>
      </c>
      <c r="I186" s="57" t="s">
        <v>27</v>
      </c>
      <c r="J186" s="52"/>
      <c r="K186" s="52" t="s">
        <v>146</v>
      </c>
      <c r="L186" s="52"/>
      <c r="M186" s="52"/>
      <c r="N186" s="52" t="s">
        <v>150</v>
      </c>
      <c r="O186" s="52" t="s">
        <v>661</v>
      </c>
      <c r="P186" s="52" t="s">
        <v>662</v>
      </c>
      <c r="Q186" s="59">
        <v>42924</v>
      </c>
      <c r="R186" s="52"/>
      <c r="S186" s="52"/>
      <c r="T186" s="52"/>
      <c r="U186" s="52">
        <f t="shared" si="33"/>
        <v>7</v>
      </c>
      <c r="V186" s="52">
        <f t="shared" si="34"/>
        <v>8</v>
      </c>
      <c r="W186" s="52" t="str">
        <f t="shared" si="35"/>
        <v>飛行</v>
      </c>
      <c r="X186" s="52" t="str">
        <f t="shared" si="36"/>
        <v>警戒</v>
      </c>
      <c r="Y186" s="52" t="str">
        <f t="shared" si="37"/>
        <v/>
      </c>
      <c r="Z186" s="52"/>
      <c r="AA186" s="52" t="str">
        <f t="shared" si="38"/>
        <v>飛行 警戒&amp;br;あなたと、あなたがコントロールする書く人間は呪禁を得る。&amp;br;ジェム5個を起動する：1/1の白の人間･兵士･トークンを1体召喚する。</v>
      </c>
      <c r="AB186" s="61" t="e">
        <f t="shared" si="39"/>
        <v>#N/A</v>
      </c>
    </row>
    <row r="187" spans="1:28">
      <c r="A187" s="49">
        <v>186</v>
      </c>
      <c r="B187" s="50" t="s">
        <v>22</v>
      </c>
      <c r="C187" s="66" t="s">
        <v>663</v>
      </c>
      <c r="D187" s="52" t="s">
        <v>24</v>
      </c>
      <c r="E187" s="52"/>
      <c r="F187" s="53">
        <v>15</v>
      </c>
      <c r="G187" s="54" t="s">
        <v>664</v>
      </c>
      <c r="H187" s="54" t="s">
        <v>665</v>
      </c>
      <c r="I187" s="57" t="s">
        <v>27</v>
      </c>
      <c r="J187" s="52"/>
      <c r="K187" s="52" t="s">
        <v>666</v>
      </c>
      <c r="L187" s="52"/>
      <c r="M187" s="52"/>
      <c r="N187" s="52" t="s">
        <v>35</v>
      </c>
      <c r="O187" s="52"/>
      <c r="P187" s="52"/>
      <c r="Q187" s="59">
        <v>42799</v>
      </c>
      <c r="R187" s="52"/>
      <c r="S187" s="52"/>
      <c r="T187" s="52"/>
      <c r="U187" s="52">
        <f t="shared" si="33"/>
        <v>3</v>
      </c>
      <c r="V187" s="52">
        <f t="shared" si="34"/>
        <v>5</v>
      </c>
      <c r="W187" s="52" t="str">
        <f t="shared" si="35"/>
        <v>ディ</v>
      </c>
      <c r="X187" s="52" t="str">
        <f t="shared" si="36"/>
        <v/>
      </c>
      <c r="Y187" s="52" t="str">
        <f t="shared" si="37"/>
        <v/>
      </c>
      <c r="Z187" s="52"/>
      <c r="AA187" s="52" t="str">
        <f t="shared" si="38"/>
        <v>ディフェンダー</v>
      </c>
      <c r="AB187" s="61" t="e">
        <f t="shared" si="39"/>
        <v>#N/A</v>
      </c>
    </row>
    <row r="188" spans="1:28">
      <c r="A188" s="49">
        <v>187</v>
      </c>
      <c r="B188" s="50" t="s">
        <v>22</v>
      </c>
      <c r="C188" s="66" t="s">
        <v>663</v>
      </c>
      <c r="D188" s="52" t="s">
        <v>24</v>
      </c>
      <c r="E188" s="52"/>
      <c r="F188" s="53">
        <v>5</v>
      </c>
      <c r="G188" s="54" t="s">
        <v>667</v>
      </c>
      <c r="H188" s="54" t="s">
        <v>668</v>
      </c>
      <c r="I188" s="57" t="s">
        <v>27</v>
      </c>
      <c r="J188" s="52"/>
      <c r="K188" s="52" t="s">
        <v>669</v>
      </c>
      <c r="L188" s="52"/>
      <c r="M188" s="52"/>
      <c r="N188" s="52"/>
      <c r="O188" s="52"/>
      <c r="P188" s="52"/>
      <c r="Q188" s="59">
        <v>42795</v>
      </c>
      <c r="R188" s="52"/>
      <c r="S188" s="52"/>
      <c r="T188" s="52"/>
      <c r="U188" s="52">
        <f t="shared" si="33"/>
        <v>3</v>
      </c>
      <c r="V188" s="52">
        <f t="shared" si="34"/>
        <v>1</v>
      </c>
      <c r="W188" s="52" t="str">
        <f t="shared" si="35"/>
        <v/>
      </c>
      <c r="X188" s="52" t="str">
        <f t="shared" si="36"/>
        <v/>
      </c>
      <c r="Y188" s="52" t="str">
        <f t="shared" si="37"/>
        <v/>
      </c>
      <c r="Z188" s="52"/>
      <c r="AA188" s="52" t="str">
        <f t="shared" si="38"/>
        <v/>
      </c>
      <c r="AB188" s="61" t="e">
        <f t="shared" si="39"/>
        <v>#N/A</v>
      </c>
    </row>
    <row r="189" spans="1:28">
      <c r="A189" s="49">
        <v>188</v>
      </c>
      <c r="B189" s="50" t="s">
        <v>22</v>
      </c>
      <c r="C189" s="66" t="s">
        <v>663</v>
      </c>
      <c r="D189" s="52" t="s">
        <v>24</v>
      </c>
      <c r="E189" s="52"/>
      <c r="F189" s="53">
        <v>6</v>
      </c>
      <c r="G189" s="54" t="s">
        <v>670</v>
      </c>
      <c r="H189" s="54" t="s">
        <v>671</v>
      </c>
      <c r="I189" s="57" t="s">
        <v>27</v>
      </c>
      <c r="J189" s="52"/>
      <c r="K189" s="52" t="s">
        <v>669</v>
      </c>
      <c r="L189" s="52"/>
      <c r="M189" s="52"/>
      <c r="N189" s="52" t="s">
        <v>35</v>
      </c>
      <c r="O189" s="52" t="s">
        <v>672</v>
      </c>
      <c r="P189" s="52"/>
      <c r="Q189" s="59">
        <v>42736</v>
      </c>
      <c r="R189" s="52"/>
      <c r="S189" s="52"/>
      <c r="T189" s="52"/>
      <c r="U189" s="52">
        <f t="shared" si="33"/>
        <v>1</v>
      </c>
      <c r="V189" s="52">
        <f t="shared" si="34"/>
        <v>1</v>
      </c>
      <c r="W189" s="52" t="str">
        <f t="shared" si="35"/>
        <v>ディ</v>
      </c>
      <c r="X189" s="52" t="str">
        <f t="shared" si="36"/>
        <v/>
      </c>
      <c r="Y189" s="52" t="str">
        <f t="shared" si="37"/>
        <v/>
      </c>
      <c r="Z189" s="52"/>
      <c r="AA189" s="52" t="str">
        <f t="shared" si="38"/>
        <v>ディフェンダー&amp;br;このクリーチャーが死亡したとき、3個のジェムをあなたのプレインズウォーカーの色に変換する。</v>
      </c>
      <c r="AB189" s="61" t="e">
        <f t="shared" si="39"/>
        <v>#N/A</v>
      </c>
    </row>
    <row r="190" spans="1:28">
      <c r="A190" s="49">
        <v>189</v>
      </c>
      <c r="B190" s="50" t="s">
        <v>22</v>
      </c>
      <c r="C190" s="66" t="s">
        <v>663</v>
      </c>
      <c r="D190" s="52" t="s">
        <v>24</v>
      </c>
      <c r="E190" s="52"/>
      <c r="F190" s="53">
        <v>5</v>
      </c>
      <c r="G190" s="54" t="s">
        <v>673</v>
      </c>
      <c r="H190" s="54" t="s">
        <v>674</v>
      </c>
      <c r="I190" s="57" t="s">
        <v>61</v>
      </c>
      <c r="J190" s="52"/>
      <c r="K190" s="52"/>
      <c r="L190" s="52"/>
      <c r="M190" s="52"/>
      <c r="N190" s="52" t="s">
        <v>431</v>
      </c>
      <c r="O190" s="52"/>
      <c r="P190" s="52"/>
      <c r="Q190" s="59"/>
      <c r="R190" s="52"/>
      <c r="S190" s="52"/>
      <c r="T190" s="52"/>
      <c r="U190" s="52" t="str">
        <f t="shared" si="33"/>
        <v/>
      </c>
      <c r="V190" s="52" t="str">
        <f t="shared" si="34"/>
        <v/>
      </c>
      <c r="W190" s="52" t="str">
        <f t="shared" si="35"/>
        <v>クリ</v>
      </c>
      <c r="X190" s="52" t="str">
        <f t="shared" si="36"/>
        <v/>
      </c>
      <c r="Y190" s="52" t="str">
        <f t="shared" si="37"/>
        <v/>
      </c>
      <c r="Z190" s="52"/>
      <c r="AA190" s="52" t="str">
        <f t="shared" si="38"/>
        <v>クリーチャー1体を対象とする。それは+2/+2の修正を受ける。</v>
      </c>
      <c r="AB190" s="61" t="e">
        <f t="shared" si="39"/>
        <v>#N/A</v>
      </c>
    </row>
    <row r="191" spans="1:28">
      <c r="A191" s="49">
        <v>190</v>
      </c>
      <c r="B191" s="50" t="s">
        <v>22</v>
      </c>
      <c r="C191" s="66" t="s">
        <v>663</v>
      </c>
      <c r="D191" s="52" t="s">
        <v>24</v>
      </c>
      <c r="E191" s="52"/>
      <c r="F191" s="53">
        <v>1</v>
      </c>
      <c r="G191" s="54" t="s">
        <v>675</v>
      </c>
      <c r="H191" s="54" t="s">
        <v>676</v>
      </c>
      <c r="I191" s="57" t="s">
        <v>61</v>
      </c>
      <c r="J191" s="52"/>
      <c r="K191" s="52"/>
      <c r="L191" s="52"/>
      <c r="M191" s="52"/>
      <c r="N191" s="52" t="s">
        <v>677</v>
      </c>
      <c r="O191" s="52"/>
      <c r="P191" s="52"/>
      <c r="Q191" s="59"/>
      <c r="R191" s="52"/>
      <c r="S191" s="52"/>
      <c r="T191" s="52"/>
      <c r="U191" s="52" t="str">
        <f t="shared" si="33"/>
        <v/>
      </c>
      <c r="V191" s="52" t="str">
        <f t="shared" si="34"/>
        <v/>
      </c>
      <c r="W191" s="52" t="str">
        <f t="shared" si="35"/>
        <v>クリ</v>
      </c>
      <c r="X191" s="52" t="str">
        <f t="shared" si="36"/>
        <v/>
      </c>
      <c r="Y191" s="52" t="str">
        <f t="shared" si="37"/>
        <v/>
      </c>
      <c r="Z191" s="52"/>
      <c r="AA191" s="52" t="str">
        <f t="shared" si="38"/>
        <v>クリーチャー1体を対象とする。それは+1/0の修正を受ける。</v>
      </c>
      <c r="AB191" s="61" t="e">
        <f t="shared" si="39"/>
        <v>#N/A</v>
      </c>
    </row>
    <row r="192" spans="1:28">
      <c r="A192" s="49">
        <v>191</v>
      </c>
      <c r="B192" s="50" t="s">
        <v>22</v>
      </c>
      <c r="C192" s="66" t="s">
        <v>663</v>
      </c>
      <c r="D192" s="52" t="s">
        <v>24</v>
      </c>
      <c r="E192" s="52"/>
      <c r="F192" s="53">
        <v>11</v>
      </c>
      <c r="G192" s="54" t="s">
        <v>678</v>
      </c>
      <c r="H192" s="54" t="s">
        <v>679</v>
      </c>
      <c r="I192" s="57" t="s">
        <v>61</v>
      </c>
      <c r="J192" s="52"/>
      <c r="K192" s="52"/>
      <c r="L192" s="52"/>
      <c r="M192" s="52"/>
      <c r="N192" s="52" t="s">
        <v>680</v>
      </c>
      <c r="O192" s="52"/>
      <c r="P192" s="52"/>
      <c r="Q192" s="59"/>
      <c r="R192" s="52"/>
      <c r="S192" s="52"/>
      <c r="T192" s="52"/>
      <c r="U192" s="52" t="str">
        <f t="shared" si="33"/>
        <v/>
      </c>
      <c r="V192" s="52" t="str">
        <f t="shared" si="34"/>
        <v/>
      </c>
      <c r="W192" s="52" t="str">
        <f t="shared" si="35"/>
        <v>クリ</v>
      </c>
      <c r="X192" s="52" t="str">
        <f t="shared" si="36"/>
        <v/>
      </c>
      <c r="Y192" s="52" t="str">
        <f t="shared" si="37"/>
        <v/>
      </c>
      <c r="Z192" s="52"/>
      <c r="AA192" s="52" t="str">
        <f t="shared" si="38"/>
        <v>クリーチャー1体を対象とする。それは「ブロックされない」と「このクリーチャーが戦闘ダメージを与えたとき、あなたはカードを1枚捨てる。」を得る。</v>
      </c>
      <c r="AB192" s="61" t="e">
        <f t="shared" si="39"/>
        <v>#N/A</v>
      </c>
    </row>
    <row r="193" spans="1:28">
      <c r="A193" s="49">
        <v>192</v>
      </c>
      <c r="B193" s="50" t="s">
        <v>22</v>
      </c>
      <c r="C193" s="66" t="s">
        <v>663</v>
      </c>
      <c r="D193" s="52" t="s">
        <v>24</v>
      </c>
      <c r="E193" s="52"/>
      <c r="F193" s="53">
        <v>1</v>
      </c>
      <c r="G193" s="54" t="s">
        <v>681</v>
      </c>
      <c r="H193" s="54" t="s">
        <v>682</v>
      </c>
      <c r="I193" s="57" t="s">
        <v>76</v>
      </c>
      <c r="J193" s="52"/>
      <c r="K193" s="52"/>
      <c r="L193" s="52"/>
      <c r="M193" s="52"/>
      <c r="N193" s="52" t="s">
        <v>683</v>
      </c>
      <c r="O193" s="52"/>
      <c r="P193" s="52"/>
      <c r="Q193" s="59"/>
      <c r="R193" s="52"/>
      <c r="S193" s="52"/>
      <c r="T193" s="52">
        <v>1</v>
      </c>
      <c r="U193" s="52" t="str">
        <f t="shared" si="33"/>
        <v/>
      </c>
      <c r="V193" s="52" t="str">
        <f t="shared" si="34"/>
        <v/>
      </c>
      <c r="W193" s="52" t="str">
        <f t="shared" si="35"/>
        <v>この</v>
      </c>
      <c r="X193" s="52" t="str">
        <f t="shared" si="36"/>
        <v/>
      </c>
      <c r="Y193" s="52" t="str">
        <f t="shared" si="37"/>
        <v/>
      </c>
      <c r="Z193" s="52"/>
      <c r="AA193" s="52" t="str">
        <f t="shared" si="38"/>
        <v>このサポートが破壊されたとき、対戦相手は2点のダメージを受ける。</v>
      </c>
      <c r="AB193" s="61" t="e">
        <f>IF(H193="","",VLOOKUP(H193,AE:AG,3,FALSE))</f>
        <v>#N/A</v>
      </c>
    </row>
    <row r="194" spans="1:28">
      <c r="A194" s="49">
        <v>193</v>
      </c>
      <c r="B194" s="50" t="s">
        <v>22</v>
      </c>
      <c r="C194" s="66" t="s">
        <v>663</v>
      </c>
      <c r="D194" s="52" t="s">
        <v>24</v>
      </c>
      <c r="E194" s="52"/>
      <c r="F194" s="53">
        <v>11</v>
      </c>
      <c r="G194" s="54" t="s">
        <v>684</v>
      </c>
      <c r="H194" s="54" t="s">
        <v>685</v>
      </c>
      <c r="I194" s="57" t="s">
        <v>76</v>
      </c>
      <c r="J194" s="52"/>
      <c r="K194" s="52"/>
      <c r="L194" s="52"/>
      <c r="M194" s="52"/>
      <c r="N194" s="52" t="s">
        <v>686</v>
      </c>
      <c r="O194" s="52"/>
      <c r="P194" s="52"/>
      <c r="Q194" s="59"/>
      <c r="R194" s="52"/>
      <c r="S194" s="52"/>
      <c r="T194" s="52">
        <v>3</v>
      </c>
      <c r="U194" s="52" t="str">
        <f t="shared" si="33"/>
        <v/>
      </c>
      <c r="V194" s="52" t="str">
        <f t="shared" si="34"/>
        <v/>
      </c>
      <c r="W194" s="52" t="str">
        <f t="shared" si="35"/>
        <v>あな</v>
      </c>
      <c r="X194" s="52" t="str">
        <f t="shared" si="36"/>
        <v/>
      </c>
      <c r="Y194" s="52" t="str">
        <f t="shared" si="37"/>
        <v/>
      </c>
      <c r="Z194" s="52"/>
      <c r="AA194" s="52" t="str">
        <f t="shared" si="38"/>
        <v>あなたのターン開始時に、ジェム2個を白か黒に変換する。</v>
      </c>
      <c r="AB194" s="61" t="e">
        <f>IF(H194="","",VLOOKUP(H194,AE:AG,3,FALSE))</f>
        <v>#N/A</v>
      </c>
    </row>
    <row r="195" spans="1:28">
      <c r="A195" s="49">
        <v>194</v>
      </c>
      <c r="B195" s="50" t="s">
        <v>22</v>
      </c>
      <c r="C195" s="66" t="s">
        <v>663</v>
      </c>
      <c r="D195" s="52" t="s">
        <v>24</v>
      </c>
      <c r="E195" s="52"/>
      <c r="F195" s="53">
        <v>11</v>
      </c>
      <c r="G195" s="54" t="s">
        <v>687</v>
      </c>
      <c r="H195" s="54" t="s">
        <v>688</v>
      </c>
      <c r="I195" s="57" t="s">
        <v>76</v>
      </c>
      <c r="J195" s="52"/>
      <c r="K195" s="52"/>
      <c r="L195" s="52"/>
      <c r="M195" s="52"/>
      <c r="N195" s="52" t="s">
        <v>689</v>
      </c>
      <c r="O195" s="52"/>
      <c r="P195" s="52"/>
      <c r="Q195" s="59"/>
      <c r="R195" s="52"/>
      <c r="S195" s="52"/>
      <c r="T195" s="52">
        <v>3</v>
      </c>
      <c r="U195" s="52" t="str">
        <f t="shared" si="33"/>
        <v/>
      </c>
      <c r="V195" s="52" t="str">
        <f t="shared" si="34"/>
        <v/>
      </c>
      <c r="W195" s="52" t="str">
        <f t="shared" si="35"/>
        <v>あな</v>
      </c>
      <c r="X195" s="52" t="str">
        <f t="shared" si="36"/>
        <v/>
      </c>
      <c r="Y195" s="52" t="str">
        <f t="shared" si="37"/>
        <v/>
      </c>
      <c r="Z195" s="52"/>
      <c r="AA195" s="52" t="str">
        <f t="shared" si="38"/>
        <v>あなたのターン開始時に、ジェム2個を黒か緑に変換する。</v>
      </c>
      <c r="AB195" s="61" t="e">
        <f>IF(H195="","",VLOOKUP(H195,AE:AG,3,FALSE))</f>
        <v>#N/A</v>
      </c>
    </row>
    <row r="196" spans="1:28">
      <c r="A196" s="49">
        <v>195</v>
      </c>
      <c r="B196" s="50" t="s">
        <v>22</v>
      </c>
      <c r="C196" s="66" t="s">
        <v>663</v>
      </c>
      <c r="D196" s="52" t="s">
        <v>24</v>
      </c>
      <c r="E196" s="52"/>
      <c r="F196" s="53">
        <v>11</v>
      </c>
      <c r="G196" s="54" t="s">
        <v>690</v>
      </c>
      <c r="H196" s="54" t="s">
        <v>691</v>
      </c>
      <c r="I196" s="57" t="s">
        <v>76</v>
      </c>
      <c r="J196" s="52"/>
      <c r="K196" s="52"/>
      <c r="L196" s="52"/>
      <c r="M196" s="52"/>
      <c r="N196" s="52" t="s">
        <v>692</v>
      </c>
      <c r="O196" s="52"/>
      <c r="P196" s="52"/>
      <c r="Q196" s="59"/>
      <c r="R196" s="52"/>
      <c r="S196" s="52"/>
      <c r="T196" s="52">
        <v>3</v>
      </c>
      <c r="U196" s="52" t="str">
        <f t="shared" si="33"/>
        <v/>
      </c>
      <c r="V196" s="52" t="str">
        <f t="shared" si="34"/>
        <v/>
      </c>
      <c r="W196" s="52" t="str">
        <f t="shared" si="35"/>
        <v>あな</v>
      </c>
      <c r="X196" s="52" t="str">
        <f t="shared" si="36"/>
        <v/>
      </c>
      <c r="Y196" s="52" t="str">
        <f t="shared" si="37"/>
        <v/>
      </c>
      <c r="Z196" s="52"/>
      <c r="AA196" s="52" t="str">
        <f t="shared" si="38"/>
        <v>あなたのターン開始時に、ジェム2個を青か赤に変換する。</v>
      </c>
      <c r="AB196" s="61" t="e">
        <f>IF(H196="","",VLOOKUP(H196,AE:AG,3,FALSE))</f>
        <v>#N/A</v>
      </c>
    </row>
    <row r="197" spans="1:28">
      <c r="A197" s="49">
        <v>196</v>
      </c>
      <c r="B197" s="50" t="s">
        <v>22</v>
      </c>
      <c r="C197" s="66" t="s">
        <v>663</v>
      </c>
      <c r="D197" s="52" t="s">
        <v>24</v>
      </c>
      <c r="E197" s="52"/>
      <c r="F197" s="53">
        <v>11</v>
      </c>
      <c r="G197" s="54" t="s">
        <v>693</v>
      </c>
      <c r="H197" s="54" t="s">
        <v>694</v>
      </c>
      <c r="I197" s="57" t="s">
        <v>76</v>
      </c>
      <c r="J197" s="52"/>
      <c r="K197" s="52"/>
      <c r="L197" s="52"/>
      <c r="M197" s="52"/>
      <c r="N197" s="52" t="s">
        <v>695</v>
      </c>
      <c r="O197" s="52"/>
      <c r="P197" s="52"/>
      <c r="Q197" s="59"/>
      <c r="R197" s="52"/>
      <c r="S197" s="52"/>
      <c r="T197" s="52">
        <v>3</v>
      </c>
      <c r="U197" s="52" t="str">
        <f t="shared" si="33"/>
        <v/>
      </c>
      <c r="V197" s="52" t="str">
        <f t="shared" si="34"/>
        <v/>
      </c>
      <c r="W197" s="52" t="str">
        <f t="shared" si="35"/>
        <v>あな</v>
      </c>
      <c r="X197" s="52" t="str">
        <f t="shared" si="36"/>
        <v/>
      </c>
      <c r="Y197" s="52" t="str">
        <f t="shared" si="37"/>
        <v/>
      </c>
      <c r="Z197" s="52"/>
      <c r="AA197" s="52" t="str">
        <f t="shared" si="38"/>
        <v>あなたのターン開始時に、ジェム2個を白か赤に変換する。</v>
      </c>
      <c r="AB197" s="61" t="e">
        <f>IF(H197="","",VLOOKUP(H197,AE:AG,3,FALSE))</f>
        <v>#N/A</v>
      </c>
    </row>
    <row r="198" spans="1:28">
      <c r="A198" s="49">
        <v>197</v>
      </c>
      <c r="B198" s="50" t="s">
        <v>22</v>
      </c>
      <c r="C198" s="66" t="s">
        <v>663</v>
      </c>
      <c r="D198" s="52" t="s">
        <v>24</v>
      </c>
      <c r="E198" s="52"/>
      <c r="F198" s="53">
        <v>4</v>
      </c>
      <c r="G198" s="54" t="s">
        <v>696</v>
      </c>
      <c r="H198" s="54" t="s">
        <v>697</v>
      </c>
      <c r="I198" s="57" t="s">
        <v>76</v>
      </c>
      <c r="J198" s="52"/>
      <c r="K198" s="52"/>
      <c r="L198" s="52"/>
      <c r="M198" s="52"/>
      <c r="N198" s="52" t="s">
        <v>698</v>
      </c>
      <c r="O198" s="52" t="s">
        <v>699</v>
      </c>
      <c r="P198" s="52"/>
      <c r="Q198" s="59"/>
      <c r="R198" s="52"/>
      <c r="S198" s="52"/>
      <c r="T198" s="52">
        <v>2</v>
      </c>
      <c r="U198" s="52" t="str">
        <f t="shared" si="33"/>
        <v/>
      </c>
      <c r="V198" s="52" t="str">
        <f t="shared" si="34"/>
        <v/>
      </c>
      <c r="W198" s="52" t="str">
        <f t="shared" si="35"/>
        <v>この</v>
      </c>
      <c r="X198" s="52" t="str">
        <f t="shared" si="36"/>
        <v/>
      </c>
      <c r="Y198" s="52" t="str">
        <f t="shared" si="37"/>
        <v/>
      </c>
      <c r="Z198" s="52"/>
      <c r="AA198" s="52" t="str">
        <f t="shared" si="38"/>
        <v>このサポートがボードにある間、あなたがコントロールする最初のクリーチャーは+1/+1の修正を受けるとともに警戒を得る。&amp;br;そのクリーチャーが人間である場合、そのクリーチャーは+1/0の修正を受ける。</v>
      </c>
      <c r="AB198" s="61" t="e">
        <f>IF(H198="","",VLOOKUP(H198,AE:AG,3,FALSE))</f>
        <v>#N/A</v>
      </c>
    </row>
    <row r="199" spans="1:28">
      <c r="A199" s="49">
        <v>198</v>
      </c>
      <c r="B199" s="50" t="s">
        <v>22</v>
      </c>
      <c r="C199" s="66" t="s">
        <v>663</v>
      </c>
      <c r="D199" s="52" t="s">
        <v>24</v>
      </c>
      <c r="E199" s="52"/>
      <c r="F199" s="53">
        <v>11</v>
      </c>
      <c r="G199" s="54" t="s">
        <v>700</v>
      </c>
      <c r="H199" s="54" t="s">
        <v>701</v>
      </c>
      <c r="I199" s="57" t="s">
        <v>76</v>
      </c>
      <c r="J199" s="52"/>
      <c r="K199" s="52"/>
      <c r="L199" s="52"/>
      <c r="M199" s="52"/>
      <c r="N199" s="52" t="s">
        <v>702</v>
      </c>
      <c r="O199" s="52"/>
      <c r="P199" s="52"/>
      <c r="Q199" s="59"/>
      <c r="R199" s="52"/>
      <c r="S199" s="52"/>
      <c r="T199" s="52">
        <v>3</v>
      </c>
      <c r="U199" s="52" t="str">
        <f t="shared" si="33"/>
        <v/>
      </c>
      <c r="V199" s="52" t="str">
        <f t="shared" si="34"/>
        <v/>
      </c>
      <c r="W199" s="52" t="str">
        <f t="shared" si="35"/>
        <v>あな</v>
      </c>
      <c r="X199" s="52" t="str">
        <f t="shared" si="36"/>
        <v/>
      </c>
      <c r="Y199" s="52" t="str">
        <f t="shared" si="37"/>
        <v/>
      </c>
      <c r="Z199" s="52"/>
      <c r="AA199" s="52" t="str">
        <f t="shared" si="38"/>
        <v>あなたのターン開始時に、ジェム2個を緑か青に変換する。</v>
      </c>
      <c r="AB199" s="61" t="e">
        <f>IF(H199="","",VLOOKUP(H199,AE:AG,3,FALSE))</f>
        <v>#N/A</v>
      </c>
    </row>
    <row r="200" spans="1:28">
      <c r="A200" s="49">
        <v>199</v>
      </c>
      <c r="B200" s="50" t="s">
        <v>22</v>
      </c>
      <c r="C200" s="66" t="s">
        <v>663</v>
      </c>
      <c r="D200" s="52" t="s">
        <v>78</v>
      </c>
      <c r="E200" s="52"/>
      <c r="F200" s="53">
        <v>13</v>
      </c>
      <c r="G200" s="54" t="s">
        <v>703</v>
      </c>
      <c r="H200" s="54" t="s">
        <v>704</v>
      </c>
      <c r="I200" s="57" t="s">
        <v>27</v>
      </c>
      <c r="J200" s="52"/>
      <c r="K200" s="52" t="s">
        <v>669</v>
      </c>
      <c r="L200" s="52"/>
      <c r="M200" s="52"/>
      <c r="N200" s="52" t="s">
        <v>35</v>
      </c>
      <c r="O200" s="52" t="s">
        <v>705</v>
      </c>
      <c r="P200" s="52"/>
      <c r="Q200" s="59">
        <v>42829</v>
      </c>
      <c r="R200" s="52"/>
      <c r="S200" s="52"/>
      <c r="T200" s="52"/>
      <c r="U200" s="52">
        <f t="shared" si="33"/>
        <v>4</v>
      </c>
      <c r="V200" s="52">
        <f t="shared" si="34"/>
        <v>4</v>
      </c>
      <c r="W200" s="52" t="str">
        <f t="shared" si="35"/>
        <v>ディ</v>
      </c>
      <c r="X200" s="52" t="str">
        <f t="shared" si="36"/>
        <v/>
      </c>
      <c r="Y200" s="52" t="str">
        <f t="shared" si="37"/>
        <v/>
      </c>
      <c r="Z200" s="52"/>
      <c r="AA200" s="52" t="str">
        <f t="shared" si="38"/>
        <v>ディフェンダー&amp;br;このクリーチャーが死亡したとき、あなたがコントロールする最初の人間は+1/+1の修正を受けるとともに「ブロックされない｣を得る。</v>
      </c>
      <c r="AB200" s="61" t="e">
        <f>IF(H200="","",VLOOKUP(H200,AE:AG,3,FALSE))</f>
        <v>#N/A</v>
      </c>
    </row>
    <row r="201" spans="1:28">
      <c r="A201" s="49">
        <v>200</v>
      </c>
      <c r="B201" s="50" t="s">
        <v>22</v>
      </c>
      <c r="C201" s="66" t="s">
        <v>663</v>
      </c>
      <c r="D201" s="52" t="s">
        <v>78</v>
      </c>
      <c r="E201" s="52"/>
      <c r="F201" s="53">
        <v>10</v>
      </c>
      <c r="G201" s="54" t="s">
        <v>706</v>
      </c>
      <c r="H201" s="54" t="s">
        <v>707</v>
      </c>
      <c r="I201" s="57" t="s">
        <v>27</v>
      </c>
      <c r="J201" s="52"/>
      <c r="K201" s="52" t="s">
        <v>708</v>
      </c>
      <c r="L201" s="52"/>
      <c r="M201" s="52"/>
      <c r="N201" s="52" t="s">
        <v>709</v>
      </c>
      <c r="O201" s="52"/>
      <c r="P201" s="52"/>
      <c r="Q201" s="59">
        <v>42856</v>
      </c>
      <c r="R201" s="52"/>
      <c r="S201" s="52"/>
      <c r="T201" s="52"/>
      <c r="U201" s="52">
        <f t="shared" si="33"/>
        <v>5</v>
      </c>
      <c r="V201" s="52">
        <f t="shared" si="34"/>
        <v>1</v>
      </c>
      <c r="W201" s="52" t="str">
        <f t="shared" si="35"/>
        <v>トラ</v>
      </c>
      <c r="X201" s="52" t="str">
        <f t="shared" si="36"/>
        <v>呪禁</v>
      </c>
      <c r="Y201" s="52" t="str">
        <f t="shared" si="37"/>
        <v/>
      </c>
      <c r="Z201" s="52"/>
      <c r="AA201" s="52" t="str">
        <f t="shared" si="38"/>
        <v>トランプル 呪禁</v>
      </c>
      <c r="AB201" s="61" t="e">
        <f>IF(H201="","",VLOOKUP(H201,AE:AG,3,FALSE))</f>
        <v>#N/A</v>
      </c>
    </row>
    <row r="202" spans="1:28">
      <c r="A202" s="49">
        <v>201</v>
      </c>
      <c r="B202" s="50" t="s">
        <v>22</v>
      </c>
      <c r="C202" s="66" t="s">
        <v>663</v>
      </c>
      <c r="D202" s="52" t="s">
        <v>78</v>
      </c>
      <c r="E202" s="52"/>
      <c r="F202" s="53">
        <v>9</v>
      </c>
      <c r="G202" s="54" t="s">
        <v>710</v>
      </c>
      <c r="H202" s="54" t="s">
        <v>711</v>
      </c>
      <c r="I202" s="57" t="s">
        <v>27</v>
      </c>
      <c r="J202" s="52"/>
      <c r="K202" s="52" t="s">
        <v>712</v>
      </c>
      <c r="L202" s="52"/>
      <c r="M202" s="52"/>
      <c r="N202" s="52" t="s">
        <v>713</v>
      </c>
      <c r="O202" s="52" t="s">
        <v>103</v>
      </c>
      <c r="P202" s="52"/>
      <c r="Q202" s="59">
        <v>42829</v>
      </c>
      <c r="R202" s="52"/>
      <c r="S202" s="52"/>
      <c r="T202" s="52"/>
      <c r="U202" s="52">
        <f t="shared" ref="U202:U223" si="40">IF(Q202&gt;1,MONTH(Q202),"")</f>
        <v>4</v>
      </c>
      <c r="V202" s="52">
        <f t="shared" ref="V202:V223" si="41">IF(Q202&gt;1,DAY(Q202),"")</f>
        <v>4</v>
      </c>
      <c r="W202" s="52" t="str">
        <f t="shared" ref="W202:W223" si="42">LEFT(N202,2)</f>
        <v>この</v>
      </c>
      <c r="X202" s="52" t="str">
        <f t="shared" ref="X202:X223" si="43">IF(ISERROR(FIND(" ",N202)),"",MID(N202,FIND(" ",N202)+1,2))</f>
        <v/>
      </c>
      <c r="Y202" s="52" t="str">
        <f t="shared" ref="Y202:Y223" si="44">IF(LEN(X202)&gt;1,IF(ISERROR(FIND(" ",N202,FIND(" ",N202)+1)),"",MID(N202,FIND(" ",N202)+4,2)),"")</f>
        <v/>
      </c>
      <c r="Z202" s="52"/>
      <c r="AA202" s="52" t="str">
        <f t="shared" ref="AA202:AA223" si="45">IF(N202="","",N202&amp;IF(O202="","","&amp;br;"&amp;O202)&amp;IF(P202="","","&amp;br;"&amp;P202))</f>
        <v>このクリーチャーは攻撃できない。&amp;br;ジェム1個を起動する：このクリーチャーは変身する。</v>
      </c>
      <c r="AB202" s="61" t="e">
        <f t="shared" ref="AB202:AB223" si="46">IF(H202="","",VLOOKUP(H202,AE:AG,3,FALSE))</f>
        <v>#N/A</v>
      </c>
    </row>
    <row r="203" spans="1:28">
      <c r="A203" s="49">
        <v>202</v>
      </c>
      <c r="B203" s="50" t="s">
        <v>22</v>
      </c>
      <c r="C203" s="66" t="s">
        <v>663</v>
      </c>
      <c r="D203" s="52" t="s">
        <v>78</v>
      </c>
      <c r="E203" s="52"/>
      <c r="F203" s="53">
        <v>1</v>
      </c>
      <c r="G203" s="55" t="s">
        <v>714</v>
      </c>
      <c r="H203" s="55" t="s">
        <v>715</v>
      </c>
      <c r="I203" s="57" t="s">
        <v>27</v>
      </c>
      <c r="J203" s="52"/>
      <c r="K203" s="52" t="s">
        <v>712</v>
      </c>
      <c r="L203" s="52" t="s">
        <v>171</v>
      </c>
      <c r="M203" s="52"/>
      <c r="N203" s="52" t="s">
        <v>29</v>
      </c>
      <c r="O203" s="52"/>
      <c r="P203" s="52"/>
      <c r="Q203" s="59">
        <v>42892</v>
      </c>
      <c r="R203" s="52"/>
      <c r="S203" s="52"/>
      <c r="T203" s="52"/>
      <c r="U203" s="52">
        <f t="shared" si="40"/>
        <v>6</v>
      </c>
      <c r="V203" s="52">
        <f t="shared" si="41"/>
        <v>6</v>
      </c>
      <c r="W203" s="52" t="str">
        <f t="shared" si="42"/>
        <v>飛行</v>
      </c>
      <c r="X203" s="52" t="str">
        <f t="shared" si="43"/>
        <v/>
      </c>
      <c r="Y203" s="52" t="str">
        <f t="shared" si="44"/>
        <v/>
      </c>
      <c r="Z203" s="52"/>
      <c r="AA203" s="52" t="str">
        <f t="shared" si="45"/>
        <v>飛行</v>
      </c>
      <c r="AB203" s="61" t="e">
        <f t="shared" si="46"/>
        <v>#N/A</v>
      </c>
    </row>
    <row r="204" spans="1:28">
      <c r="A204" s="49">
        <v>203</v>
      </c>
      <c r="B204" s="50" t="s">
        <v>22</v>
      </c>
      <c r="C204" s="66" t="s">
        <v>663</v>
      </c>
      <c r="D204" s="52" t="s">
        <v>78</v>
      </c>
      <c r="E204" s="52"/>
      <c r="F204" s="53">
        <v>10</v>
      </c>
      <c r="G204" s="54" t="s">
        <v>716</v>
      </c>
      <c r="H204" s="54" t="s">
        <v>717</v>
      </c>
      <c r="I204" s="57" t="s">
        <v>76</v>
      </c>
      <c r="J204" s="52"/>
      <c r="K204" s="52"/>
      <c r="L204" s="52"/>
      <c r="M204" s="52"/>
      <c r="N204" s="52" t="s">
        <v>718</v>
      </c>
      <c r="O204" s="52" t="s">
        <v>719</v>
      </c>
      <c r="P204" s="52"/>
      <c r="Q204" s="59"/>
      <c r="R204" s="52"/>
      <c r="S204" s="52"/>
      <c r="T204" s="52">
        <v>3</v>
      </c>
      <c r="U204" s="52" t="str">
        <f t="shared" si="40"/>
        <v/>
      </c>
      <c r="V204" s="52" t="str">
        <f t="shared" si="41"/>
        <v/>
      </c>
      <c r="W204" s="52" t="str">
        <f t="shared" si="42"/>
        <v>この</v>
      </c>
      <c r="X204" s="52" t="str">
        <f t="shared" si="43"/>
        <v/>
      </c>
      <c r="Y204" s="52" t="str">
        <f t="shared" si="44"/>
        <v/>
      </c>
      <c r="Z204" s="52"/>
      <c r="AA204" s="52" t="str">
        <f t="shared" si="45"/>
        <v>このサポートが戦場に出たとき、昂揚(黒か青)：ジェム3個を黒か青に変換する。&amp;br;あなたのターン開始時に、ジェム1個を黒に変換し、ジェム1個を青に変換する。</v>
      </c>
      <c r="AB204" s="61" t="e">
        <f t="shared" si="46"/>
        <v>#N/A</v>
      </c>
    </row>
    <row r="205" spans="1:28">
      <c r="A205" s="49">
        <v>204</v>
      </c>
      <c r="B205" s="50" t="s">
        <v>22</v>
      </c>
      <c r="C205" s="66" t="s">
        <v>663</v>
      </c>
      <c r="D205" s="52" t="s">
        <v>78</v>
      </c>
      <c r="E205" s="52"/>
      <c r="F205" s="53">
        <v>10</v>
      </c>
      <c r="G205" s="54" t="s">
        <v>720</v>
      </c>
      <c r="H205" s="54" t="s">
        <v>721</v>
      </c>
      <c r="I205" s="57" t="s">
        <v>76</v>
      </c>
      <c r="J205" s="52"/>
      <c r="K205" s="52"/>
      <c r="L205" s="52"/>
      <c r="M205" s="52"/>
      <c r="N205" s="52" t="s">
        <v>722</v>
      </c>
      <c r="O205" s="52" t="s">
        <v>723</v>
      </c>
      <c r="P205" s="52"/>
      <c r="Q205" s="59"/>
      <c r="R205" s="52"/>
      <c r="S205" s="52"/>
      <c r="T205" s="52">
        <v>3</v>
      </c>
      <c r="U205" s="52" t="str">
        <f t="shared" si="40"/>
        <v/>
      </c>
      <c r="V205" s="52" t="str">
        <f t="shared" si="41"/>
        <v/>
      </c>
      <c r="W205" s="52" t="str">
        <f t="shared" si="42"/>
        <v>この</v>
      </c>
      <c r="X205" s="52" t="str">
        <f t="shared" si="43"/>
        <v/>
      </c>
      <c r="Y205" s="52" t="str">
        <f t="shared" si="44"/>
        <v/>
      </c>
      <c r="Z205" s="52"/>
      <c r="AA205" s="52" t="str">
        <f t="shared" si="45"/>
        <v>このサポートが戦場に出たとき、昂揚(黒か赤)：ジェム3個を黒か赤に変換する。&amp;br;あなたのターン開始時に、ジェム1個を黒に変換し、ジェム1個を赤に変換する。</v>
      </c>
      <c r="AB205" s="61" t="e">
        <f t="shared" si="46"/>
        <v>#N/A</v>
      </c>
    </row>
    <row r="206" spans="1:28">
      <c r="A206" s="49">
        <v>205</v>
      </c>
      <c r="B206" s="50" t="s">
        <v>22</v>
      </c>
      <c r="C206" s="66" t="s">
        <v>663</v>
      </c>
      <c r="D206" s="52" t="s">
        <v>78</v>
      </c>
      <c r="E206" s="52"/>
      <c r="F206" s="53">
        <v>10</v>
      </c>
      <c r="G206" s="54" t="s">
        <v>724</v>
      </c>
      <c r="H206" s="54" t="s">
        <v>725</v>
      </c>
      <c r="I206" s="57" t="s">
        <v>76</v>
      </c>
      <c r="J206" s="52"/>
      <c r="K206" s="52"/>
      <c r="L206" s="52"/>
      <c r="M206" s="52"/>
      <c r="N206" s="52" t="s">
        <v>726</v>
      </c>
      <c r="O206" s="52" t="s">
        <v>727</v>
      </c>
      <c r="P206" s="52"/>
      <c r="Q206" s="59"/>
      <c r="R206" s="52"/>
      <c r="S206" s="52"/>
      <c r="T206" s="52">
        <v>3</v>
      </c>
      <c r="U206" s="52" t="str">
        <f t="shared" si="40"/>
        <v/>
      </c>
      <c r="V206" s="52" t="str">
        <f t="shared" si="41"/>
        <v/>
      </c>
      <c r="W206" s="52" t="str">
        <f t="shared" si="42"/>
        <v>この</v>
      </c>
      <c r="X206" s="52" t="str">
        <f t="shared" si="43"/>
        <v/>
      </c>
      <c r="Y206" s="52" t="str">
        <f t="shared" si="44"/>
        <v/>
      </c>
      <c r="Z206" s="52"/>
      <c r="AA206" s="52" t="str">
        <f t="shared" si="45"/>
        <v>このサポートが戦場に出たとき、昂揚(緑か白)：ジェム3個を白か緑に変換する。&amp;br;あなたのターン開始時に、ジェム1個を緑に変換し、ジェム1個を白に変換する。</v>
      </c>
      <c r="AB206" s="61" t="e">
        <f t="shared" si="46"/>
        <v>#N/A</v>
      </c>
    </row>
    <row r="207" spans="1:28">
      <c r="A207" s="49">
        <v>206</v>
      </c>
      <c r="B207" s="50" t="s">
        <v>22</v>
      </c>
      <c r="C207" s="66" t="s">
        <v>663</v>
      </c>
      <c r="D207" s="52" t="s">
        <v>78</v>
      </c>
      <c r="E207" s="52"/>
      <c r="F207" s="53">
        <v>10</v>
      </c>
      <c r="G207" s="54" t="s">
        <v>728</v>
      </c>
      <c r="H207" s="54" t="s">
        <v>729</v>
      </c>
      <c r="I207" s="57" t="s">
        <v>76</v>
      </c>
      <c r="J207" s="52"/>
      <c r="K207" s="52"/>
      <c r="L207" s="52"/>
      <c r="M207" s="52"/>
      <c r="N207" s="52" t="s">
        <v>730</v>
      </c>
      <c r="O207" s="52" t="s">
        <v>731</v>
      </c>
      <c r="P207" s="52"/>
      <c r="Q207" s="59"/>
      <c r="R207" s="52"/>
      <c r="S207" s="52"/>
      <c r="T207" s="52">
        <v>3</v>
      </c>
      <c r="U207" s="52" t="str">
        <f t="shared" si="40"/>
        <v/>
      </c>
      <c r="V207" s="52" t="str">
        <f t="shared" si="41"/>
        <v/>
      </c>
      <c r="W207" s="52" t="str">
        <f t="shared" si="42"/>
        <v>この</v>
      </c>
      <c r="X207" s="52" t="str">
        <f t="shared" si="43"/>
        <v/>
      </c>
      <c r="Y207" s="52" t="str">
        <f t="shared" si="44"/>
        <v/>
      </c>
      <c r="Z207" s="52"/>
      <c r="AA207" s="52" t="str">
        <f t="shared" si="45"/>
        <v>このサポートが戦場に出たとき、昂揚(緑か赤)：ジェム3個を緑か赤に変換する。&amp;br;あなたのターン開始時に、ジェム1個を緑に変換し、ジェム1個を赤に変換する。</v>
      </c>
      <c r="AB207" s="61" t="e">
        <f t="shared" si="46"/>
        <v>#N/A</v>
      </c>
    </row>
    <row r="208" spans="1:28">
      <c r="A208" s="49">
        <v>207</v>
      </c>
      <c r="B208" s="50" t="s">
        <v>22</v>
      </c>
      <c r="C208" s="66" t="s">
        <v>663</v>
      </c>
      <c r="D208" s="52" t="s">
        <v>78</v>
      </c>
      <c r="E208" s="52"/>
      <c r="F208" s="53">
        <v>5</v>
      </c>
      <c r="G208" s="54" t="s">
        <v>732</v>
      </c>
      <c r="H208" s="54" t="s">
        <v>733</v>
      </c>
      <c r="I208" s="57" t="s">
        <v>76</v>
      </c>
      <c r="J208" s="52"/>
      <c r="K208" s="52"/>
      <c r="L208" s="52"/>
      <c r="M208" s="52"/>
      <c r="N208" s="52" t="s">
        <v>734</v>
      </c>
      <c r="O208" s="52" t="s">
        <v>735</v>
      </c>
      <c r="P208" s="52"/>
      <c r="Q208" s="59"/>
      <c r="R208" s="52"/>
      <c r="S208" s="52"/>
      <c r="T208" s="52">
        <v>3</v>
      </c>
      <c r="U208" s="52" t="str">
        <f t="shared" si="40"/>
        <v/>
      </c>
      <c r="V208" s="52" t="str">
        <f t="shared" si="41"/>
        <v/>
      </c>
      <c r="W208" s="52" t="str">
        <f t="shared" si="42"/>
        <v>あな</v>
      </c>
      <c r="X208" s="52" t="str">
        <f t="shared" si="43"/>
        <v/>
      </c>
      <c r="Y208" s="52" t="str">
        <f t="shared" si="44"/>
        <v/>
      </c>
      <c r="Z208" s="52"/>
      <c r="AA208" s="52" t="str">
        <f t="shared" si="45"/>
        <v>あなたのターン開始時に、あなたは1マナを得る。&amp;br;ジェム1個を起動する：調査を行う。</v>
      </c>
      <c r="AB208" s="61" t="e">
        <f t="shared" si="46"/>
        <v>#N/A</v>
      </c>
    </row>
    <row r="209" spans="1:28">
      <c r="A209" s="49">
        <v>208</v>
      </c>
      <c r="B209" s="50" t="s">
        <v>22</v>
      </c>
      <c r="C209" s="66" t="s">
        <v>663</v>
      </c>
      <c r="D209" s="52" t="s">
        <v>78</v>
      </c>
      <c r="E209" s="52"/>
      <c r="F209" s="53">
        <v>7</v>
      </c>
      <c r="G209" s="54" t="s">
        <v>736</v>
      </c>
      <c r="H209" s="54" t="s">
        <v>737</v>
      </c>
      <c r="I209" s="57" t="s">
        <v>76</v>
      </c>
      <c r="J209" s="52"/>
      <c r="K209" s="52"/>
      <c r="L209" s="52"/>
      <c r="M209" s="52"/>
      <c r="N209" s="52" t="s">
        <v>738</v>
      </c>
      <c r="O209" s="52"/>
      <c r="P209" s="52"/>
      <c r="Q209" s="59"/>
      <c r="R209" s="52"/>
      <c r="S209" s="52"/>
      <c r="T209" s="52">
        <v>3</v>
      </c>
      <c r="U209" s="52" t="str">
        <f t="shared" si="40"/>
        <v/>
      </c>
      <c r="V209" s="52" t="str">
        <f t="shared" si="41"/>
        <v/>
      </c>
      <c r="W209" s="52" t="str">
        <f t="shared" si="42"/>
        <v>あな</v>
      </c>
      <c r="X209" s="52" t="str">
        <f t="shared" si="43"/>
        <v/>
      </c>
      <c r="Y209" s="52" t="str">
        <f t="shared" si="44"/>
        <v/>
      </c>
      <c r="Z209" s="52"/>
      <c r="AA209" s="52" t="str">
        <f t="shared" si="45"/>
        <v>あなたがコントロールするクリーチャーが変身したとき、そのクリーチャーは+2/+2の修正を受ける。</v>
      </c>
      <c r="AB209" s="61" t="e">
        <f t="shared" si="46"/>
        <v>#N/A</v>
      </c>
    </row>
    <row r="210" spans="1:28">
      <c r="A210" s="49">
        <v>209</v>
      </c>
      <c r="B210" s="50" t="s">
        <v>22</v>
      </c>
      <c r="C210" s="66" t="s">
        <v>663</v>
      </c>
      <c r="D210" s="52" t="s">
        <v>78</v>
      </c>
      <c r="E210" s="52"/>
      <c r="F210" s="53">
        <v>10</v>
      </c>
      <c r="G210" s="54" t="s">
        <v>739</v>
      </c>
      <c r="H210" s="54" t="s">
        <v>740</v>
      </c>
      <c r="I210" s="57" t="s">
        <v>76</v>
      </c>
      <c r="J210" s="52"/>
      <c r="K210" s="52"/>
      <c r="L210" s="52"/>
      <c r="M210" s="52"/>
      <c r="N210" s="52" t="s">
        <v>741</v>
      </c>
      <c r="O210" s="52" t="s">
        <v>742</v>
      </c>
      <c r="P210" s="52"/>
      <c r="Q210" s="59"/>
      <c r="R210" s="52"/>
      <c r="S210" s="52"/>
      <c r="T210" s="52">
        <v>3</v>
      </c>
      <c r="U210" s="52" t="str">
        <f t="shared" si="40"/>
        <v/>
      </c>
      <c r="V210" s="52" t="str">
        <f t="shared" si="41"/>
        <v/>
      </c>
      <c r="W210" s="52" t="str">
        <f t="shared" si="42"/>
        <v>この</v>
      </c>
      <c r="X210" s="52" t="str">
        <f t="shared" si="43"/>
        <v/>
      </c>
      <c r="Y210" s="52" t="str">
        <f t="shared" si="44"/>
        <v/>
      </c>
      <c r="Z210" s="52"/>
      <c r="AA210" s="52" t="str">
        <f t="shared" si="45"/>
        <v>このサポートが戦場に出たとき、昂揚(青か白)：ジェム3個を白か青に変換する。&amp;br;あなたのターン開始時に、ジェム1個を白に変換し、ジェム1個を青に変換する。</v>
      </c>
      <c r="AB210" s="61" t="e">
        <f t="shared" si="46"/>
        <v>#N/A</v>
      </c>
    </row>
    <row r="211" spans="1:28">
      <c r="A211" s="49">
        <v>210</v>
      </c>
      <c r="B211" s="50" t="s">
        <v>22</v>
      </c>
      <c r="C211" s="66" t="s">
        <v>663</v>
      </c>
      <c r="D211" s="52" t="s">
        <v>119</v>
      </c>
      <c r="E211" s="52"/>
      <c r="F211" s="53">
        <v>15</v>
      </c>
      <c r="G211" s="54" t="s">
        <v>743</v>
      </c>
      <c r="H211" s="54" t="s">
        <v>744</v>
      </c>
      <c r="I211" s="57" t="s">
        <v>27</v>
      </c>
      <c r="J211" s="52"/>
      <c r="K211" s="52" t="s">
        <v>708</v>
      </c>
      <c r="L211" s="52"/>
      <c r="M211" s="52"/>
      <c r="N211" s="52" t="s">
        <v>745</v>
      </c>
      <c r="O211" s="52" t="s">
        <v>746</v>
      </c>
      <c r="P211" s="52" t="s">
        <v>747</v>
      </c>
      <c r="Q211" s="59"/>
      <c r="R211" s="52"/>
      <c r="S211" s="52"/>
      <c r="T211" s="52"/>
      <c r="U211" s="52">
        <v>0</v>
      </c>
      <c r="V211" s="52">
        <v>35</v>
      </c>
      <c r="W211" s="52" t="str">
        <f t="shared" si="42"/>
        <v>あな</v>
      </c>
      <c r="X211" s="52" t="str">
        <f t="shared" si="43"/>
        <v/>
      </c>
      <c r="Y211" s="52" t="str">
        <f t="shared" si="44"/>
        <v/>
      </c>
      <c r="Z211" s="52"/>
      <c r="AA211" s="52" t="str">
        <f t="shared" si="45"/>
        <v>あなたのターン開始時に、このクリーチャーのタフネスが10以下である場合、このクリーチャーは変身する。&amp;br;あなたがコントロールする人間が死亡したとき、このクリーチャーは0/-5の修正を受ける。&amp;br;ジェム3個を起動する：1/1の黒であり白である人間･クレリック･トークンを1体召喚する。&amp;br;このクリーチャーはブロックできない。</v>
      </c>
      <c r="AB211" s="61" t="e">
        <f t="shared" si="46"/>
        <v>#N/A</v>
      </c>
    </row>
    <row r="212" spans="1:28">
      <c r="A212" s="49">
        <v>211</v>
      </c>
      <c r="B212" s="50" t="s">
        <v>22</v>
      </c>
      <c r="C212" s="66" t="s">
        <v>663</v>
      </c>
      <c r="D212" s="52" t="s">
        <v>119</v>
      </c>
      <c r="E212" s="52"/>
      <c r="F212" s="53">
        <v>1</v>
      </c>
      <c r="G212" s="55" t="s">
        <v>748</v>
      </c>
      <c r="H212" s="55" t="s">
        <v>749</v>
      </c>
      <c r="I212" s="57" t="s">
        <v>27</v>
      </c>
      <c r="J212" s="52"/>
      <c r="K212" s="52" t="s">
        <v>387</v>
      </c>
      <c r="L212" s="52"/>
      <c r="M212" s="52"/>
      <c r="N212" s="52" t="s">
        <v>750</v>
      </c>
      <c r="O212" s="52"/>
      <c r="P212" s="52"/>
      <c r="Q212" s="59"/>
      <c r="R212" s="52"/>
      <c r="S212" s="52"/>
      <c r="T212" s="52"/>
      <c r="U212" s="52">
        <v>15</v>
      </c>
      <c r="V212" s="52">
        <v>13</v>
      </c>
      <c r="W212" s="52" t="str">
        <f t="shared" si="42"/>
        <v>飛行</v>
      </c>
      <c r="X212" s="52" t="str">
        <f t="shared" si="43"/>
        <v>絆魂</v>
      </c>
      <c r="Y212" s="52" t="str">
        <f t="shared" si="44"/>
        <v>速攻</v>
      </c>
      <c r="Z212" s="52"/>
      <c r="AA212" s="52" t="str">
        <f t="shared" si="45"/>
        <v>飛行 絆魂 速攻</v>
      </c>
      <c r="AB212" s="61" t="e">
        <f t="shared" si="46"/>
        <v>#N/A</v>
      </c>
    </row>
    <row r="213" spans="1:28">
      <c r="A213" s="49">
        <v>212</v>
      </c>
      <c r="B213" s="50" t="s">
        <v>22</v>
      </c>
      <c r="C213" s="66" t="s">
        <v>663</v>
      </c>
      <c r="D213" s="52" t="s">
        <v>119</v>
      </c>
      <c r="E213" s="52"/>
      <c r="F213" s="53">
        <v>1</v>
      </c>
      <c r="G213" s="54" t="s">
        <v>751</v>
      </c>
      <c r="H213" s="54" t="s">
        <v>752</v>
      </c>
      <c r="I213" s="57" t="s">
        <v>61</v>
      </c>
      <c r="J213" s="52"/>
      <c r="K213" s="52"/>
      <c r="L213" s="52"/>
      <c r="M213" s="52"/>
      <c r="N213" s="52" t="s">
        <v>753</v>
      </c>
      <c r="O213" s="52"/>
      <c r="P213" s="52"/>
      <c r="Q213" s="59"/>
      <c r="R213" s="52"/>
      <c r="S213" s="52"/>
      <c r="T213" s="52"/>
      <c r="U213" s="52" t="str">
        <f t="shared" si="40"/>
        <v/>
      </c>
      <c r="V213" s="52" t="str">
        <f t="shared" si="41"/>
        <v/>
      </c>
      <c r="W213" s="52" t="str">
        <f t="shared" si="42"/>
        <v>クリ</v>
      </c>
      <c r="X213" s="52" t="str">
        <f t="shared" si="43"/>
        <v/>
      </c>
      <c r="Y213" s="52" t="str">
        <f t="shared" si="44"/>
        <v/>
      </c>
      <c r="Z213" s="52"/>
      <c r="AA213" s="52" t="str">
        <f t="shared" si="45"/>
        <v>クリーチャー1体を対象とする。それは警戒と速攻とトランプルを得る。</v>
      </c>
      <c r="AB213" s="61" t="e">
        <f t="shared" si="46"/>
        <v>#N/A</v>
      </c>
    </row>
    <row r="214" spans="1:28">
      <c r="A214" s="49">
        <v>213</v>
      </c>
      <c r="B214" s="50" t="s">
        <v>22</v>
      </c>
      <c r="C214" s="66" t="s">
        <v>663</v>
      </c>
      <c r="D214" s="52" t="s">
        <v>119</v>
      </c>
      <c r="E214" s="52"/>
      <c r="F214" s="53">
        <v>9</v>
      </c>
      <c r="G214" s="54" t="s">
        <v>754</v>
      </c>
      <c r="H214" s="54" t="s">
        <v>755</v>
      </c>
      <c r="I214" s="57" t="s">
        <v>76</v>
      </c>
      <c r="J214" s="52"/>
      <c r="K214" s="52"/>
      <c r="L214" s="52"/>
      <c r="M214" s="52"/>
      <c r="N214" s="52" t="s">
        <v>756</v>
      </c>
      <c r="O214" s="52"/>
      <c r="P214" s="52"/>
      <c r="Q214" s="59"/>
      <c r="R214" s="52"/>
      <c r="S214" s="52"/>
      <c r="T214" s="52">
        <v>3</v>
      </c>
      <c r="U214" s="52" t="str">
        <f t="shared" si="40"/>
        <v/>
      </c>
      <c r="V214" s="52" t="str">
        <f t="shared" si="41"/>
        <v/>
      </c>
      <c r="W214" s="52" t="str">
        <f t="shared" si="42"/>
        <v>あな</v>
      </c>
      <c r="X214" s="52" t="str">
        <f t="shared" si="43"/>
        <v/>
      </c>
      <c r="Y214" s="52" t="str">
        <f t="shared" si="44"/>
        <v/>
      </c>
      <c r="Z214" s="52"/>
      <c r="AA214" s="52" t="str">
        <f t="shared" si="45"/>
        <v>あなたがコントロールする最初のクリーチャーは+4/+2の修正を受ける。そのクリーチャーが人間である場合、それは「このクリーチャーが破壊されたとき、飛行を持つ1/1の白のスピリット・トークンを1体召喚する。」を得る。</v>
      </c>
      <c r="AB214" s="61" t="e">
        <f t="shared" si="46"/>
        <v>#N/A</v>
      </c>
    </row>
    <row r="215" spans="1:28">
      <c r="A215" s="49">
        <v>214</v>
      </c>
      <c r="B215" s="50" t="s">
        <v>22</v>
      </c>
      <c r="C215" s="66" t="s">
        <v>663</v>
      </c>
      <c r="D215" s="52" t="s">
        <v>119</v>
      </c>
      <c r="E215" s="52"/>
      <c r="F215" s="53">
        <v>8</v>
      </c>
      <c r="G215" s="54" t="s">
        <v>757</v>
      </c>
      <c r="H215" s="54" t="s">
        <v>758</v>
      </c>
      <c r="I215" s="57" t="s">
        <v>76</v>
      </c>
      <c r="J215" s="52"/>
      <c r="K215" s="52"/>
      <c r="L215" s="52"/>
      <c r="M215" s="52"/>
      <c r="N215" s="52" t="s">
        <v>759</v>
      </c>
      <c r="O215" s="52"/>
      <c r="P215" s="52"/>
      <c r="Q215" s="59"/>
      <c r="R215" s="52"/>
      <c r="S215" s="52"/>
      <c r="T215" s="52">
        <v>3</v>
      </c>
      <c r="U215" s="52" t="str">
        <f t="shared" si="40"/>
        <v/>
      </c>
      <c r="V215" s="52" t="str">
        <f t="shared" si="41"/>
        <v/>
      </c>
      <c r="W215" s="52" t="str">
        <f t="shared" si="42"/>
        <v>あな</v>
      </c>
      <c r="X215" s="52" t="str">
        <f t="shared" si="43"/>
        <v/>
      </c>
      <c r="Y215" s="52" t="str">
        <f t="shared" si="44"/>
        <v/>
      </c>
      <c r="Z215" s="52"/>
      <c r="AA215" s="52" t="str">
        <f t="shared" si="45"/>
        <v>あなたが3個以上のジェムをマッチさせたとき、あなたの手札の各呪文は1マナを得る。</v>
      </c>
      <c r="AB215" s="61" t="e">
        <f t="shared" si="46"/>
        <v>#N/A</v>
      </c>
    </row>
    <row r="216" spans="1:28">
      <c r="A216" s="49">
        <v>215</v>
      </c>
      <c r="B216" s="50" t="s">
        <v>22</v>
      </c>
      <c r="C216" s="66" t="s">
        <v>663</v>
      </c>
      <c r="D216" s="52" t="s">
        <v>119</v>
      </c>
      <c r="E216" s="52"/>
      <c r="F216" s="53">
        <v>7</v>
      </c>
      <c r="G216" s="54" t="s">
        <v>760</v>
      </c>
      <c r="H216" s="54" t="s">
        <v>761</v>
      </c>
      <c r="I216" s="57" t="s">
        <v>76</v>
      </c>
      <c r="J216" s="52"/>
      <c r="K216" s="52"/>
      <c r="L216" s="52"/>
      <c r="M216" s="52"/>
      <c r="N216" s="52" t="s">
        <v>762</v>
      </c>
      <c r="O216" s="52"/>
      <c r="P216" s="52"/>
      <c r="Q216" s="59"/>
      <c r="R216" s="52"/>
      <c r="S216" s="52"/>
      <c r="T216" s="52">
        <v>3</v>
      </c>
      <c r="U216" s="52" t="str">
        <f t="shared" si="40"/>
        <v/>
      </c>
      <c r="V216" s="52" t="str">
        <f t="shared" si="41"/>
        <v/>
      </c>
      <c r="W216" s="52" t="str">
        <f t="shared" si="42"/>
        <v>あな</v>
      </c>
      <c r="X216" s="52" t="str">
        <f t="shared" si="43"/>
        <v/>
      </c>
      <c r="Y216" s="52" t="str">
        <f t="shared" si="44"/>
        <v/>
      </c>
      <c r="Z216" s="52"/>
      <c r="AA216" s="52" t="str">
        <f t="shared" si="45"/>
        <v>あなたのターン開始時に、ジェム2個をあなたのプレインズウォーカーの色に変換する。</v>
      </c>
      <c r="AB216" s="61" t="e">
        <f t="shared" si="46"/>
        <v>#N/A</v>
      </c>
    </row>
    <row r="217" spans="1:28">
      <c r="A217" s="49">
        <v>216</v>
      </c>
      <c r="B217" s="50" t="s">
        <v>22</v>
      </c>
      <c r="C217" s="66" t="s">
        <v>663</v>
      </c>
      <c r="D217" s="52" t="s">
        <v>119</v>
      </c>
      <c r="E217" s="52"/>
      <c r="F217" s="53">
        <v>9</v>
      </c>
      <c r="G217" s="54" t="s">
        <v>763</v>
      </c>
      <c r="H217" s="54" t="s">
        <v>764</v>
      </c>
      <c r="I217" s="57" t="s">
        <v>76</v>
      </c>
      <c r="J217" s="52"/>
      <c r="K217" s="52"/>
      <c r="L217" s="52"/>
      <c r="M217" s="52"/>
      <c r="N217" s="52" t="s">
        <v>765</v>
      </c>
      <c r="O217" s="52" t="s">
        <v>766</v>
      </c>
      <c r="P217" s="52"/>
      <c r="Q217" s="59"/>
      <c r="R217" s="52"/>
      <c r="S217" s="52"/>
      <c r="T217" s="52">
        <v>3</v>
      </c>
      <c r="U217" s="52" t="str">
        <f t="shared" si="40"/>
        <v/>
      </c>
      <c r="V217" s="52" t="str">
        <f t="shared" si="41"/>
        <v/>
      </c>
      <c r="W217" s="52" t="str">
        <f t="shared" si="42"/>
        <v>あな</v>
      </c>
      <c r="X217" s="52" t="str">
        <f t="shared" si="43"/>
        <v/>
      </c>
      <c r="Y217" s="52" t="str">
        <f t="shared" si="44"/>
        <v/>
      </c>
      <c r="Z217" s="52"/>
      <c r="AA217" s="52" t="str">
        <f t="shared" si="45"/>
        <v>あなたのターン開始時に、あなたは3マナを得る。&amp;br;上陸：このサポートが破壊されていた場合、このサポートを戦場に戻す。</v>
      </c>
      <c r="AB217" s="61" t="e">
        <f t="shared" si="46"/>
        <v>#N/A</v>
      </c>
    </row>
    <row r="218" spans="1:28">
      <c r="A218" s="49">
        <v>217</v>
      </c>
      <c r="B218" s="50" t="s">
        <v>22</v>
      </c>
      <c r="C218" s="66" t="s">
        <v>663</v>
      </c>
      <c r="D218" s="52" t="s">
        <v>119</v>
      </c>
      <c r="E218" s="52"/>
      <c r="F218" s="53">
        <v>5</v>
      </c>
      <c r="G218" s="54" t="s">
        <v>767</v>
      </c>
      <c r="H218" s="54" t="s">
        <v>768</v>
      </c>
      <c r="I218" s="57" t="s">
        <v>76</v>
      </c>
      <c r="J218" s="52"/>
      <c r="K218" s="52"/>
      <c r="L218" s="52"/>
      <c r="M218" s="52"/>
      <c r="N218" s="52" t="s">
        <v>769</v>
      </c>
      <c r="O218" s="52"/>
      <c r="P218" s="52"/>
      <c r="Q218" s="59"/>
      <c r="R218" s="52"/>
      <c r="S218" s="52"/>
      <c r="T218" s="52">
        <v>3</v>
      </c>
      <c r="U218" s="52" t="str">
        <f t="shared" si="40"/>
        <v/>
      </c>
      <c r="V218" s="52" t="str">
        <f t="shared" si="41"/>
        <v/>
      </c>
      <c r="W218" s="52" t="str">
        <f t="shared" si="42"/>
        <v>あな</v>
      </c>
      <c r="X218" s="52" t="str">
        <f t="shared" si="43"/>
        <v/>
      </c>
      <c r="Y218" s="52" t="str">
        <f t="shared" si="44"/>
        <v/>
      </c>
      <c r="Z218" s="52"/>
      <c r="AA218" s="52" t="str">
        <f t="shared" si="45"/>
        <v>あなたのターン開始時に、調査を行う。</v>
      </c>
      <c r="AB218" s="61" t="e">
        <f t="shared" si="46"/>
        <v>#N/A</v>
      </c>
    </row>
    <row r="219" spans="1:28">
      <c r="A219" s="49">
        <v>218</v>
      </c>
      <c r="B219" s="50" t="s">
        <v>770</v>
      </c>
      <c r="C219" s="51" t="s">
        <v>23</v>
      </c>
      <c r="D219" s="52" t="s">
        <v>78</v>
      </c>
      <c r="E219" s="52"/>
      <c r="F219" s="53">
        <v>4</v>
      </c>
      <c r="G219" s="52" t="s">
        <v>771</v>
      </c>
      <c r="H219" s="54" t="s">
        <v>772</v>
      </c>
      <c r="I219" s="57" t="s">
        <v>61</v>
      </c>
      <c r="J219" s="52"/>
      <c r="K219" s="52"/>
      <c r="L219" s="52"/>
      <c r="M219" s="52"/>
      <c r="N219" s="52" t="s">
        <v>773</v>
      </c>
      <c r="O219" s="52"/>
      <c r="P219" s="52"/>
      <c r="Q219" s="59"/>
      <c r="R219" s="52"/>
      <c r="S219" s="52"/>
      <c r="T219" s="52"/>
      <c r="U219" s="52" t="str">
        <f t="shared" si="40"/>
        <v/>
      </c>
      <c r="V219" s="52" t="str">
        <f t="shared" si="41"/>
        <v/>
      </c>
      <c r="W219" s="52" t="str">
        <f t="shared" si="42"/>
        <v>あな</v>
      </c>
      <c r="X219" s="52" t="str">
        <f t="shared" si="43"/>
        <v/>
      </c>
      <c r="Y219" s="52" t="str">
        <f t="shared" si="44"/>
        <v/>
      </c>
      <c r="Z219" s="52"/>
      <c r="AA219" s="52" t="str">
        <f t="shared" si="45"/>
        <v>あなたがコントロールするクリーチャー1体を対象とする。あなたの次のターン開始時まで、それは+2/+6の修正を受けるとともに到達を得る。</v>
      </c>
      <c r="AB219" s="61" t="e">
        <f t="shared" si="46"/>
        <v>#N/A</v>
      </c>
    </row>
    <row r="220" spans="1:28">
      <c r="A220" s="49">
        <v>219</v>
      </c>
      <c r="B220" s="50" t="s">
        <v>770</v>
      </c>
      <c r="C220" s="51" t="s">
        <v>23</v>
      </c>
      <c r="D220" s="52" t="s">
        <v>78</v>
      </c>
      <c r="E220" s="52"/>
      <c r="F220" s="53">
        <v>8</v>
      </c>
      <c r="G220" s="52" t="s">
        <v>774</v>
      </c>
      <c r="H220" s="54" t="s">
        <v>775</v>
      </c>
      <c r="I220" s="57" t="s">
        <v>27</v>
      </c>
      <c r="J220" s="52"/>
      <c r="K220" s="52" t="s">
        <v>146</v>
      </c>
      <c r="L220" s="52"/>
      <c r="M220" s="52"/>
      <c r="N220" s="52" t="s">
        <v>29</v>
      </c>
      <c r="O220" s="52" t="s">
        <v>776</v>
      </c>
      <c r="P220" s="52"/>
      <c r="Q220" s="59">
        <v>42828</v>
      </c>
      <c r="R220" s="52"/>
      <c r="S220" s="52"/>
      <c r="T220" s="52"/>
      <c r="U220" s="52">
        <f t="shared" si="40"/>
        <v>4</v>
      </c>
      <c r="V220" s="52">
        <f t="shared" si="41"/>
        <v>3</v>
      </c>
      <c r="W220" s="52" t="str">
        <f t="shared" si="42"/>
        <v>飛行</v>
      </c>
      <c r="X220" s="52" t="str">
        <f t="shared" si="43"/>
        <v/>
      </c>
      <c r="Y220" s="52" t="str">
        <f t="shared" si="44"/>
        <v/>
      </c>
      <c r="Z220" s="52"/>
      <c r="AA220" s="52" t="str">
        <f t="shared" si="45"/>
        <v>飛行&amp;br;このクリーチャーが戦場に出たとき、あなたのターン終了時まで、対戦相手がコントロールする各クリーチャーは無効化される。</v>
      </c>
      <c r="AB220" s="61" t="e">
        <f t="shared" si="46"/>
        <v>#N/A</v>
      </c>
    </row>
    <row r="221" spans="1:28">
      <c r="A221" s="49">
        <v>220</v>
      </c>
      <c r="B221" s="50" t="s">
        <v>770</v>
      </c>
      <c r="C221" s="51" t="s">
        <v>23</v>
      </c>
      <c r="D221" s="52" t="s">
        <v>78</v>
      </c>
      <c r="E221" s="52"/>
      <c r="F221" s="53">
        <v>4</v>
      </c>
      <c r="G221" s="52" t="s">
        <v>777</v>
      </c>
      <c r="H221" s="54" t="s">
        <v>778</v>
      </c>
      <c r="I221" s="57" t="s">
        <v>27</v>
      </c>
      <c r="J221" s="52"/>
      <c r="K221" s="52" t="s">
        <v>33</v>
      </c>
      <c r="L221" s="52" t="s">
        <v>42</v>
      </c>
      <c r="M221" s="52"/>
      <c r="N221" s="52" t="s">
        <v>779</v>
      </c>
      <c r="O221" s="52" t="s">
        <v>780</v>
      </c>
      <c r="P221" s="52"/>
      <c r="Q221" s="59">
        <v>42736</v>
      </c>
      <c r="R221" s="52"/>
      <c r="S221" s="52"/>
      <c r="T221" s="52"/>
      <c r="U221" s="52">
        <f t="shared" si="40"/>
        <v>1</v>
      </c>
      <c r="V221" s="52">
        <f t="shared" si="41"/>
        <v>1</v>
      </c>
      <c r="W221" s="52" t="str">
        <f t="shared" si="42"/>
        <v>先制</v>
      </c>
      <c r="X221" s="52" t="str">
        <f t="shared" si="43"/>
        <v>絆魂</v>
      </c>
      <c r="Y221" s="52" t="str">
        <f t="shared" si="44"/>
        <v/>
      </c>
      <c r="Z221" s="52"/>
      <c r="AA221" s="52" t="str">
        <f t="shared" si="45"/>
        <v>先制攻撃 絆魂&amp;br;あなたが3点以上のライフを得たとき、このクリーチャーは変身する。</v>
      </c>
      <c r="AB221" s="61" t="e">
        <f t="shared" si="46"/>
        <v>#N/A</v>
      </c>
    </row>
    <row r="222" spans="1:28">
      <c r="A222" s="49">
        <v>221</v>
      </c>
      <c r="B222" s="50" t="s">
        <v>770</v>
      </c>
      <c r="C222" s="51" t="s">
        <v>23</v>
      </c>
      <c r="D222" s="52" t="s">
        <v>78</v>
      </c>
      <c r="E222" s="52"/>
      <c r="F222" s="53">
        <v>1</v>
      </c>
      <c r="G222" s="55" t="s">
        <v>781</v>
      </c>
      <c r="H222" s="54" t="s">
        <v>782</v>
      </c>
      <c r="I222" s="57" t="s">
        <v>27</v>
      </c>
      <c r="J222" s="52"/>
      <c r="K222" s="52" t="s">
        <v>783</v>
      </c>
      <c r="L222" s="52" t="s">
        <v>171</v>
      </c>
      <c r="M222" s="52"/>
      <c r="N222" s="52" t="s">
        <v>784</v>
      </c>
      <c r="O222" s="52"/>
      <c r="P222" s="52"/>
      <c r="Q222" s="59">
        <v>42829</v>
      </c>
      <c r="R222" s="52"/>
      <c r="S222" s="52"/>
      <c r="T222" s="52"/>
      <c r="U222" s="52">
        <f t="shared" si="40"/>
        <v>4</v>
      </c>
      <c r="V222" s="52">
        <f t="shared" si="41"/>
        <v>4</v>
      </c>
      <c r="W222" s="52" t="str">
        <f t="shared" si="42"/>
        <v>先制</v>
      </c>
      <c r="X222" s="52" t="str">
        <f t="shared" si="43"/>
        <v>トラ</v>
      </c>
      <c r="Y222" s="52" t="str">
        <f t="shared" si="44"/>
        <v>プル</v>
      </c>
      <c r="Z222" s="52"/>
      <c r="AA222" s="52" t="str">
        <f t="shared" si="45"/>
        <v>先制攻撃 トランプル 絆魂</v>
      </c>
      <c r="AB222" s="61" t="e">
        <f t="shared" si="46"/>
        <v>#N/A</v>
      </c>
    </row>
    <row r="223" spans="1:28">
      <c r="A223" s="49">
        <v>222</v>
      </c>
      <c r="B223" s="50" t="s">
        <v>770</v>
      </c>
      <c r="C223" s="51" t="s">
        <v>23</v>
      </c>
      <c r="D223" s="52" t="s">
        <v>78</v>
      </c>
      <c r="E223" s="52"/>
      <c r="F223" s="53">
        <v>15</v>
      </c>
      <c r="G223" s="52" t="s">
        <v>785</v>
      </c>
      <c r="H223" s="54" t="s">
        <v>786</v>
      </c>
      <c r="I223" s="57" t="s">
        <v>27</v>
      </c>
      <c r="J223" s="52"/>
      <c r="K223" s="52" t="s">
        <v>33</v>
      </c>
      <c r="L223" s="52" t="s">
        <v>46</v>
      </c>
      <c r="M223" s="52"/>
      <c r="N223" s="52" t="s">
        <v>787</v>
      </c>
      <c r="O223" s="52" t="s">
        <v>788</v>
      </c>
      <c r="P223" s="52"/>
      <c r="Q223" s="59">
        <v>42771</v>
      </c>
      <c r="R223" s="52"/>
      <c r="S223" s="52"/>
      <c r="T223" s="52"/>
      <c r="U223" s="52">
        <f t="shared" si="40"/>
        <v>2</v>
      </c>
      <c r="V223" s="52">
        <f t="shared" si="41"/>
        <v>5</v>
      </c>
      <c r="W223" s="52" t="str">
        <f t="shared" si="42"/>
        <v>この</v>
      </c>
      <c r="X223" s="52" t="str">
        <f t="shared" si="43"/>
        <v/>
      </c>
      <c r="Y223" s="52" t="str">
        <f t="shared" si="44"/>
        <v/>
      </c>
      <c r="Z223" s="52"/>
      <c r="AA223" s="52" t="str">
        <f t="shared" si="45"/>
        <v>このクリーチャーが戦場に出たとき、あなたがコントロールするクリーチャー1体を対象とし、それを破壊する。あなたは3/2のエルドラージ･ホラー・トークンを1体召喚する。&amp;br;あなたのターン開始jに、昂揚：このクリーチャーは変身する。</v>
      </c>
      <c r="AB223" s="61" t="e">
        <f t="shared" si="46"/>
        <v>#N/A</v>
      </c>
    </row>
    <row r="224" spans="1:28">
      <c r="A224" s="49">
        <v>223</v>
      </c>
      <c r="B224" s="50" t="s">
        <v>770</v>
      </c>
      <c r="C224" s="51" t="s">
        <v>23</v>
      </c>
      <c r="D224" s="52" t="s">
        <v>78</v>
      </c>
      <c r="E224" s="52"/>
      <c r="F224" s="53">
        <v>1</v>
      </c>
      <c r="G224" s="55" t="s">
        <v>789</v>
      </c>
      <c r="H224" s="54" t="s">
        <v>790</v>
      </c>
      <c r="I224" s="57" t="s">
        <v>27</v>
      </c>
      <c r="J224" s="52"/>
      <c r="K224" s="52" t="s">
        <v>783</v>
      </c>
      <c r="L224" s="52" t="s">
        <v>171</v>
      </c>
      <c r="M224" s="52"/>
      <c r="N224" s="52" t="s">
        <v>791</v>
      </c>
      <c r="O224" s="52" t="s">
        <v>792</v>
      </c>
      <c r="P224" s="52"/>
      <c r="Q224" s="59">
        <v>42799</v>
      </c>
      <c r="R224" s="52"/>
      <c r="S224" s="52"/>
      <c r="T224" s="52"/>
      <c r="U224" s="52">
        <f t="shared" ref="U224:U255" si="47">IF(Q224&gt;1,MONTH(Q224),"")</f>
        <v>3</v>
      </c>
      <c r="V224" s="52">
        <f t="shared" ref="V224:V255" si="48">IF(Q224&gt;1,DAY(Q224),"")</f>
        <v>5</v>
      </c>
      <c r="W224" s="52" t="str">
        <f t="shared" ref="W224:W255" si="49">LEFT(N224,2)</f>
        <v>この</v>
      </c>
      <c r="X224" s="52" t="str">
        <f t="shared" ref="X224:X255" si="50">IF(ISERROR(FIND(" ",N224)),"",MID(N224,FIND(" ",N224)+1,2))</f>
        <v/>
      </c>
      <c r="Y224" s="52" t="str">
        <f t="shared" ref="Y224:Y255" si="51">IF(LEN(X224)&gt;1,IF(ISERROR(FIND(" ",N224,FIND(" ",N224)+1)),"",MID(N224,FIND(" ",N224)+4,2)),"")</f>
        <v/>
      </c>
      <c r="Z224" s="52"/>
      <c r="AA224" s="52" t="str">
        <f t="shared" ref="AA224:AA255" si="52">IF(N224="","",N224&amp;IF(O224="","","&amp;br;"&amp;O224)&amp;IF(P224="","","&amp;br;"&amp;P224))</f>
        <v>このクリーチャーが出いている間、あなたがコントロールする各エルドラージは警戒を得る。&amp;br;あなたがコントロールするエルドラージが死亡したとき、あなたは3マナを吸収され、3/2のエルドラージ・ホラー・トークンを1体召喚する。</v>
      </c>
      <c r="AB224" s="61" t="e">
        <f t="shared" ref="AB224:AB255" si="53">IF(H224="","",VLOOKUP(H224,AE:AG,3,FALSE))</f>
        <v>#N/A</v>
      </c>
    </row>
    <row r="225" spans="1:28">
      <c r="A225" s="49">
        <v>224</v>
      </c>
      <c r="B225" s="50" t="s">
        <v>770</v>
      </c>
      <c r="C225" s="51" t="s">
        <v>23</v>
      </c>
      <c r="D225" s="52" t="s">
        <v>119</v>
      </c>
      <c r="E225" s="52"/>
      <c r="F225" s="53">
        <v>15</v>
      </c>
      <c r="G225" s="52" t="s">
        <v>793</v>
      </c>
      <c r="H225" s="54" t="s">
        <v>794</v>
      </c>
      <c r="I225" s="57" t="s">
        <v>27</v>
      </c>
      <c r="J225" s="52"/>
      <c r="K225" s="52" t="s">
        <v>33</v>
      </c>
      <c r="L225" s="52" t="s">
        <v>34</v>
      </c>
      <c r="M225" s="52"/>
      <c r="N225" s="52" t="s">
        <v>486</v>
      </c>
      <c r="O225" s="52" t="s">
        <v>795</v>
      </c>
      <c r="P225" s="52"/>
      <c r="Q225" s="59">
        <v>42891</v>
      </c>
      <c r="R225" s="52"/>
      <c r="S225" s="52"/>
      <c r="T225" s="52"/>
      <c r="U225" s="52">
        <f t="shared" si="47"/>
        <v>6</v>
      </c>
      <c r="V225" s="52">
        <f t="shared" si="48"/>
        <v>5</v>
      </c>
      <c r="W225" s="52" t="str">
        <f t="shared" si="49"/>
        <v>先制</v>
      </c>
      <c r="X225" s="52" t="str">
        <f t="shared" si="50"/>
        <v/>
      </c>
      <c r="Y225" s="52" t="str">
        <f t="shared" si="51"/>
        <v/>
      </c>
      <c r="Z225" s="52"/>
      <c r="AA225" s="52" t="str">
        <f t="shared" si="52"/>
        <v>先制攻撃&amp;br;対戦相手がコントロールするクリーチャーが戦場に出たとき、あなたの次のターン終了時まで、そのクリーチャーは無効化される。</v>
      </c>
      <c r="AB225" s="61" t="e">
        <f t="shared" si="53"/>
        <v>#N/A</v>
      </c>
    </row>
    <row r="226" spans="1:28">
      <c r="A226" s="49">
        <v>225</v>
      </c>
      <c r="B226" s="50" t="s">
        <v>770</v>
      </c>
      <c r="C226" s="51" t="s">
        <v>23</v>
      </c>
      <c r="D226" s="52" t="s">
        <v>119</v>
      </c>
      <c r="E226" s="52"/>
      <c r="F226" s="53">
        <v>7</v>
      </c>
      <c r="G226" s="52" t="s">
        <v>796</v>
      </c>
      <c r="H226" s="54" t="s">
        <v>797</v>
      </c>
      <c r="I226" s="57" t="s">
        <v>27</v>
      </c>
      <c r="J226" s="52"/>
      <c r="K226" s="52" t="s">
        <v>33</v>
      </c>
      <c r="L226" s="52" t="s">
        <v>46</v>
      </c>
      <c r="M226" s="52"/>
      <c r="N226" s="52" t="s">
        <v>798</v>
      </c>
      <c r="O226" s="52" t="s">
        <v>799</v>
      </c>
      <c r="P226" s="52"/>
      <c r="Q226" s="59">
        <v>42861</v>
      </c>
      <c r="R226" s="52"/>
      <c r="S226" s="52"/>
      <c r="T226" s="52"/>
      <c r="U226" s="52">
        <f t="shared" si="47"/>
        <v>5</v>
      </c>
      <c r="V226" s="52">
        <f t="shared" si="48"/>
        <v>6</v>
      </c>
      <c r="W226" s="52" t="str">
        <f t="shared" si="49"/>
        <v>あな</v>
      </c>
      <c r="X226" s="52" t="str">
        <f t="shared" si="50"/>
        <v/>
      </c>
      <c r="Y226" s="52" t="str">
        <f t="shared" si="51"/>
        <v/>
      </c>
      <c r="Z226" s="52"/>
      <c r="AA226" s="52" t="str">
        <f t="shared" si="52"/>
        <v>あなたがコントロールするクリーチャーが戦場に出たとき、あなたのターン終了時まで、このクリーチャーは+1/+1の修正を受ける。&amp;br;あなたがコントロールするクリーチャーが死亡したとき、あなたは1/1の白のスピリット・トークンを1体召喚する。</v>
      </c>
      <c r="AB226" s="61" t="e">
        <f t="shared" si="53"/>
        <v>#N/A</v>
      </c>
    </row>
    <row r="227" spans="1:28">
      <c r="A227" s="49">
        <v>226</v>
      </c>
      <c r="B227" s="50" t="s">
        <v>770</v>
      </c>
      <c r="C227" s="51" t="s">
        <v>23</v>
      </c>
      <c r="D227" s="52" t="s">
        <v>119</v>
      </c>
      <c r="E227" s="52"/>
      <c r="F227" s="53">
        <v>10</v>
      </c>
      <c r="G227" s="52" t="s">
        <v>800</v>
      </c>
      <c r="H227" s="54" t="s">
        <v>801</v>
      </c>
      <c r="I227" s="57" t="s">
        <v>27</v>
      </c>
      <c r="J227" s="52"/>
      <c r="K227" s="52" t="s">
        <v>28</v>
      </c>
      <c r="L227" s="52" t="s">
        <v>46</v>
      </c>
      <c r="M227" s="52"/>
      <c r="N227" s="52" t="s">
        <v>29</v>
      </c>
      <c r="O227" s="52" t="s">
        <v>802</v>
      </c>
      <c r="P227" s="52"/>
      <c r="Q227" s="59">
        <v>42891</v>
      </c>
      <c r="R227" s="52"/>
      <c r="S227" s="52"/>
      <c r="T227" s="52"/>
      <c r="U227" s="52">
        <f t="shared" si="47"/>
        <v>6</v>
      </c>
      <c r="V227" s="52">
        <f t="shared" si="48"/>
        <v>5</v>
      </c>
      <c r="W227" s="52" t="str">
        <f t="shared" si="49"/>
        <v>飛行</v>
      </c>
      <c r="X227" s="52" t="str">
        <f t="shared" si="50"/>
        <v/>
      </c>
      <c r="Y227" s="52" t="str">
        <f t="shared" si="51"/>
        <v/>
      </c>
      <c r="Z227" s="52"/>
      <c r="AA227" s="52" t="str">
        <f t="shared" si="52"/>
        <v>飛行&amp;br;ジェム2個を起動する：あなたのターン終了時まで、あなたがコントロールする各クリーチャーはダメージ軽減を得る。</v>
      </c>
      <c r="AB227" s="61" t="e">
        <f t="shared" si="53"/>
        <v>#N/A</v>
      </c>
    </row>
    <row r="228" spans="1:28">
      <c r="A228" s="49">
        <v>227</v>
      </c>
      <c r="B228" s="50" t="s">
        <v>770</v>
      </c>
      <c r="C228" s="51" t="s">
        <v>23</v>
      </c>
      <c r="D228" s="52" t="s">
        <v>119</v>
      </c>
      <c r="E228" s="52"/>
      <c r="F228" s="53">
        <v>18</v>
      </c>
      <c r="G228" s="52" t="s">
        <v>803</v>
      </c>
      <c r="H228" s="54" t="s">
        <v>804</v>
      </c>
      <c r="I228" s="57" t="s">
        <v>27</v>
      </c>
      <c r="J228" s="52"/>
      <c r="K228" s="52" t="s">
        <v>146</v>
      </c>
      <c r="L228" s="52" t="s">
        <v>171</v>
      </c>
      <c r="M228" s="52"/>
      <c r="N228" s="52" t="s">
        <v>150</v>
      </c>
      <c r="O228" s="52" t="s">
        <v>805</v>
      </c>
      <c r="P228" s="52" t="s">
        <v>806</v>
      </c>
      <c r="Q228" s="59">
        <v>42862</v>
      </c>
      <c r="R228" s="52"/>
      <c r="S228" s="52"/>
      <c r="T228" s="52"/>
      <c r="U228" s="52">
        <f t="shared" si="47"/>
        <v>5</v>
      </c>
      <c r="V228" s="52">
        <f t="shared" si="48"/>
        <v>7</v>
      </c>
      <c r="W228" s="52" t="str">
        <f t="shared" si="49"/>
        <v>飛行</v>
      </c>
      <c r="X228" s="52" t="str">
        <f t="shared" si="50"/>
        <v>警戒</v>
      </c>
      <c r="Y228" s="52" t="str">
        <f t="shared" si="51"/>
        <v/>
      </c>
      <c r="Z228" s="52"/>
      <c r="AA228" s="52" t="str">
        <f t="shared" si="52"/>
        <v>飛行 警戒&amp;br;ジェム1個を起動する：あなたがコントロールしていて破壊された最後の人間を戦場に戻す。&amp;br;このクリーチャーは折れた刃、ギセラと合体する。</v>
      </c>
      <c r="AB228" s="61" t="e">
        <f t="shared" si="53"/>
        <v>#N/A</v>
      </c>
    </row>
    <row r="229" spans="1:28">
      <c r="A229" s="49">
        <v>228</v>
      </c>
      <c r="B229" s="50" t="s">
        <v>770</v>
      </c>
      <c r="C229" s="51" t="s">
        <v>23</v>
      </c>
      <c r="D229" s="52" t="s">
        <v>143</v>
      </c>
      <c r="E229" s="52"/>
      <c r="F229" s="53">
        <v>12</v>
      </c>
      <c r="G229" s="52" t="s">
        <v>807</v>
      </c>
      <c r="H229" s="54" t="s">
        <v>808</v>
      </c>
      <c r="I229" s="57" t="s">
        <v>27</v>
      </c>
      <c r="J229" s="52"/>
      <c r="K229" s="52" t="s">
        <v>146</v>
      </c>
      <c r="L229" s="52" t="s">
        <v>171</v>
      </c>
      <c r="M229" s="52"/>
      <c r="N229" s="52" t="s">
        <v>809</v>
      </c>
      <c r="O229" s="52" t="s">
        <v>810</v>
      </c>
      <c r="P229" s="52"/>
      <c r="Q229" s="59">
        <v>42955</v>
      </c>
      <c r="R229" s="52"/>
      <c r="S229" s="52"/>
      <c r="T229" s="52"/>
      <c r="U229" s="52">
        <f t="shared" si="47"/>
        <v>8</v>
      </c>
      <c r="V229" s="52">
        <f t="shared" si="48"/>
        <v>8</v>
      </c>
      <c r="W229" s="52" t="str">
        <f t="shared" si="49"/>
        <v>飛行</v>
      </c>
      <c r="X229" s="52" t="str">
        <f t="shared" si="50"/>
        <v>先制</v>
      </c>
      <c r="Y229" s="52" t="str">
        <f t="shared" si="51"/>
        <v>撃 </v>
      </c>
      <c r="Z229" s="52"/>
      <c r="AA229" s="52" t="str">
        <f t="shared" si="52"/>
        <v>飛行 先制攻撃 絆魂&amp;br;このクリーチャーは消えゆく光、ブルーナと合体する。</v>
      </c>
      <c r="AB229" s="61" t="e">
        <f t="shared" si="53"/>
        <v>#N/A</v>
      </c>
    </row>
    <row r="230" spans="1:28">
      <c r="A230" s="49">
        <v>229</v>
      </c>
      <c r="B230" s="50" t="s">
        <v>770</v>
      </c>
      <c r="C230" s="51" t="s">
        <v>23</v>
      </c>
      <c r="D230" s="52" t="s">
        <v>143</v>
      </c>
      <c r="E230" s="52"/>
      <c r="F230" s="53">
        <v>1</v>
      </c>
      <c r="G230" s="55" t="s">
        <v>811</v>
      </c>
      <c r="H230" s="54" t="s">
        <v>812</v>
      </c>
      <c r="I230" s="57" t="s">
        <v>27</v>
      </c>
      <c r="J230" s="52"/>
      <c r="K230" s="52" t="s">
        <v>783</v>
      </c>
      <c r="L230" s="52" t="s">
        <v>146</v>
      </c>
      <c r="M230" s="52"/>
      <c r="N230" s="52" t="s">
        <v>813</v>
      </c>
      <c r="O230" s="52" t="s">
        <v>814</v>
      </c>
      <c r="P230" s="52"/>
      <c r="Q230" s="59">
        <v>42988</v>
      </c>
      <c r="R230" s="52"/>
      <c r="S230" s="52"/>
      <c r="T230" s="52"/>
      <c r="U230" s="52">
        <f t="shared" si="47"/>
        <v>9</v>
      </c>
      <c r="V230" s="52">
        <f t="shared" si="48"/>
        <v>10</v>
      </c>
      <c r="W230" s="52" t="str">
        <f t="shared" si="49"/>
        <v>飛行</v>
      </c>
      <c r="X230" s="52" t="str">
        <f t="shared" si="50"/>
        <v>先制</v>
      </c>
      <c r="Y230" s="52" t="str">
        <f t="shared" si="51"/>
        <v>撃 </v>
      </c>
      <c r="Z230" s="52"/>
      <c r="AA230" s="52" t="str">
        <f t="shared" si="52"/>
        <v>飛行 先制攻撃 絆魂 警戒&amp;br;あなたが、合体してこのクリーチャーになったクリーチャー2体のうち一方を唱えた場合、代わりにこのクリーチャーを強化する。</v>
      </c>
      <c r="AB230" s="61" t="e">
        <f t="shared" si="53"/>
        <v>#N/A</v>
      </c>
    </row>
    <row r="231" spans="1:28">
      <c r="A231" s="49">
        <v>230</v>
      </c>
      <c r="B231" s="50" t="s">
        <v>770</v>
      </c>
      <c r="C231" s="51" t="s">
        <v>23</v>
      </c>
      <c r="D231" s="52" t="s">
        <v>143</v>
      </c>
      <c r="E231" s="52"/>
      <c r="F231" s="53">
        <v>23</v>
      </c>
      <c r="G231" s="52" t="s">
        <v>815</v>
      </c>
      <c r="H231" s="54" t="s">
        <v>816</v>
      </c>
      <c r="I231" s="57" t="s">
        <v>61</v>
      </c>
      <c r="J231" s="52"/>
      <c r="K231" s="52"/>
      <c r="L231" s="52"/>
      <c r="M231" s="52"/>
      <c r="N231" s="52" t="s">
        <v>817</v>
      </c>
      <c r="O231" s="52"/>
      <c r="P231" s="52"/>
      <c r="Q231" s="59"/>
      <c r="R231" s="52"/>
      <c r="S231" s="52"/>
      <c r="T231" s="52"/>
      <c r="U231" s="52" t="str">
        <f t="shared" si="47"/>
        <v/>
      </c>
      <c r="V231" s="52" t="str">
        <f t="shared" si="48"/>
        <v/>
      </c>
      <c r="W231" s="52" t="str">
        <f t="shared" si="49"/>
        <v>あな</v>
      </c>
      <c r="X231" s="52" t="str">
        <f t="shared" si="50"/>
        <v/>
      </c>
      <c r="Y231" s="52" t="str">
        <f t="shared" si="51"/>
        <v/>
      </c>
      <c r="Z231" s="52"/>
      <c r="AA231" s="52" t="str">
        <f t="shared" si="52"/>
        <v>あなたのライブラリーの最初の3体のクリーチャーを取ってきて、それらを戦場に出す。</v>
      </c>
      <c r="AB231" s="61" t="e">
        <f t="shared" si="53"/>
        <v>#N/A</v>
      </c>
    </row>
    <row r="232" spans="1:28">
      <c r="A232" s="49">
        <v>231</v>
      </c>
      <c r="B232" s="50" t="s">
        <v>770</v>
      </c>
      <c r="C232" s="56" t="s">
        <v>164</v>
      </c>
      <c r="D232" s="52" t="s">
        <v>78</v>
      </c>
      <c r="E232" s="52"/>
      <c r="F232" s="53">
        <v>10</v>
      </c>
      <c r="G232" s="52" t="s">
        <v>818</v>
      </c>
      <c r="H232" s="54" t="s">
        <v>819</v>
      </c>
      <c r="I232" s="57" t="s">
        <v>27</v>
      </c>
      <c r="J232" s="52"/>
      <c r="K232" s="52" t="s">
        <v>170</v>
      </c>
      <c r="L232" s="52" t="s">
        <v>171</v>
      </c>
      <c r="M232" s="52"/>
      <c r="N232" s="52" t="s">
        <v>29</v>
      </c>
      <c r="O232" s="52" t="s">
        <v>820</v>
      </c>
      <c r="P232" s="52"/>
      <c r="Q232" s="59">
        <v>42798</v>
      </c>
      <c r="R232" s="52"/>
      <c r="S232" s="52"/>
      <c r="T232" s="52"/>
      <c r="U232" s="52">
        <f t="shared" si="47"/>
        <v>3</v>
      </c>
      <c r="V232" s="52">
        <f t="shared" si="48"/>
        <v>4</v>
      </c>
      <c r="W232" s="52" t="str">
        <f t="shared" si="49"/>
        <v>飛行</v>
      </c>
      <c r="X232" s="52" t="str">
        <f t="shared" si="50"/>
        <v/>
      </c>
      <c r="Y232" s="52" t="str">
        <f t="shared" si="51"/>
        <v/>
      </c>
      <c r="Z232" s="52"/>
      <c r="AA232" s="52" t="str">
        <f t="shared" si="52"/>
        <v>飛行&amp;br;上陸：あなたはカードを2枚捨てて、このクリーチャーを戦場に戻す。</v>
      </c>
      <c r="AB232" s="61" t="e">
        <f t="shared" si="53"/>
        <v>#N/A</v>
      </c>
    </row>
    <row r="233" spans="1:28">
      <c r="A233" s="49">
        <v>232</v>
      </c>
      <c r="B233" s="50" t="s">
        <v>770</v>
      </c>
      <c r="C233" s="56" t="s">
        <v>164</v>
      </c>
      <c r="D233" s="52" t="s">
        <v>78</v>
      </c>
      <c r="E233" s="52"/>
      <c r="F233" s="53">
        <v>14</v>
      </c>
      <c r="G233" s="52" t="s">
        <v>821</v>
      </c>
      <c r="H233" s="54" t="s">
        <v>822</v>
      </c>
      <c r="I233" s="57" t="s">
        <v>27</v>
      </c>
      <c r="J233" s="52"/>
      <c r="K233" s="52" t="s">
        <v>823</v>
      </c>
      <c r="L233" s="52"/>
      <c r="M233" s="52"/>
      <c r="N233" s="52" t="s">
        <v>824</v>
      </c>
      <c r="O233" s="52" t="s">
        <v>825</v>
      </c>
      <c r="P233" s="52"/>
      <c r="Q233" s="59">
        <v>42829</v>
      </c>
      <c r="R233" s="52"/>
      <c r="S233" s="52"/>
      <c r="T233" s="52"/>
      <c r="U233" s="52">
        <f t="shared" si="47"/>
        <v>4</v>
      </c>
      <c r="V233" s="52">
        <f t="shared" si="48"/>
        <v>4</v>
      </c>
      <c r="W233" s="52" t="str">
        <f t="shared" si="49"/>
        <v>あな</v>
      </c>
      <c r="X233" s="52" t="str">
        <f t="shared" si="50"/>
        <v/>
      </c>
      <c r="Y233" s="52" t="str">
        <f t="shared" si="51"/>
        <v/>
      </c>
      <c r="Z233" s="52"/>
      <c r="AA233" s="52" t="str">
        <f t="shared" si="52"/>
        <v>あなたのターン開始時に、あなたの手札の最初の呪文は2マナを得る。&amp;br;あんたのターン開始時に、あなたがこのゲームで3つ以上の呪文を唱えていた場合、このクリーチャーは変身する。</v>
      </c>
      <c r="AB233" s="61" t="e">
        <f t="shared" si="53"/>
        <v>#N/A</v>
      </c>
    </row>
    <row r="234" spans="1:28">
      <c r="A234" s="49">
        <v>233</v>
      </c>
      <c r="B234" s="50" t="s">
        <v>770</v>
      </c>
      <c r="C234" s="56" t="s">
        <v>164</v>
      </c>
      <c r="D234" s="52" t="s">
        <v>78</v>
      </c>
      <c r="E234" s="52"/>
      <c r="F234" s="53">
        <v>1</v>
      </c>
      <c r="G234" s="55" t="s">
        <v>826</v>
      </c>
      <c r="H234" s="54" t="s">
        <v>827</v>
      </c>
      <c r="I234" s="57" t="s">
        <v>27</v>
      </c>
      <c r="J234" s="52"/>
      <c r="K234" s="52" t="s">
        <v>783</v>
      </c>
      <c r="L234" s="52" t="s">
        <v>823</v>
      </c>
      <c r="M234" s="52"/>
      <c r="N234" s="52" t="s">
        <v>828</v>
      </c>
      <c r="O234" s="52" t="s">
        <v>829</v>
      </c>
      <c r="P234" s="52"/>
      <c r="Q234" s="59">
        <v>42798</v>
      </c>
      <c r="R234" s="52"/>
      <c r="S234" s="52"/>
      <c r="T234" s="52"/>
      <c r="U234" s="52">
        <f t="shared" si="47"/>
        <v>3</v>
      </c>
      <c r="V234" s="52">
        <f t="shared" si="48"/>
        <v>4</v>
      </c>
      <c r="W234" s="52" t="str">
        <f t="shared" si="49"/>
        <v>あな</v>
      </c>
      <c r="X234" s="52" t="str">
        <f t="shared" si="50"/>
        <v/>
      </c>
      <c r="Y234" s="52" t="str">
        <f t="shared" si="51"/>
        <v/>
      </c>
      <c r="Z234" s="52"/>
      <c r="AA234" s="52" t="str">
        <f t="shared" si="52"/>
        <v>あなたのターン開始時に、あなたの手札の各呪文は2マナを得る。&amp;br;あなたが呪文を唱えたとき、あなたのターン終了時まで、このクリーチャーは+2/+2の修正を受ける。</v>
      </c>
      <c r="AB234" s="61" t="e">
        <f t="shared" si="53"/>
        <v>#N/A</v>
      </c>
    </row>
    <row r="235" spans="1:28">
      <c r="A235" s="49">
        <v>234</v>
      </c>
      <c r="B235" s="50" t="s">
        <v>770</v>
      </c>
      <c r="C235" s="56" t="s">
        <v>164</v>
      </c>
      <c r="D235" s="52" t="s">
        <v>78</v>
      </c>
      <c r="E235" s="52"/>
      <c r="F235" s="53">
        <v>4</v>
      </c>
      <c r="G235" s="52" t="s">
        <v>830</v>
      </c>
      <c r="H235" s="54" t="s">
        <v>831</v>
      </c>
      <c r="I235" s="57" t="s">
        <v>61</v>
      </c>
      <c r="J235" s="52"/>
      <c r="K235" s="52"/>
      <c r="L235" s="52"/>
      <c r="M235" s="52"/>
      <c r="N235" s="52" t="s">
        <v>200</v>
      </c>
      <c r="O235" s="52" t="s">
        <v>832</v>
      </c>
      <c r="P235" s="52"/>
      <c r="Q235" s="59"/>
      <c r="R235" s="52"/>
      <c r="S235" s="52"/>
      <c r="T235" s="52"/>
      <c r="U235" s="52" t="str">
        <f t="shared" si="47"/>
        <v/>
      </c>
      <c r="V235" s="52" t="str">
        <f t="shared" si="48"/>
        <v/>
      </c>
      <c r="W235" s="52" t="str">
        <f t="shared" si="49"/>
        <v>マッ</v>
      </c>
      <c r="X235" s="52" t="str">
        <f t="shared" si="50"/>
        <v/>
      </c>
      <c r="Y235" s="52" t="str">
        <f t="shared" si="51"/>
        <v/>
      </c>
      <c r="Z235" s="52"/>
      <c r="AA235" s="52" t="str">
        <f t="shared" si="52"/>
        <v>マッドネス2&amp;br;クリーチャー2体を対象とする。あなたの次のターン開始時まで、それらは無効化される。</v>
      </c>
      <c r="AB235" s="61" t="e">
        <f t="shared" si="53"/>
        <v>#N/A</v>
      </c>
    </row>
    <row r="236" spans="1:28">
      <c r="A236" s="49">
        <v>235</v>
      </c>
      <c r="B236" s="50" t="s">
        <v>770</v>
      </c>
      <c r="C236" s="56" t="s">
        <v>164</v>
      </c>
      <c r="D236" s="52" t="s">
        <v>78</v>
      </c>
      <c r="E236" s="52"/>
      <c r="F236" s="53">
        <v>9</v>
      </c>
      <c r="G236" s="52" t="s">
        <v>833</v>
      </c>
      <c r="H236" s="54" t="s">
        <v>834</v>
      </c>
      <c r="I236" s="57" t="s">
        <v>27</v>
      </c>
      <c r="J236" s="52"/>
      <c r="K236" s="52" t="s">
        <v>28</v>
      </c>
      <c r="L236" s="52"/>
      <c r="M236" s="52"/>
      <c r="N236" s="52" t="s">
        <v>29</v>
      </c>
      <c r="O236" s="52" t="s">
        <v>835</v>
      </c>
      <c r="P236" s="52"/>
      <c r="Q236" s="59">
        <v>42828</v>
      </c>
      <c r="R236" s="52"/>
      <c r="S236" s="52"/>
      <c r="T236" s="52"/>
      <c r="U236" s="52">
        <f t="shared" si="47"/>
        <v>4</v>
      </c>
      <c r="V236" s="52">
        <f t="shared" si="48"/>
        <v>3</v>
      </c>
      <c r="W236" s="52" t="str">
        <f t="shared" si="49"/>
        <v>飛行</v>
      </c>
      <c r="X236" s="52" t="str">
        <f t="shared" si="50"/>
        <v/>
      </c>
      <c r="Y236" s="52" t="str">
        <f t="shared" si="51"/>
        <v/>
      </c>
      <c r="Z236" s="52"/>
      <c r="AA236" s="52" t="str">
        <f t="shared" si="52"/>
        <v>飛行&amp;br;あなたがコントロールするスピリットが戦場に出たとき、あなたのターン終了時まで、対戦相手がコントロールする最初のクリーチャーは無効化される。</v>
      </c>
      <c r="AB236" s="61" t="e">
        <f t="shared" si="53"/>
        <v>#N/A</v>
      </c>
    </row>
    <row r="237" spans="1:28">
      <c r="A237" s="49">
        <v>236</v>
      </c>
      <c r="B237" s="50" t="s">
        <v>770</v>
      </c>
      <c r="C237" s="56" t="s">
        <v>164</v>
      </c>
      <c r="D237" s="52" t="s">
        <v>119</v>
      </c>
      <c r="E237" s="52"/>
      <c r="F237" s="53">
        <v>9</v>
      </c>
      <c r="G237" s="52" t="s">
        <v>836</v>
      </c>
      <c r="H237" s="54" t="s">
        <v>837</v>
      </c>
      <c r="I237" s="57" t="s">
        <v>27</v>
      </c>
      <c r="J237" s="52"/>
      <c r="K237" s="52" t="s">
        <v>210</v>
      </c>
      <c r="L237" s="52" t="s">
        <v>171</v>
      </c>
      <c r="M237" s="52"/>
      <c r="N237" s="52" t="s">
        <v>29</v>
      </c>
      <c r="O237" s="52" t="s">
        <v>838</v>
      </c>
      <c r="P237" s="52" t="s">
        <v>839</v>
      </c>
      <c r="Q237" s="59">
        <v>42891</v>
      </c>
      <c r="R237" s="52"/>
      <c r="S237" s="52"/>
      <c r="T237" s="52"/>
      <c r="U237" s="52">
        <f t="shared" si="47"/>
        <v>6</v>
      </c>
      <c r="V237" s="52">
        <f t="shared" si="48"/>
        <v>5</v>
      </c>
      <c r="W237" s="52" t="str">
        <f t="shared" si="49"/>
        <v>飛行</v>
      </c>
      <c r="X237" s="52" t="str">
        <f t="shared" si="50"/>
        <v/>
      </c>
      <c r="Y237" s="52" t="str">
        <f t="shared" si="51"/>
        <v/>
      </c>
      <c r="Z237" s="52"/>
      <c r="AA237" s="52" t="str">
        <f t="shared" si="52"/>
        <v>飛行&amp;br;あなたが呪文を唱えたとき、あなたは1/1の人間･ウィザード・トークンを1体召喚する。&amp;br;各ターン開始時に、直前のターンにいずれかのプレイヤーが呪文を3つ以上唱えていた場合、このクリーチャーは変身する。</v>
      </c>
      <c r="AB237" s="61" t="e">
        <f t="shared" si="53"/>
        <v>#N/A</v>
      </c>
    </row>
    <row r="238" spans="1:28">
      <c r="A238" s="49">
        <v>237</v>
      </c>
      <c r="B238" s="50" t="s">
        <v>770</v>
      </c>
      <c r="C238" s="56" t="s">
        <v>164</v>
      </c>
      <c r="D238" s="52" t="s">
        <v>119</v>
      </c>
      <c r="E238" s="52"/>
      <c r="F238" s="53">
        <v>1</v>
      </c>
      <c r="G238" s="67" t="s">
        <v>840</v>
      </c>
      <c r="H238" s="54" t="s">
        <v>841</v>
      </c>
      <c r="I238" s="57" t="s">
        <v>27</v>
      </c>
      <c r="J238" s="52"/>
      <c r="K238" s="52" t="s">
        <v>783</v>
      </c>
      <c r="L238" s="52" t="s">
        <v>210</v>
      </c>
      <c r="M238" s="52"/>
      <c r="N238" s="52" t="s">
        <v>29</v>
      </c>
      <c r="O238" s="52" t="s">
        <v>842</v>
      </c>
      <c r="P238" s="52" t="s">
        <v>838</v>
      </c>
      <c r="Q238" s="59">
        <v>42891</v>
      </c>
      <c r="R238" s="52"/>
      <c r="S238" s="52"/>
      <c r="T238" s="52"/>
      <c r="U238" s="52">
        <f t="shared" si="47"/>
        <v>6</v>
      </c>
      <c r="V238" s="52">
        <f t="shared" si="48"/>
        <v>5</v>
      </c>
      <c r="W238" s="52" t="str">
        <f t="shared" si="49"/>
        <v>飛行</v>
      </c>
      <c r="X238" s="52" t="str">
        <f t="shared" si="50"/>
        <v/>
      </c>
      <c r="Y238" s="52" t="str">
        <f t="shared" si="51"/>
        <v/>
      </c>
      <c r="Z238" s="52"/>
      <c r="AA238" s="52" t="str">
        <f t="shared" si="52"/>
        <v>飛行&amp;br;このクリーチャーが戦場に出ている間、あなたがコントロールする各クリーチャーは+2/+1の修正を受けるとともに飛行を得る。&amp;br;あなたが呪文を唱えたとき、あなたは1/1の人間･ウィザード・トークンを1体召喚する。</v>
      </c>
      <c r="AB238" s="61" t="e">
        <f t="shared" si="53"/>
        <v>#N/A</v>
      </c>
    </row>
    <row r="239" spans="1:28">
      <c r="A239" s="49">
        <v>238</v>
      </c>
      <c r="B239" s="50" t="s">
        <v>770</v>
      </c>
      <c r="C239" s="56" t="s">
        <v>164</v>
      </c>
      <c r="D239" s="52" t="s">
        <v>119</v>
      </c>
      <c r="E239" s="52"/>
      <c r="F239" s="53">
        <v>7</v>
      </c>
      <c r="G239" s="52" t="s">
        <v>843</v>
      </c>
      <c r="H239" s="54" t="s">
        <v>844</v>
      </c>
      <c r="I239" s="57" t="s">
        <v>27</v>
      </c>
      <c r="J239" s="52"/>
      <c r="K239" s="52" t="s">
        <v>28</v>
      </c>
      <c r="L239" s="52"/>
      <c r="M239" s="52"/>
      <c r="N239" s="52" t="s">
        <v>29</v>
      </c>
      <c r="O239" s="52" t="s">
        <v>845</v>
      </c>
      <c r="P239" s="52"/>
      <c r="Q239" s="59">
        <v>42797</v>
      </c>
      <c r="R239" s="52"/>
      <c r="S239" s="52"/>
      <c r="T239" s="52"/>
      <c r="U239" s="52">
        <f t="shared" si="47"/>
        <v>3</v>
      </c>
      <c r="V239" s="52">
        <f t="shared" si="48"/>
        <v>3</v>
      </c>
      <c r="W239" s="52" t="str">
        <f t="shared" si="49"/>
        <v>飛行</v>
      </c>
      <c r="X239" s="52" t="str">
        <f t="shared" si="50"/>
        <v/>
      </c>
      <c r="Y239" s="52" t="str">
        <f t="shared" si="51"/>
        <v/>
      </c>
      <c r="Z239" s="52"/>
      <c r="AA239" s="52" t="str">
        <f t="shared" si="52"/>
        <v>飛行&amp;br;あなたが呪文を唱えたとき、あなたのターン終了時まで、このクリーチャーは+3/+3の修正を受け、あなたの次のターン開始時まで、対戦相手がコントロールする最初のクリーチャーは無効化される。</v>
      </c>
      <c r="AB239" s="61" t="e">
        <f t="shared" si="53"/>
        <v>#N/A</v>
      </c>
    </row>
    <row r="240" spans="1:28">
      <c r="A240" s="49">
        <v>239</v>
      </c>
      <c r="B240" s="50" t="s">
        <v>770</v>
      </c>
      <c r="C240" s="56" t="s">
        <v>164</v>
      </c>
      <c r="D240" s="52" t="s">
        <v>119</v>
      </c>
      <c r="E240" s="52"/>
      <c r="F240" s="53">
        <v>3</v>
      </c>
      <c r="G240" s="52" t="s">
        <v>846</v>
      </c>
      <c r="H240" s="54" t="s">
        <v>847</v>
      </c>
      <c r="I240" s="57" t="s">
        <v>61</v>
      </c>
      <c r="J240" s="52"/>
      <c r="K240" s="52"/>
      <c r="L240" s="52"/>
      <c r="M240" s="52"/>
      <c r="N240" s="52" t="s">
        <v>848</v>
      </c>
      <c r="O240" s="52"/>
      <c r="P240" s="52"/>
      <c r="Q240" s="59"/>
      <c r="R240" s="52"/>
      <c r="S240" s="52"/>
      <c r="T240" s="52"/>
      <c r="U240" s="52" t="str">
        <f t="shared" si="47"/>
        <v/>
      </c>
      <c r="V240" s="52" t="str">
        <f t="shared" si="48"/>
        <v/>
      </c>
      <c r="W240" s="52" t="str">
        <f t="shared" si="49"/>
        <v>クリ</v>
      </c>
      <c r="X240" s="52" t="str">
        <f t="shared" si="50"/>
        <v/>
      </c>
      <c r="Y240" s="52" t="str">
        <f t="shared" si="51"/>
        <v/>
      </c>
      <c r="Z240" s="52"/>
      <c r="AA240" s="52" t="str">
        <f t="shared" si="52"/>
        <v>クリーチャー1体を対象とし、それを破壊する。そのクリーチャーのオーナーは、「あなたのターン開始時に、このクリーチャーのタフネスに等しいマナを得る。」を持つ0/1の封印の月・トークンを1体召喚する。</v>
      </c>
      <c r="AB240" s="61" t="e">
        <f t="shared" si="53"/>
        <v>#N/A</v>
      </c>
    </row>
    <row r="241" spans="1:28">
      <c r="A241" s="49">
        <v>240</v>
      </c>
      <c r="B241" s="50" t="s">
        <v>770</v>
      </c>
      <c r="C241" s="56" t="s">
        <v>164</v>
      </c>
      <c r="D241" s="52" t="s">
        <v>119</v>
      </c>
      <c r="E241" s="52"/>
      <c r="F241" s="53">
        <v>13</v>
      </c>
      <c r="G241" s="52" t="s">
        <v>849</v>
      </c>
      <c r="H241" s="54" t="s">
        <v>850</v>
      </c>
      <c r="I241" s="57" t="s">
        <v>27</v>
      </c>
      <c r="J241" s="52"/>
      <c r="K241" s="52" t="s">
        <v>33</v>
      </c>
      <c r="L241" s="52" t="s">
        <v>171</v>
      </c>
      <c r="M241" s="52"/>
      <c r="N241" s="52" t="s">
        <v>234</v>
      </c>
      <c r="O241" s="52" t="s">
        <v>851</v>
      </c>
      <c r="P241" s="52" t="s">
        <v>852</v>
      </c>
      <c r="Q241" s="59">
        <v>42860</v>
      </c>
      <c r="R241" s="52"/>
      <c r="S241" s="52"/>
      <c r="T241" s="52"/>
      <c r="U241" s="52">
        <f t="shared" si="47"/>
        <v>5</v>
      </c>
      <c r="V241" s="52">
        <f t="shared" si="48"/>
        <v>5</v>
      </c>
      <c r="W241" s="52" t="str">
        <f t="shared" si="49"/>
        <v>ブロ</v>
      </c>
      <c r="X241" s="52" t="str">
        <f t="shared" si="50"/>
        <v/>
      </c>
      <c r="Y241" s="52" t="str">
        <f t="shared" si="51"/>
        <v/>
      </c>
      <c r="Z241" s="52"/>
      <c r="AA241" s="52" t="str">
        <f t="shared" si="52"/>
        <v>ブロックされない&amp;br;このクリーチャーが対戦相手に戦闘ダメージを与えたとき、あなたはカードを1枚捨てて1枚引く。&amp;br;あなたがクリーチャーを捨てたとき、あなたは3/2のエルドラージ･ホラー･トークンを1体召喚する。</v>
      </c>
      <c r="AB241" s="61" t="e">
        <f t="shared" si="53"/>
        <v>#N/A</v>
      </c>
    </row>
    <row r="242" spans="1:28">
      <c r="A242" s="49">
        <v>241</v>
      </c>
      <c r="B242" s="50" t="s">
        <v>770</v>
      </c>
      <c r="C242" s="56" t="s">
        <v>164</v>
      </c>
      <c r="D242" s="52" t="s">
        <v>143</v>
      </c>
      <c r="E242" s="52"/>
      <c r="F242" s="53">
        <v>8</v>
      </c>
      <c r="G242" s="52" t="s">
        <v>853</v>
      </c>
      <c r="H242" s="54" t="s">
        <v>854</v>
      </c>
      <c r="I242" s="57" t="s">
        <v>76</v>
      </c>
      <c r="J242" s="52"/>
      <c r="K242" s="52"/>
      <c r="L242" s="52"/>
      <c r="M242" s="52"/>
      <c r="N242" s="52" t="s">
        <v>855</v>
      </c>
      <c r="O242" s="52"/>
      <c r="P242" s="52"/>
      <c r="Q242" s="59"/>
      <c r="R242" s="52"/>
      <c r="S242" s="52"/>
      <c r="T242" s="52">
        <v>9</v>
      </c>
      <c r="U242" s="52" t="str">
        <f t="shared" si="47"/>
        <v/>
      </c>
      <c r="V242" s="52" t="str">
        <f t="shared" si="48"/>
        <v/>
      </c>
      <c r="W242" s="52" t="str">
        <f t="shared" si="49"/>
        <v>対戦</v>
      </c>
      <c r="X242" s="52" t="str">
        <f t="shared" si="50"/>
        <v/>
      </c>
      <c r="Y242" s="52" t="str">
        <f t="shared" si="51"/>
        <v/>
      </c>
      <c r="Z242" s="52"/>
      <c r="AA242" s="52" t="str">
        <f t="shared" si="52"/>
        <v>対戦相手が呪文を唱えたとき、あなたは5マナを得る。</v>
      </c>
      <c r="AB242" s="61" t="e">
        <f t="shared" si="53"/>
        <v>#N/A</v>
      </c>
    </row>
    <row r="243" spans="1:28">
      <c r="A243" s="49">
        <v>242</v>
      </c>
      <c r="B243" s="50" t="s">
        <v>770</v>
      </c>
      <c r="C243" s="62" t="s">
        <v>288</v>
      </c>
      <c r="D243" s="52" t="s">
        <v>78</v>
      </c>
      <c r="E243" s="52"/>
      <c r="F243" s="53">
        <v>10</v>
      </c>
      <c r="G243" s="52" t="s">
        <v>856</v>
      </c>
      <c r="H243" s="54" t="s">
        <v>857</v>
      </c>
      <c r="I243" s="57" t="s">
        <v>27</v>
      </c>
      <c r="J243" s="52"/>
      <c r="K243" s="52" t="s">
        <v>858</v>
      </c>
      <c r="L243" s="52"/>
      <c r="M243" s="52"/>
      <c r="N243" s="52" t="s">
        <v>859</v>
      </c>
      <c r="O243" s="52"/>
      <c r="P243" s="52"/>
      <c r="Q243" s="59">
        <v>42796</v>
      </c>
      <c r="R243" s="52"/>
      <c r="S243" s="52"/>
      <c r="T243" s="52"/>
      <c r="U243" s="52">
        <f t="shared" si="47"/>
        <v>3</v>
      </c>
      <c r="V243" s="52">
        <f t="shared" si="48"/>
        <v>2</v>
      </c>
      <c r="W243" s="52" t="str">
        <f t="shared" si="49"/>
        <v>この</v>
      </c>
      <c r="X243" s="52" t="str">
        <f t="shared" si="50"/>
        <v/>
      </c>
      <c r="Y243" s="52" t="str">
        <f t="shared" si="51"/>
        <v/>
      </c>
      <c r="Z243" s="52"/>
      <c r="AA243" s="52" t="str">
        <f t="shared" si="52"/>
        <v>このクリーチャーは夜深の死体あさりと合体する。</v>
      </c>
      <c r="AB243" s="61" t="e">
        <f t="shared" si="53"/>
        <v>#N/A</v>
      </c>
    </row>
    <row r="244" spans="1:28">
      <c r="A244" s="49">
        <v>243</v>
      </c>
      <c r="B244" s="50" t="s">
        <v>770</v>
      </c>
      <c r="C244" s="62" t="s">
        <v>288</v>
      </c>
      <c r="D244" s="52" t="s">
        <v>78</v>
      </c>
      <c r="E244" s="52"/>
      <c r="F244" s="53">
        <v>10</v>
      </c>
      <c r="G244" s="52" t="s">
        <v>860</v>
      </c>
      <c r="H244" s="54" t="s">
        <v>861</v>
      </c>
      <c r="I244" s="57" t="s">
        <v>27</v>
      </c>
      <c r="J244" s="52"/>
      <c r="K244" s="52" t="s">
        <v>33</v>
      </c>
      <c r="L244" s="52" t="s">
        <v>216</v>
      </c>
      <c r="M244" s="52"/>
      <c r="N244" s="52" t="s">
        <v>862</v>
      </c>
      <c r="O244" s="52"/>
      <c r="P244" s="52"/>
      <c r="Q244" s="59">
        <v>42797</v>
      </c>
      <c r="R244" s="52"/>
      <c r="S244" s="52"/>
      <c r="T244" s="52"/>
      <c r="U244" s="52">
        <f t="shared" si="47"/>
        <v>3</v>
      </c>
      <c r="V244" s="52">
        <f t="shared" si="48"/>
        <v>3</v>
      </c>
      <c r="W244" s="52" t="str">
        <f t="shared" si="49"/>
        <v>この</v>
      </c>
      <c r="X244" s="52" t="str">
        <f t="shared" si="50"/>
        <v/>
      </c>
      <c r="Y244" s="52" t="str">
        <f t="shared" si="51"/>
        <v/>
      </c>
      <c r="Z244" s="52"/>
      <c r="AA244" s="52" t="str">
        <f t="shared" si="52"/>
        <v>このクリーチャーは墓ネズミと合体する。</v>
      </c>
      <c r="AB244" s="61" t="e">
        <f t="shared" si="53"/>
        <v>#N/A</v>
      </c>
    </row>
    <row r="245" spans="1:28">
      <c r="A245" s="49">
        <v>244</v>
      </c>
      <c r="B245" s="50" t="s">
        <v>770</v>
      </c>
      <c r="C245" s="62" t="s">
        <v>288</v>
      </c>
      <c r="D245" s="52" t="s">
        <v>78</v>
      </c>
      <c r="E245" s="52"/>
      <c r="F245" s="53">
        <v>1</v>
      </c>
      <c r="G245" s="55" t="s">
        <v>863</v>
      </c>
      <c r="H245" s="54" t="s">
        <v>864</v>
      </c>
      <c r="I245" s="57" t="s">
        <v>27</v>
      </c>
      <c r="J245" s="52"/>
      <c r="K245" s="52" t="s">
        <v>783</v>
      </c>
      <c r="L245" s="52" t="s">
        <v>171</v>
      </c>
      <c r="M245" s="52"/>
      <c r="N245" s="52" t="s">
        <v>458</v>
      </c>
      <c r="O245" s="52" t="s">
        <v>814</v>
      </c>
      <c r="P245" s="52" t="s">
        <v>865</v>
      </c>
      <c r="Q245" s="59">
        <v>42798</v>
      </c>
      <c r="R245" s="52"/>
      <c r="S245" s="52"/>
      <c r="T245" s="52"/>
      <c r="U245" s="52">
        <f t="shared" si="47"/>
        <v>3</v>
      </c>
      <c r="V245" s="52">
        <f t="shared" si="48"/>
        <v>4</v>
      </c>
      <c r="W245" s="52" t="str">
        <f t="shared" si="49"/>
        <v>速攻</v>
      </c>
      <c r="X245" s="52" t="str">
        <f t="shared" si="50"/>
        <v/>
      </c>
      <c r="Y245" s="52" t="str">
        <f t="shared" si="51"/>
        <v/>
      </c>
      <c r="Z245" s="52"/>
      <c r="AA245" s="52" t="str">
        <f t="shared" si="52"/>
        <v>速攻&amp;br;あなたが、合体してこのクリーチャーになったクリーチャー2体のうち一方を唱えた場合、代わりにこのクリーチャーを強化する。&amp;br;このクリーチャーがこの形態に変身したとき、あなたの他のクリーチャーは+2/0の修正を受ける。</v>
      </c>
      <c r="AB245" s="61" t="e">
        <f t="shared" si="53"/>
        <v>#N/A</v>
      </c>
    </row>
    <row r="246" spans="1:28">
      <c r="A246" s="49">
        <v>245</v>
      </c>
      <c r="B246" s="50" t="s">
        <v>770</v>
      </c>
      <c r="C246" s="62" t="s">
        <v>288</v>
      </c>
      <c r="D246" s="52" t="s">
        <v>78</v>
      </c>
      <c r="E246" s="52"/>
      <c r="F246" s="53">
        <v>3</v>
      </c>
      <c r="G246" s="52" t="s">
        <v>866</v>
      </c>
      <c r="H246" s="54" t="s">
        <v>867</v>
      </c>
      <c r="I246" s="57" t="s">
        <v>61</v>
      </c>
      <c r="J246" s="52"/>
      <c r="K246" s="52"/>
      <c r="L246" s="52"/>
      <c r="M246" s="52"/>
      <c r="N246" s="52" t="s">
        <v>868</v>
      </c>
      <c r="O246" s="52" t="s">
        <v>869</v>
      </c>
      <c r="P246" s="52"/>
      <c r="Q246" s="59"/>
      <c r="R246" s="52"/>
      <c r="S246" s="52"/>
      <c r="T246" s="52"/>
      <c r="U246" s="52" t="str">
        <f t="shared" si="47"/>
        <v/>
      </c>
      <c r="V246" s="52" t="str">
        <f t="shared" si="48"/>
        <v/>
      </c>
      <c r="W246" s="52" t="str">
        <f t="shared" si="49"/>
        <v>対戦</v>
      </c>
      <c r="X246" s="52" t="str">
        <f t="shared" si="50"/>
        <v/>
      </c>
      <c r="Y246" s="52" t="str">
        <f t="shared" si="51"/>
        <v/>
      </c>
      <c r="Z246" s="52"/>
      <c r="AA246" s="52" t="str">
        <f t="shared" si="52"/>
        <v>対戦相手はカードを無作為に1枚捨てる。&amp;br;昂揚：対戦相手はカードを無作為に1位枚捨てる。</v>
      </c>
      <c r="AB246" s="61" t="e">
        <f t="shared" si="53"/>
        <v>#N/A</v>
      </c>
    </row>
    <row r="247" spans="1:28">
      <c r="A247" s="49">
        <v>246</v>
      </c>
      <c r="B247" s="50" t="s">
        <v>770</v>
      </c>
      <c r="C247" s="62" t="s">
        <v>288</v>
      </c>
      <c r="D247" s="52" t="s">
        <v>78</v>
      </c>
      <c r="E247" s="52"/>
      <c r="F247" s="53">
        <v>11</v>
      </c>
      <c r="G247" s="52" t="s">
        <v>870</v>
      </c>
      <c r="H247" s="54" t="s">
        <v>871</v>
      </c>
      <c r="I247" s="57" t="s">
        <v>76</v>
      </c>
      <c r="J247" s="52"/>
      <c r="K247" s="52"/>
      <c r="L247" s="52"/>
      <c r="M247" s="52"/>
      <c r="N247" s="52" t="s">
        <v>872</v>
      </c>
      <c r="O247" s="52" t="s">
        <v>873</v>
      </c>
      <c r="P247" s="52"/>
      <c r="Q247" s="59"/>
      <c r="R247" s="52"/>
      <c r="S247" s="52"/>
      <c r="T247" s="52">
        <v>3</v>
      </c>
      <c r="U247" s="52" t="str">
        <f t="shared" si="47"/>
        <v/>
      </c>
      <c r="V247" s="52" t="str">
        <f t="shared" si="48"/>
        <v/>
      </c>
      <c r="W247" s="52" t="str">
        <f t="shared" si="49"/>
        <v>この</v>
      </c>
      <c r="X247" s="52" t="str">
        <f t="shared" si="50"/>
        <v/>
      </c>
      <c r="Y247" s="52" t="str">
        <f t="shared" si="51"/>
        <v/>
      </c>
      <c r="Z247" s="52"/>
      <c r="AA247" s="52" t="str">
        <f t="shared" si="52"/>
        <v>このサポートがボードにある間、あなたがコントロールする各ゾンビは威迫を得る。&amp;br;あなたがコントロールするクリーチャーが死亡したとき、あなたは2/2のゾンビ・トークンを1体召喚する。</v>
      </c>
      <c r="AB247" s="61" t="e">
        <f t="shared" si="53"/>
        <v>#N/A</v>
      </c>
    </row>
    <row r="248" spans="1:28">
      <c r="A248" s="49">
        <v>247</v>
      </c>
      <c r="B248" s="50" t="s">
        <v>770</v>
      </c>
      <c r="C248" s="62" t="s">
        <v>288</v>
      </c>
      <c r="D248" s="52" t="s">
        <v>78</v>
      </c>
      <c r="E248" s="52"/>
      <c r="F248" s="53">
        <v>10</v>
      </c>
      <c r="G248" s="52" t="s">
        <v>874</v>
      </c>
      <c r="H248" s="54" t="s">
        <v>875</v>
      </c>
      <c r="I248" s="57" t="s">
        <v>61</v>
      </c>
      <c r="J248" s="52"/>
      <c r="K248" s="52"/>
      <c r="L248" s="52"/>
      <c r="M248" s="52"/>
      <c r="N248" s="52" t="s">
        <v>876</v>
      </c>
      <c r="O248" s="52"/>
      <c r="P248" s="52"/>
      <c r="Q248" s="59"/>
      <c r="R248" s="52"/>
      <c r="S248" s="52"/>
      <c r="T248" s="52"/>
      <c r="U248" s="52" t="str">
        <f t="shared" si="47"/>
        <v/>
      </c>
      <c r="V248" s="52" t="str">
        <f t="shared" si="48"/>
        <v/>
      </c>
      <c r="W248" s="52" t="str">
        <f t="shared" si="49"/>
        <v>あな</v>
      </c>
      <c r="X248" s="52" t="str">
        <f t="shared" si="50"/>
        <v/>
      </c>
      <c r="Y248" s="52" t="str">
        <f t="shared" si="51"/>
        <v/>
      </c>
      <c r="Z248" s="52"/>
      <c r="AA248" s="52" t="str">
        <f t="shared" si="52"/>
        <v>あなたはカードを1枚捨てて、あなたがコントロールする最初のクリーチャーを破壊する。クリーチャー2体を対象とする。あなたのターン終了時まで、それらは-13/-13の修正を受ける。</v>
      </c>
      <c r="AB248" s="61" t="e">
        <f t="shared" si="53"/>
        <v>#N/A</v>
      </c>
    </row>
    <row r="249" spans="1:28">
      <c r="A249" s="49">
        <v>248</v>
      </c>
      <c r="B249" s="50" t="s">
        <v>770</v>
      </c>
      <c r="C249" s="62" t="s">
        <v>288</v>
      </c>
      <c r="D249" s="52" t="s">
        <v>119</v>
      </c>
      <c r="E249" s="52"/>
      <c r="F249" s="53">
        <v>14</v>
      </c>
      <c r="G249" s="52" t="s">
        <v>877</v>
      </c>
      <c r="H249" s="54" t="s">
        <v>878</v>
      </c>
      <c r="I249" s="57" t="s">
        <v>27</v>
      </c>
      <c r="J249" s="52"/>
      <c r="K249" s="52" t="s">
        <v>308</v>
      </c>
      <c r="L249" s="52" t="s">
        <v>171</v>
      </c>
      <c r="M249" s="52"/>
      <c r="N249" s="52" t="s">
        <v>29</v>
      </c>
      <c r="O249" s="52" t="s">
        <v>200</v>
      </c>
      <c r="P249" s="52" t="s">
        <v>879</v>
      </c>
      <c r="Q249" s="59">
        <v>42892</v>
      </c>
      <c r="R249" s="52"/>
      <c r="S249" s="52"/>
      <c r="T249" s="52"/>
      <c r="U249" s="52">
        <f t="shared" si="47"/>
        <v>6</v>
      </c>
      <c r="V249" s="52">
        <f t="shared" si="48"/>
        <v>6</v>
      </c>
      <c r="W249" s="52" t="str">
        <f t="shared" si="49"/>
        <v>飛行</v>
      </c>
      <c r="X249" s="52" t="str">
        <f t="shared" si="50"/>
        <v/>
      </c>
      <c r="Y249" s="52" t="str">
        <f t="shared" si="51"/>
        <v/>
      </c>
      <c r="Z249" s="52"/>
      <c r="AA249" s="52" t="str">
        <f t="shared" si="52"/>
        <v>飛行&amp;br;マッドネス2&amp;br;あなたのターン開始時に、あなたがクリーチャーを3体以上コントロールしている場合、あなたの他のクリーチャーを破壊し、このクリーチャーは変身する。</v>
      </c>
      <c r="AB249" s="61" t="e">
        <f t="shared" si="53"/>
        <v>#N/A</v>
      </c>
    </row>
    <row r="250" spans="1:28">
      <c r="A250" s="49">
        <v>249</v>
      </c>
      <c r="B250" s="50" t="s">
        <v>770</v>
      </c>
      <c r="C250" s="62" t="s">
        <v>288</v>
      </c>
      <c r="D250" s="52" t="s">
        <v>119</v>
      </c>
      <c r="E250" s="52"/>
      <c r="F250" s="53">
        <v>1</v>
      </c>
      <c r="G250" s="55" t="s">
        <v>880</v>
      </c>
      <c r="H250" s="54" t="s">
        <v>881</v>
      </c>
      <c r="I250" s="57" t="s">
        <v>27</v>
      </c>
      <c r="J250" s="52"/>
      <c r="K250" s="52" t="s">
        <v>783</v>
      </c>
      <c r="L250" s="52" t="s">
        <v>308</v>
      </c>
      <c r="M250" s="52"/>
      <c r="N250" s="52" t="s">
        <v>29</v>
      </c>
      <c r="O250" s="52" t="s">
        <v>882</v>
      </c>
      <c r="P250" s="52"/>
      <c r="Q250" s="59">
        <v>42891</v>
      </c>
      <c r="R250" s="52"/>
      <c r="S250" s="52"/>
      <c r="T250" s="52"/>
      <c r="U250" s="52">
        <f t="shared" si="47"/>
        <v>6</v>
      </c>
      <c r="V250" s="52">
        <f t="shared" si="48"/>
        <v>5</v>
      </c>
      <c r="W250" s="52" t="str">
        <f t="shared" si="49"/>
        <v>飛行</v>
      </c>
      <c r="X250" s="52" t="str">
        <f t="shared" si="50"/>
        <v/>
      </c>
      <c r="Y250" s="52" t="str">
        <f t="shared" si="51"/>
        <v/>
      </c>
      <c r="Z250" s="52"/>
      <c r="AA250" s="52" t="str">
        <f t="shared" si="52"/>
        <v>飛行&amp;br;このクリーチャーがこの形態に変身したとき、対戦相手がコントロールする各クリーチャーを破壊する。</v>
      </c>
      <c r="AB250" s="61" t="e">
        <f t="shared" si="53"/>
        <v>#N/A</v>
      </c>
    </row>
    <row r="251" spans="1:28">
      <c r="A251" s="49">
        <v>250</v>
      </c>
      <c r="B251" s="50" t="s">
        <v>770</v>
      </c>
      <c r="C251" s="62" t="s">
        <v>288</v>
      </c>
      <c r="D251" s="52" t="s">
        <v>119</v>
      </c>
      <c r="E251" s="52"/>
      <c r="F251" s="53">
        <v>9</v>
      </c>
      <c r="G251" s="52" t="s">
        <v>883</v>
      </c>
      <c r="H251" s="54" t="s">
        <v>884</v>
      </c>
      <c r="I251" s="57" t="s">
        <v>27</v>
      </c>
      <c r="J251" s="52"/>
      <c r="K251" s="52" t="s">
        <v>170</v>
      </c>
      <c r="L251" s="52"/>
      <c r="M251" s="52"/>
      <c r="N251" s="52" t="s">
        <v>885</v>
      </c>
      <c r="O251" s="52"/>
      <c r="P251" s="52"/>
      <c r="Q251" s="59">
        <v>42892</v>
      </c>
      <c r="R251" s="52"/>
      <c r="S251" s="52"/>
      <c r="T251" s="52"/>
      <c r="U251" s="52">
        <f t="shared" si="47"/>
        <v>6</v>
      </c>
      <c r="V251" s="52">
        <f t="shared" si="48"/>
        <v>6</v>
      </c>
      <c r="W251" s="52" t="str">
        <f t="shared" si="49"/>
        <v>いず</v>
      </c>
      <c r="X251" s="52" t="str">
        <f t="shared" si="50"/>
        <v/>
      </c>
      <c r="Y251" s="52" t="str">
        <f t="shared" si="51"/>
        <v/>
      </c>
      <c r="Z251" s="52"/>
      <c r="AA251" s="52" t="str">
        <f t="shared" si="52"/>
        <v>いずれかのプレイヤーが呪文と唱えたとき、このクリーチャーは-1/-1の修正を受け、あなたは2/2のゾンビ･トークンを1体召喚する。</v>
      </c>
      <c r="AB251" s="61" t="e">
        <f t="shared" si="53"/>
        <v>#N/A</v>
      </c>
    </row>
    <row r="252" spans="1:28">
      <c r="A252" s="49">
        <v>251</v>
      </c>
      <c r="B252" s="50" t="s">
        <v>770</v>
      </c>
      <c r="C252" s="62" t="s">
        <v>288</v>
      </c>
      <c r="D252" s="52" t="s">
        <v>119</v>
      </c>
      <c r="E252" s="52"/>
      <c r="F252" s="53">
        <v>14</v>
      </c>
      <c r="G252" s="52" t="s">
        <v>886</v>
      </c>
      <c r="H252" s="54" t="s">
        <v>887</v>
      </c>
      <c r="I252" s="57" t="s">
        <v>27</v>
      </c>
      <c r="J252" s="52"/>
      <c r="K252" s="52" t="s">
        <v>308</v>
      </c>
      <c r="L252" s="52" t="s">
        <v>171</v>
      </c>
      <c r="M252" s="52"/>
      <c r="N252" s="52" t="s">
        <v>888</v>
      </c>
      <c r="O252" s="52"/>
      <c r="P252" s="52"/>
      <c r="Q252" s="59">
        <v>42892</v>
      </c>
      <c r="R252" s="52"/>
      <c r="S252" s="52"/>
      <c r="T252" s="52"/>
      <c r="U252" s="52">
        <f t="shared" si="47"/>
        <v>6</v>
      </c>
      <c r="V252" s="52">
        <f t="shared" si="48"/>
        <v>6</v>
      </c>
      <c r="W252" s="52" t="str">
        <f t="shared" si="49"/>
        <v>あな</v>
      </c>
      <c r="X252" s="52" t="str">
        <f t="shared" si="50"/>
        <v/>
      </c>
      <c r="Y252" s="52" t="str">
        <f t="shared" si="51"/>
        <v/>
      </c>
      <c r="Z252" s="52"/>
      <c r="AA252" s="52" t="str">
        <f t="shared" si="52"/>
        <v>あなたがカードを捨てたとき、あなたがコントロールする各吸血鬼は+1/+1の修正を受ける。</v>
      </c>
      <c r="AB252" s="61" t="e">
        <f t="shared" si="53"/>
        <v>#N/A</v>
      </c>
    </row>
    <row r="253" spans="1:28">
      <c r="A253" s="49">
        <v>252</v>
      </c>
      <c r="B253" s="50" t="s">
        <v>770</v>
      </c>
      <c r="C253" s="62" t="s">
        <v>288</v>
      </c>
      <c r="D253" s="52" t="s">
        <v>119</v>
      </c>
      <c r="E253" s="52"/>
      <c r="F253" s="53">
        <v>11</v>
      </c>
      <c r="G253" s="52" t="s">
        <v>889</v>
      </c>
      <c r="H253" s="54" t="s">
        <v>890</v>
      </c>
      <c r="I253" s="57" t="s">
        <v>76</v>
      </c>
      <c r="J253" s="52"/>
      <c r="K253" s="52"/>
      <c r="L253" s="52"/>
      <c r="M253" s="52"/>
      <c r="N253" s="52" t="s">
        <v>891</v>
      </c>
      <c r="O253" s="52" t="s">
        <v>892</v>
      </c>
      <c r="P253" s="52"/>
      <c r="Q253" s="59"/>
      <c r="R253" s="52"/>
      <c r="S253" s="52"/>
      <c r="T253" s="52">
        <v>3</v>
      </c>
      <c r="U253" s="52" t="str">
        <f t="shared" si="47"/>
        <v/>
      </c>
      <c r="V253" s="52" t="str">
        <f t="shared" si="48"/>
        <v/>
      </c>
      <c r="W253" s="52" t="str">
        <f t="shared" si="49"/>
        <v>あな</v>
      </c>
      <c r="X253" s="52" t="str">
        <f t="shared" si="50"/>
        <v/>
      </c>
      <c r="Y253" s="52" t="str">
        <f t="shared" si="51"/>
        <v/>
      </c>
      <c r="Z253" s="52"/>
      <c r="AA253" s="52" t="str">
        <f t="shared" si="52"/>
        <v>あなたのターン開始時に、2/2のゾンビ･トークンを1体召喚する。&amp;br;このサポートがボードに出たとき、対戦相手がコントロールするクリーチャー1体対象とし、それを破壊する。</v>
      </c>
      <c r="AB253" s="61" t="e">
        <f t="shared" si="53"/>
        <v>#N/A</v>
      </c>
    </row>
    <row r="254" spans="1:28">
      <c r="A254" s="49">
        <v>253</v>
      </c>
      <c r="B254" s="50" t="s">
        <v>770</v>
      </c>
      <c r="C254" s="62" t="s">
        <v>288</v>
      </c>
      <c r="D254" s="52" t="s">
        <v>143</v>
      </c>
      <c r="E254" s="52"/>
      <c r="F254" s="53">
        <v>18</v>
      </c>
      <c r="G254" s="52" t="s">
        <v>893</v>
      </c>
      <c r="H254" s="54" t="s">
        <v>894</v>
      </c>
      <c r="I254" s="57" t="s">
        <v>27</v>
      </c>
      <c r="J254" s="52"/>
      <c r="K254" s="52" t="s">
        <v>895</v>
      </c>
      <c r="L254" s="52"/>
      <c r="M254" s="52"/>
      <c r="N254" s="52" t="s">
        <v>35</v>
      </c>
      <c r="O254" s="52" t="s">
        <v>896</v>
      </c>
      <c r="P254" s="52"/>
      <c r="Q254" s="59">
        <v>42748</v>
      </c>
      <c r="R254" s="52"/>
      <c r="S254" s="52"/>
      <c r="T254" s="52"/>
      <c r="U254" s="52">
        <f t="shared" si="47"/>
        <v>1</v>
      </c>
      <c r="V254" s="52">
        <f t="shared" si="48"/>
        <v>13</v>
      </c>
      <c r="W254" s="52" t="str">
        <f t="shared" si="49"/>
        <v>ディ</v>
      </c>
      <c r="X254" s="52" t="str">
        <f t="shared" si="50"/>
        <v/>
      </c>
      <c r="Y254" s="52" t="str">
        <f t="shared" si="51"/>
        <v/>
      </c>
      <c r="Z254" s="52"/>
      <c r="AA254" s="52" t="str">
        <f t="shared" si="52"/>
        <v>ディフェンダー&amp;br;このクリーチャーがダメージを受けたとき、対戦相手は、このクリーチャーの最大タフネスとこのクリーチャーのその時点でのタフネスの差に等しい点数のダメージを受ける。</v>
      </c>
      <c r="AB254" s="61" t="e">
        <f t="shared" si="53"/>
        <v>#N/A</v>
      </c>
    </row>
    <row r="255" spans="1:28">
      <c r="A255" s="49">
        <v>254</v>
      </c>
      <c r="B255" s="50" t="s">
        <v>770</v>
      </c>
      <c r="C255" s="63" t="s">
        <v>398</v>
      </c>
      <c r="D255" s="52" t="s">
        <v>78</v>
      </c>
      <c r="E255" s="52"/>
      <c r="F255" s="53">
        <v>15</v>
      </c>
      <c r="G255" s="52" t="s">
        <v>897</v>
      </c>
      <c r="H255" s="54" t="s">
        <v>898</v>
      </c>
      <c r="I255" s="57" t="s">
        <v>27</v>
      </c>
      <c r="J255" s="52"/>
      <c r="K255" s="52" t="s">
        <v>405</v>
      </c>
      <c r="L255" s="52" t="s">
        <v>171</v>
      </c>
      <c r="M255" s="52"/>
      <c r="N255" s="52" t="s">
        <v>899</v>
      </c>
      <c r="O255" s="52" t="s">
        <v>900</v>
      </c>
      <c r="P255" s="52"/>
      <c r="Q255" s="59">
        <v>42859</v>
      </c>
      <c r="R255" s="52"/>
      <c r="S255" s="52"/>
      <c r="T255" s="52"/>
      <c r="U255" s="52">
        <f t="shared" si="47"/>
        <v>5</v>
      </c>
      <c r="V255" s="52">
        <f t="shared" si="48"/>
        <v>4</v>
      </c>
      <c r="W255" s="52" t="str">
        <f t="shared" si="49"/>
        <v>ジェ</v>
      </c>
      <c r="X255" s="52" t="str">
        <f t="shared" si="50"/>
        <v/>
      </c>
      <c r="Y255" s="52" t="str">
        <f t="shared" si="51"/>
        <v/>
      </c>
      <c r="Z255" s="52"/>
      <c r="AA255" s="52" t="str">
        <f t="shared" si="52"/>
        <v>ジェム2個を起動する：このクリーチャーは変身する。&amp;br;このクリーチャーが攻撃したとき、ジェム1個を破壊する。</v>
      </c>
      <c r="AB255" s="61" t="e">
        <f t="shared" si="53"/>
        <v>#N/A</v>
      </c>
    </row>
    <row r="256" spans="1:28">
      <c r="A256" s="49">
        <v>255</v>
      </c>
      <c r="B256" s="50" t="s">
        <v>770</v>
      </c>
      <c r="C256" s="63" t="s">
        <v>398</v>
      </c>
      <c r="D256" s="52" t="s">
        <v>78</v>
      </c>
      <c r="E256" s="52"/>
      <c r="F256" s="53">
        <v>1</v>
      </c>
      <c r="G256" s="55" t="s">
        <v>901</v>
      </c>
      <c r="H256" s="54" t="s">
        <v>902</v>
      </c>
      <c r="I256" s="57" t="s">
        <v>27</v>
      </c>
      <c r="J256" s="52"/>
      <c r="K256" s="52" t="s">
        <v>783</v>
      </c>
      <c r="L256" s="52" t="s">
        <v>405</v>
      </c>
      <c r="M256" s="52"/>
      <c r="N256" s="52" t="s">
        <v>903</v>
      </c>
      <c r="O256" s="52"/>
      <c r="P256" s="52"/>
      <c r="Q256" s="59">
        <v>42859</v>
      </c>
      <c r="R256" s="52"/>
      <c r="S256" s="52"/>
      <c r="T256" s="52"/>
      <c r="U256" s="52">
        <f t="shared" ref="U256:U298" si="54">IF(Q256&gt;1,MONTH(Q256),"")</f>
        <v>5</v>
      </c>
      <c r="V256" s="52">
        <f t="shared" ref="V256:V298" si="55">IF(Q256&gt;1,DAY(Q256),"")</f>
        <v>4</v>
      </c>
      <c r="W256" s="52" t="str">
        <f t="shared" ref="W256:W299" si="56">LEFT(N256,2)</f>
        <v>この</v>
      </c>
      <c r="X256" s="52" t="str">
        <f t="shared" ref="X256:X299" si="57">IF(ISERROR(FIND(" ",N256)),"",MID(N256,FIND(" ",N256)+1,2))</f>
        <v/>
      </c>
      <c r="Y256" s="52" t="str">
        <f t="shared" ref="Y256:Y299" si="58">IF(LEN(X256)&gt;1,IF(ISERROR(FIND(" ",N256,FIND(" ",N256)+1)),"",MID(N256,FIND(" ",N256)+4,2)),"")</f>
        <v/>
      </c>
      <c r="Z256" s="52"/>
      <c r="AA256" s="52" t="str">
        <f t="shared" ref="AA256:AA299" si="59">IF(N256="","",N256&amp;IF(O256="","","&amp;br;"&amp;O256)&amp;IF(P256="","","&amp;br;"&amp;P256))</f>
        <v>このクリーチャーが攻撃したとき、ジェム2個を破壊する。</v>
      </c>
      <c r="AB256" s="61" t="e">
        <f t="shared" ref="AB256:AB287" si="60">IF(H256="","",VLOOKUP(H256,AE:AG,3,FALSE))</f>
        <v>#N/A</v>
      </c>
    </row>
    <row r="257" spans="1:28">
      <c r="A257" s="49">
        <v>256</v>
      </c>
      <c r="B257" s="50" t="s">
        <v>770</v>
      </c>
      <c r="C257" s="63" t="s">
        <v>398</v>
      </c>
      <c r="D257" s="52" t="s">
        <v>78</v>
      </c>
      <c r="E257" s="52"/>
      <c r="F257" s="53">
        <v>10</v>
      </c>
      <c r="G257" s="52" t="s">
        <v>904</v>
      </c>
      <c r="H257" s="54" t="s">
        <v>905</v>
      </c>
      <c r="I257" s="57" t="s">
        <v>27</v>
      </c>
      <c r="J257" s="52"/>
      <c r="K257" s="52" t="s">
        <v>308</v>
      </c>
      <c r="L257" s="52" t="s">
        <v>401</v>
      </c>
      <c r="M257" s="52"/>
      <c r="N257" s="52" t="s">
        <v>906</v>
      </c>
      <c r="O257" s="52" t="s">
        <v>907</v>
      </c>
      <c r="P257" s="52"/>
      <c r="Q257" s="59">
        <v>42798</v>
      </c>
      <c r="R257" s="52"/>
      <c r="S257" s="52"/>
      <c r="T257" s="52"/>
      <c r="U257" s="52">
        <f t="shared" si="54"/>
        <v>3</v>
      </c>
      <c r="V257" s="52">
        <f t="shared" si="55"/>
        <v>4</v>
      </c>
      <c r="W257" s="52" t="str">
        <f t="shared" si="56"/>
        <v>トラ</v>
      </c>
      <c r="X257" s="52" t="str">
        <f t="shared" si="57"/>
        <v>バー</v>
      </c>
      <c r="Y257" s="52" t="str">
        <f t="shared" si="58"/>
        <v/>
      </c>
      <c r="Z257" s="52"/>
      <c r="AA257" s="52" t="str">
        <f t="shared" si="59"/>
        <v>トランプル バーサーカー&amp;br;ジェム3個を起動する：あなたはカードを1枚捨てて、あなたのターン終了時まで、このクリーチャーは+3/+0の修正を受ける。</v>
      </c>
      <c r="AB257" s="61" t="e">
        <f t="shared" si="60"/>
        <v>#N/A</v>
      </c>
    </row>
    <row r="258" spans="1:28">
      <c r="A258" s="49">
        <v>257</v>
      </c>
      <c r="B258" s="50" t="s">
        <v>770</v>
      </c>
      <c r="C258" s="63" t="s">
        <v>398</v>
      </c>
      <c r="D258" s="52" t="s">
        <v>78</v>
      </c>
      <c r="E258" s="52"/>
      <c r="F258" s="53">
        <v>15</v>
      </c>
      <c r="G258" s="52" t="s">
        <v>908</v>
      </c>
      <c r="H258" s="54" t="s">
        <v>909</v>
      </c>
      <c r="I258" s="57" t="s">
        <v>27</v>
      </c>
      <c r="J258" s="52"/>
      <c r="K258" s="52" t="s">
        <v>33</v>
      </c>
      <c r="L258" s="52" t="s">
        <v>325</v>
      </c>
      <c r="M258" s="52"/>
      <c r="N258" s="52" t="s">
        <v>538</v>
      </c>
      <c r="O258" s="52" t="s">
        <v>910</v>
      </c>
      <c r="P258" s="52"/>
      <c r="Q258" s="59">
        <v>42739</v>
      </c>
      <c r="R258" s="52"/>
      <c r="S258" s="52"/>
      <c r="T258" s="52"/>
      <c r="U258" s="52">
        <f t="shared" si="54"/>
        <v>1</v>
      </c>
      <c r="V258" s="52">
        <f t="shared" si="55"/>
        <v>4</v>
      </c>
      <c r="W258" s="52" t="str">
        <f t="shared" si="56"/>
        <v>到達</v>
      </c>
      <c r="X258" s="52" t="str">
        <f t="shared" si="57"/>
        <v/>
      </c>
      <c r="Y258" s="52" t="str">
        <f t="shared" si="58"/>
        <v/>
      </c>
      <c r="Z258" s="52"/>
      <c r="AA258" s="52" t="str">
        <f t="shared" si="59"/>
        <v>到達&amp;br;あなたが呪文を唱えたとき、対戦相手がコントロールする各クリーチャーは1点のダメージを受ける。</v>
      </c>
      <c r="AB258" s="61" t="e">
        <f t="shared" si="60"/>
        <v>#N/A</v>
      </c>
    </row>
    <row r="259" spans="1:28">
      <c r="A259" s="49">
        <v>258</v>
      </c>
      <c r="B259" s="50" t="s">
        <v>770</v>
      </c>
      <c r="C259" s="63" t="s">
        <v>398</v>
      </c>
      <c r="D259" s="52" t="s">
        <v>78</v>
      </c>
      <c r="E259" s="52"/>
      <c r="F259" s="53">
        <v>4</v>
      </c>
      <c r="G259" s="52" t="s">
        <v>911</v>
      </c>
      <c r="H259" s="54" t="s">
        <v>912</v>
      </c>
      <c r="I259" s="57" t="s">
        <v>61</v>
      </c>
      <c r="J259" s="52"/>
      <c r="K259" s="52"/>
      <c r="L259" s="52"/>
      <c r="M259" s="52"/>
      <c r="N259" s="52" t="s">
        <v>913</v>
      </c>
      <c r="O259" s="52"/>
      <c r="P259" s="52"/>
      <c r="Q259" s="59"/>
      <c r="R259" s="52"/>
      <c r="S259" s="52"/>
      <c r="T259" s="52"/>
      <c r="U259" s="52" t="str">
        <f t="shared" si="54"/>
        <v/>
      </c>
      <c r="V259" s="52" t="str">
        <f t="shared" si="55"/>
        <v/>
      </c>
      <c r="W259" s="52" t="str">
        <f t="shared" si="56"/>
        <v>あな</v>
      </c>
      <c r="X259" s="52" t="str">
        <f t="shared" si="57"/>
        <v/>
      </c>
      <c r="Y259" s="52" t="str">
        <f t="shared" si="58"/>
        <v/>
      </c>
      <c r="Z259" s="52"/>
      <c r="AA259" s="52" t="str">
        <f t="shared" si="59"/>
        <v>あなたはカードを1枚すてて、あなたが唱えた最後の呪文2枚をオーナーの手札に戻す。</v>
      </c>
      <c r="AB259" s="61" t="e">
        <f t="shared" si="60"/>
        <v>#N/A</v>
      </c>
    </row>
    <row r="260" spans="1:28">
      <c r="A260" s="49">
        <v>259</v>
      </c>
      <c r="B260" s="50" t="s">
        <v>770</v>
      </c>
      <c r="C260" s="63" t="s">
        <v>398</v>
      </c>
      <c r="D260" s="52" t="s">
        <v>78</v>
      </c>
      <c r="E260" s="52"/>
      <c r="F260" s="53">
        <v>14</v>
      </c>
      <c r="G260" s="52" t="s">
        <v>914</v>
      </c>
      <c r="H260" s="54" t="s">
        <v>915</v>
      </c>
      <c r="I260" s="57" t="s">
        <v>27</v>
      </c>
      <c r="J260" s="52"/>
      <c r="K260" s="52" t="s">
        <v>405</v>
      </c>
      <c r="L260" s="52" t="s">
        <v>171</v>
      </c>
      <c r="M260" s="52"/>
      <c r="N260" s="52" t="s">
        <v>916</v>
      </c>
      <c r="O260" s="52" t="s">
        <v>917</v>
      </c>
      <c r="P260" s="52"/>
      <c r="Q260" s="59">
        <v>42796</v>
      </c>
      <c r="R260" s="52"/>
      <c r="S260" s="52"/>
      <c r="T260" s="52"/>
      <c r="U260" s="52">
        <f t="shared" si="54"/>
        <v>3</v>
      </c>
      <c r="V260" s="52">
        <f t="shared" si="55"/>
        <v>2</v>
      </c>
      <c r="W260" s="52" t="str">
        <f t="shared" si="56"/>
        <v>ジェ</v>
      </c>
      <c r="X260" s="52" t="str">
        <f t="shared" si="57"/>
        <v/>
      </c>
      <c r="Y260" s="52" t="str">
        <f t="shared" si="58"/>
        <v/>
      </c>
      <c r="Z260" s="52"/>
      <c r="AA260" s="52" t="str">
        <f t="shared" si="59"/>
        <v>ジェムを1個起動する：このクリーチャーは変身する。&amp;br;このクリーチャーが戦場に出たとき、対戦相手がコントロールする各クリーチャーは2点のダメージを受ける。</v>
      </c>
      <c r="AB260" s="61" t="e">
        <f t="shared" si="60"/>
        <v>#N/A</v>
      </c>
    </row>
    <row r="261" spans="1:28">
      <c r="A261" s="49">
        <v>260</v>
      </c>
      <c r="B261" s="50" t="s">
        <v>770</v>
      </c>
      <c r="C261" s="63" t="s">
        <v>398</v>
      </c>
      <c r="D261" s="52" t="s">
        <v>78</v>
      </c>
      <c r="E261" s="52"/>
      <c r="F261" s="53">
        <v>1</v>
      </c>
      <c r="G261" s="55" t="s">
        <v>918</v>
      </c>
      <c r="H261" s="54" t="s">
        <v>919</v>
      </c>
      <c r="I261" s="57" t="s">
        <v>27</v>
      </c>
      <c r="J261" s="52"/>
      <c r="K261" s="52" t="s">
        <v>783</v>
      </c>
      <c r="L261" s="52" t="s">
        <v>405</v>
      </c>
      <c r="M261" s="52"/>
      <c r="N261" s="52" t="s">
        <v>920</v>
      </c>
      <c r="O261" s="52"/>
      <c r="P261" s="52"/>
      <c r="Q261" s="59">
        <v>42890</v>
      </c>
      <c r="R261" s="52"/>
      <c r="S261" s="52"/>
      <c r="T261" s="52"/>
      <c r="U261" s="52">
        <f t="shared" si="54"/>
        <v>6</v>
      </c>
      <c r="V261" s="52">
        <f t="shared" si="55"/>
        <v>4</v>
      </c>
      <c r="W261" s="52" t="str">
        <f t="shared" si="56"/>
        <v>この</v>
      </c>
      <c r="X261" s="52" t="str">
        <f t="shared" si="57"/>
        <v/>
      </c>
      <c r="Y261" s="52" t="str">
        <f t="shared" si="58"/>
        <v/>
      </c>
      <c r="Z261" s="52"/>
      <c r="AA261" s="52" t="str">
        <f t="shared" si="59"/>
        <v>このクリーチャーが戦場に出た(この形態に変身した)とき、対戦相手は2点のダメージを受ける。</v>
      </c>
      <c r="AB261" s="61" t="e">
        <f t="shared" si="60"/>
        <v>#N/A</v>
      </c>
    </row>
    <row r="262" spans="1:28">
      <c r="A262" s="49">
        <v>261</v>
      </c>
      <c r="B262" s="50" t="s">
        <v>770</v>
      </c>
      <c r="C262" s="63" t="s">
        <v>398</v>
      </c>
      <c r="D262" s="52" t="s">
        <v>119</v>
      </c>
      <c r="E262" s="52"/>
      <c r="F262" s="53">
        <v>17</v>
      </c>
      <c r="G262" s="52" t="s">
        <v>921</v>
      </c>
      <c r="H262" s="54" t="s">
        <v>922</v>
      </c>
      <c r="I262" s="57" t="s">
        <v>27</v>
      </c>
      <c r="J262" s="52"/>
      <c r="K262" s="52" t="s">
        <v>485</v>
      </c>
      <c r="L262" s="52"/>
      <c r="M262" s="52"/>
      <c r="N262" s="52" t="s">
        <v>35</v>
      </c>
      <c r="O262" s="52" t="s">
        <v>923</v>
      </c>
      <c r="P262" s="52"/>
      <c r="Q262" s="59">
        <v>42892</v>
      </c>
      <c r="R262" s="52"/>
      <c r="S262" s="52"/>
      <c r="T262" s="52"/>
      <c r="U262" s="52">
        <f t="shared" si="54"/>
        <v>6</v>
      </c>
      <c r="V262" s="52">
        <f t="shared" si="55"/>
        <v>6</v>
      </c>
      <c r="W262" s="52" t="str">
        <f t="shared" si="56"/>
        <v>ディ</v>
      </c>
      <c r="X262" s="52" t="str">
        <f t="shared" si="57"/>
        <v/>
      </c>
      <c r="Y262" s="52" t="str">
        <f t="shared" si="58"/>
        <v/>
      </c>
      <c r="Z262" s="52"/>
      <c r="AA262" s="52" t="str">
        <f t="shared" si="59"/>
        <v>ディフェンダー&amp;br;このクリーチャーがブロックしたかブロックされた状態になったとき、対戦相手のクリーチャーは3点のダメージを受け、対戦相手は3点のダメージを受ける。</v>
      </c>
      <c r="AB262" s="61" t="e">
        <f t="shared" si="60"/>
        <v>#N/A</v>
      </c>
    </row>
    <row r="263" spans="1:28">
      <c r="A263" s="49">
        <v>262</v>
      </c>
      <c r="B263" s="50" t="s">
        <v>770</v>
      </c>
      <c r="C263" s="63" t="s">
        <v>398</v>
      </c>
      <c r="D263" s="52" t="s">
        <v>119</v>
      </c>
      <c r="E263" s="52"/>
      <c r="F263" s="53">
        <v>3</v>
      </c>
      <c r="G263" s="52" t="s">
        <v>924</v>
      </c>
      <c r="H263" s="54" t="s">
        <v>925</v>
      </c>
      <c r="I263" s="57" t="s">
        <v>27</v>
      </c>
      <c r="J263" s="52"/>
      <c r="K263" s="52" t="s">
        <v>416</v>
      </c>
      <c r="L263" s="52"/>
      <c r="M263" s="52"/>
      <c r="N263" s="52" t="s">
        <v>926</v>
      </c>
      <c r="O263" s="52" t="s">
        <v>927</v>
      </c>
      <c r="P263" s="52" t="s">
        <v>928</v>
      </c>
      <c r="Q263" s="59">
        <v>42887</v>
      </c>
      <c r="R263" s="52"/>
      <c r="S263" s="52"/>
      <c r="T263" s="52"/>
      <c r="U263" s="52">
        <f t="shared" si="54"/>
        <v>6</v>
      </c>
      <c r="V263" s="52">
        <f t="shared" si="55"/>
        <v>1</v>
      </c>
      <c r="W263" s="52" t="str">
        <f t="shared" si="56"/>
        <v>トラ</v>
      </c>
      <c r="X263" s="52" t="str">
        <f t="shared" si="57"/>
        <v>速攻</v>
      </c>
      <c r="Y263" s="52" t="str">
        <f t="shared" si="58"/>
        <v/>
      </c>
      <c r="Z263" s="52"/>
      <c r="AA263" s="52" t="str">
        <f t="shared" si="59"/>
        <v>トランプル 速攻&amp;br;このクリーチャーが戦場に出たとき、あなたがコントロールしていないクリーチャー1体を対象とする。あなたのターン終了時まで、それはディフェンダーを得る。&amp;br;あなたのターン終了時に、このトークンクリーチャーを破壊する。</v>
      </c>
      <c r="AB263" s="61" t="e">
        <f t="shared" si="60"/>
        <v>#N/A</v>
      </c>
    </row>
    <row r="264" spans="1:28">
      <c r="A264" s="49">
        <v>263</v>
      </c>
      <c r="B264" s="50" t="s">
        <v>770</v>
      </c>
      <c r="C264" s="63" t="s">
        <v>398</v>
      </c>
      <c r="D264" s="52" t="s">
        <v>119</v>
      </c>
      <c r="E264" s="52"/>
      <c r="F264" s="53">
        <v>13</v>
      </c>
      <c r="G264" s="52" t="s">
        <v>929</v>
      </c>
      <c r="H264" s="54" t="s">
        <v>930</v>
      </c>
      <c r="I264" s="57" t="s">
        <v>27</v>
      </c>
      <c r="J264" s="52"/>
      <c r="K264" s="52" t="s">
        <v>416</v>
      </c>
      <c r="L264" s="52" t="s">
        <v>171</v>
      </c>
      <c r="M264" s="52"/>
      <c r="N264" s="52" t="s">
        <v>220</v>
      </c>
      <c r="O264" s="52" t="s">
        <v>931</v>
      </c>
      <c r="P264" s="52"/>
      <c r="Q264" s="59">
        <v>42861</v>
      </c>
      <c r="R264" s="52"/>
      <c r="S264" s="52"/>
      <c r="T264" s="52"/>
      <c r="U264" s="52">
        <f t="shared" si="54"/>
        <v>5</v>
      </c>
      <c r="V264" s="52">
        <f t="shared" si="55"/>
        <v>6</v>
      </c>
      <c r="W264" s="52" t="str">
        <f t="shared" si="56"/>
        <v>あな</v>
      </c>
      <c r="X264" s="52" t="str">
        <f t="shared" si="57"/>
        <v/>
      </c>
      <c r="Y264" s="52" t="str">
        <f t="shared" si="58"/>
        <v/>
      </c>
      <c r="Z264" s="52"/>
      <c r="AA264" s="52" t="str">
        <f t="shared" si="59"/>
        <v>あなたが呪文を唱えたとき、あなたのターン終了時まで、このクリーチャーは+1/+1の修正を受ける。&amp;br;このクリーチャーが戦場に出たとき、あなたはあなたの手札をすべて捨てて、カードを3枚引く。</v>
      </c>
      <c r="AB264" s="61" t="e">
        <f t="shared" si="60"/>
        <v>#N/A</v>
      </c>
    </row>
    <row r="265" spans="1:28">
      <c r="A265" s="49">
        <v>264</v>
      </c>
      <c r="B265" s="50" t="s">
        <v>770</v>
      </c>
      <c r="C265" s="63" t="s">
        <v>398</v>
      </c>
      <c r="D265" s="52" t="s">
        <v>119</v>
      </c>
      <c r="E265" s="52"/>
      <c r="F265" s="53">
        <v>15</v>
      </c>
      <c r="G265" s="52" t="s">
        <v>932</v>
      </c>
      <c r="H265" s="54" t="s">
        <v>933</v>
      </c>
      <c r="I265" s="57" t="s">
        <v>27</v>
      </c>
      <c r="J265" s="52"/>
      <c r="K265" s="52" t="s">
        <v>33</v>
      </c>
      <c r="L265" s="52" t="s">
        <v>34</v>
      </c>
      <c r="M265" s="52"/>
      <c r="N265" s="52" t="s">
        <v>934</v>
      </c>
      <c r="O265" s="52" t="s">
        <v>935</v>
      </c>
      <c r="P265" s="52"/>
      <c r="Q265" s="59">
        <v>42861</v>
      </c>
      <c r="R265" s="52"/>
      <c r="S265" s="52"/>
      <c r="T265" s="52"/>
      <c r="U265" s="52">
        <f t="shared" si="54"/>
        <v>5</v>
      </c>
      <c r="V265" s="52">
        <f t="shared" si="55"/>
        <v>6</v>
      </c>
      <c r="W265" s="52" t="str">
        <f t="shared" si="56"/>
        <v>この</v>
      </c>
      <c r="X265" s="52" t="str">
        <f t="shared" si="57"/>
        <v/>
      </c>
      <c r="Y265" s="52" t="str">
        <f t="shared" si="58"/>
        <v/>
      </c>
      <c r="Z265" s="52"/>
      <c r="AA265" s="52" t="str">
        <f t="shared" si="59"/>
        <v>このクリーチャーが攻撃したとき、1/1の人間･トークンを1体召喚する。&amp;br;このクリーチャーはハンウィアーの要塞と合体する。</v>
      </c>
      <c r="AB265" s="61" t="e">
        <f t="shared" si="60"/>
        <v>#N/A</v>
      </c>
    </row>
    <row r="266" spans="1:28">
      <c r="A266" s="49">
        <v>265</v>
      </c>
      <c r="B266" s="50" t="s">
        <v>770</v>
      </c>
      <c r="C266" s="63" t="s">
        <v>398</v>
      </c>
      <c r="D266" s="52" t="s">
        <v>119</v>
      </c>
      <c r="E266" s="52"/>
      <c r="F266" s="53">
        <v>17</v>
      </c>
      <c r="G266" s="52" t="s">
        <v>936</v>
      </c>
      <c r="H266" s="54" t="s">
        <v>937</v>
      </c>
      <c r="I266" s="57" t="s">
        <v>27</v>
      </c>
      <c r="J266" s="52"/>
      <c r="K266" s="52" t="s">
        <v>42</v>
      </c>
      <c r="L266" s="52"/>
      <c r="M266" s="52"/>
      <c r="N266" s="52" t="s">
        <v>938</v>
      </c>
      <c r="O266" s="52" t="s">
        <v>939</v>
      </c>
      <c r="P266" s="52"/>
      <c r="Q266" s="59">
        <v>42746</v>
      </c>
      <c r="R266" s="52"/>
      <c r="S266" s="52"/>
      <c r="T266" s="52"/>
      <c r="U266" s="52">
        <f t="shared" si="54"/>
        <v>1</v>
      </c>
      <c r="V266" s="52">
        <f t="shared" si="55"/>
        <v>11</v>
      </c>
      <c r="W266" s="52" t="str">
        <f t="shared" si="56"/>
        <v>あな</v>
      </c>
      <c r="X266" s="52" t="str">
        <f t="shared" si="57"/>
        <v/>
      </c>
      <c r="Y266" s="52" t="str">
        <f t="shared" si="58"/>
        <v/>
      </c>
      <c r="Z266" s="52"/>
      <c r="AA266" s="52" t="str">
        <f t="shared" si="59"/>
        <v>あなたのターン開始時に、あなたは2マナを得る。&amp;br;このクリーチャーはハンウィアー守備隊と合体する。</v>
      </c>
      <c r="AB266" s="61" t="e">
        <f t="shared" si="60"/>
        <v>#N/A</v>
      </c>
    </row>
    <row r="267" spans="1:28">
      <c r="A267" s="49">
        <v>266</v>
      </c>
      <c r="B267" s="50" t="s">
        <v>770</v>
      </c>
      <c r="C267" s="63" t="s">
        <v>398</v>
      </c>
      <c r="D267" s="52" t="s">
        <v>119</v>
      </c>
      <c r="E267" s="52"/>
      <c r="F267" s="53">
        <v>1</v>
      </c>
      <c r="G267" s="55" t="s">
        <v>940</v>
      </c>
      <c r="H267" s="54" t="s">
        <v>941</v>
      </c>
      <c r="I267" s="57" t="s">
        <v>27</v>
      </c>
      <c r="J267" s="52"/>
      <c r="K267" s="52" t="s">
        <v>783</v>
      </c>
      <c r="L267" s="52" t="s">
        <v>602</v>
      </c>
      <c r="M267" s="52"/>
      <c r="N267" s="52" t="s">
        <v>926</v>
      </c>
      <c r="O267" s="52" t="s">
        <v>814</v>
      </c>
      <c r="P267" s="52" t="s">
        <v>942</v>
      </c>
      <c r="Q267" s="59">
        <v>42955</v>
      </c>
      <c r="R267" s="52"/>
      <c r="S267" s="52"/>
      <c r="T267" s="52"/>
      <c r="U267" s="52">
        <f t="shared" si="54"/>
        <v>8</v>
      </c>
      <c r="V267" s="52">
        <f t="shared" si="55"/>
        <v>8</v>
      </c>
      <c r="W267" s="52" t="str">
        <f t="shared" si="56"/>
        <v>トラ</v>
      </c>
      <c r="X267" s="52" t="str">
        <f t="shared" si="57"/>
        <v>速攻</v>
      </c>
      <c r="Y267" s="52" t="str">
        <f t="shared" si="58"/>
        <v/>
      </c>
      <c r="Z267" s="52"/>
      <c r="AA267" s="52" t="str">
        <f t="shared" si="59"/>
        <v>トランプル 速攻&amp;br;あなたが、合体してこのクリーチャーになったクリーチャー2体のうち一方を唱えた場合、代わりにこのクリーチャーを強化する。&amp;br;(このクリーチャーが攻撃するたび、3/2のエルドラージ・ホラー・トークンを1体召喚する。)</v>
      </c>
      <c r="AB267" s="61" t="e">
        <f t="shared" si="60"/>
        <v>#N/A</v>
      </c>
    </row>
    <row r="268" spans="1:28">
      <c r="A268" s="49">
        <v>267</v>
      </c>
      <c r="B268" s="50" t="s">
        <v>770</v>
      </c>
      <c r="C268" s="63" t="s">
        <v>398</v>
      </c>
      <c r="D268" s="52" t="s">
        <v>143</v>
      </c>
      <c r="E268" s="52"/>
      <c r="F268" s="53">
        <v>20</v>
      </c>
      <c r="G268" s="52" t="s">
        <v>943</v>
      </c>
      <c r="H268" s="54" t="s">
        <v>944</v>
      </c>
      <c r="I268" s="57" t="s">
        <v>27</v>
      </c>
      <c r="J268" s="52"/>
      <c r="K268" s="52" t="s">
        <v>945</v>
      </c>
      <c r="L268" s="52"/>
      <c r="M268" s="52"/>
      <c r="N268" s="52" t="s">
        <v>29</v>
      </c>
      <c r="O268" s="52" t="s">
        <v>946</v>
      </c>
      <c r="P268" s="52"/>
      <c r="Q268" s="59">
        <v>42924</v>
      </c>
      <c r="R268" s="52"/>
      <c r="S268" s="52"/>
      <c r="T268" s="52"/>
      <c r="U268" s="52">
        <f t="shared" si="54"/>
        <v>7</v>
      </c>
      <c r="V268" s="52">
        <f t="shared" si="55"/>
        <v>8</v>
      </c>
      <c r="W268" s="52" t="str">
        <f t="shared" si="56"/>
        <v>飛行</v>
      </c>
      <c r="X268" s="52" t="str">
        <f t="shared" si="57"/>
        <v/>
      </c>
      <c r="Y268" s="52" t="str">
        <f t="shared" si="58"/>
        <v/>
      </c>
      <c r="Z268" s="52"/>
      <c r="AA268" s="52" t="str">
        <f t="shared" si="59"/>
        <v>飛行&amp;br;いずれかのプレイヤーが呪文を唱えたとき、それがこのクリーチャーを対象としていた場合、対戦相手がコントロールする各クリーチャーは2点のダメージを受ける。</v>
      </c>
      <c r="AB268" s="61" t="e">
        <f t="shared" si="60"/>
        <v>#N/A</v>
      </c>
    </row>
    <row r="269" spans="1:28">
      <c r="A269" s="49">
        <v>268</v>
      </c>
      <c r="B269" s="50" t="s">
        <v>770</v>
      </c>
      <c r="C269" s="63" t="s">
        <v>398</v>
      </c>
      <c r="D269" s="52" t="s">
        <v>143</v>
      </c>
      <c r="E269" s="52"/>
      <c r="F269" s="53">
        <v>8</v>
      </c>
      <c r="G269" s="52" t="s">
        <v>947</v>
      </c>
      <c r="H269" s="54" t="s">
        <v>948</v>
      </c>
      <c r="I269" s="57" t="s">
        <v>61</v>
      </c>
      <c r="J269" s="52"/>
      <c r="K269" s="52"/>
      <c r="L269" s="52"/>
      <c r="M269" s="52"/>
      <c r="N269" s="52" t="s">
        <v>949</v>
      </c>
      <c r="O269" s="52"/>
      <c r="P269" s="52"/>
      <c r="Q269" s="59"/>
      <c r="R269" s="52"/>
      <c r="S269" s="52"/>
      <c r="T269" s="52"/>
      <c r="U269" s="52" t="str">
        <f t="shared" si="54"/>
        <v/>
      </c>
      <c r="V269" s="52" t="str">
        <f t="shared" si="55"/>
        <v/>
      </c>
      <c r="W269" s="52" t="str">
        <f t="shared" si="56"/>
        <v>あな</v>
      </c>
      <c r="X269" s="52" t="str">
        <f t="shared" si="57"/>
        <v/>
      </c>
      <c r="Y269" s="52" t="str">
        <f t="shared" si="58"/>
        <v/>
      </c>
      <c r="Z269" s="52"/>
      <c r="AA269" s="52" t="str">
        <f t="shared" si="59"/>
        <v>あなたはカードを2枚捨てる。対戦相手がコントロールする各クリーチャーは6点のダメージを受け、対戦相手は6点のダメージを受ける。</v>
      </c>
      <c r="AB269" s="61" t="e">
        <f t="shared" si="60"/>
        <v>#N/A</v>
      </c>
    </row>
    <row r="270" spans="1:28">
      <c r="A270" s="49">
        <v>269</v>
      </c>
      <c r="B270" s="50" t="s">
        <v>770</v>
      </c>
      <c r="C270" s="64" t="s">
        <v>510</v>
      </c>
      <c r="D270" s="52" t="s">
        <v>78</v>
      </c>
      <c r="E270" s="52"/>
      <c r="F270" s="53">
        <v>8</v>
      </c>
      <c r="G270" s="52" t="s">
        <v>950</v>
      </c>
      <c r="H270" s="54" t="s">
        <v>951</v>
      </c>
      <c r="I270" s="57" t="s">
        <v>27</v>
      </c>
      <c r="J270" s="52"/>
      <c r="K270" s="52" t="s">
        <v>405</v>
      </c>
      <c r="L270" s="52" t="s">
        <v>171</v>
      </c>
      <c r="M270" s="52"/>
      <c r="N270" s="52" t="s">
        <v>899</v>
      </c>
      <c r="O270" s="52"/>
      <c r="P270" s="52"/>
      <c r="Q270" s="59">
        <v>42828</v>
      </c>
      <c r="R270" s="52"/>
      <c r="S270" s="52"/>
      <c r="T270" s="52"/>
      <c r="U270" s="52">
        <f t="shared" si="54"/>
        <v>4</v>
      </c>
      <c r="V270" s="52">
        <f t="shared" si="55"/>
        <v>3</v>
      </c>
      <c r="W270" s="52" t="str">
        <f t="shared" si="56"/>
        <v>ジェ</v>
      </c>
      <c r="X270" s="52" t="str">
        <f t="shared" si="57"/>
        <v/>
      </c>
      <c r="Y270" s="52" t="str">
        <f t="shared" si="58"/>
        <v/>
      </c>
      <c r="Z270" s="52"/>
      <c r="AA270" s="52" t="str">
        <f t="shared" si="59"/>
        <v>ジェム2個を起動する：このクリーチャーは変身する。</v>
      </c>
      <c r="AB270" s="61" t="e">
        <f t="shared" si="60"/>
        <v>#N/A</v>
      </c>
    </row>
    <row r="271" spans="1:28">
      <c r="A271" s="49">
        <v>270</v>
      </c>
      <c r="B271" s="50" t="s">
        <v>770</v>
      </c>
      <c r="C271" s="64" t="s">
        <v>510</v>
      </c>
      <c r="D271" s="52" t="s">
        <v>78</v>
      </c>
      <c r="E271" s="52"/>
      <c r="F271" s="53">
        <v>1</v>
      </c>
      <c r="G271" s="55" t="s">
        <v>952</v>
      </c>
      <c r="H271" s="54" t="s">
        <v>953</v>
      </c>
      <c r="I271" s="57" t="s">
        <v>27</v>
      </c>
      <c r="J271" s="52"/>
      <c r="K271" s="52" t="s">
        <v>783</v>
      </c>
      <c r="L271" s="52" t="s">
        <v>405</v>
      </c>
      <c r="M271" s="52"/>
      <c r="N271" s="52" t="s">
        <v>393</v>
      </c>
      <c r="O271" s="52"/>
      <c r="P271" s="52"/>
      <c r="Q271" s="59">
        <v>42829</v>
      </c>
      <c r="R271" s="52"/>
      <c r="S271" s="52"/>
      <c r="T271" s="52"/>
      <c r="U271" s="52">
        <f t="shared" si="54"/>
        <v>4</v>
      </c>
      <c r="V271" s="52">
        <f t="shared" si="55"/>
        <v>4</v>
      </c>
      <c r="W271" s="52" t="str">
        <f t="shared" si="56"/>
        <v>威迫</v>
      </c>
      <c r="X271" s="52" t="str">
        <f t="shared" si="57"/>
        <v/>
      </c>
      <c r="Y271" s="52" t="str">
        <f t="shared" si="58"/>
        <v/>
      </c>
      <c r="Z271" s="52"/>
      <c r="AA271" s="52" t="str">
        <f t="shared" si="59"/>
        <v>威迫</v>
      </c>
      <c r="AB271" s="61" t="e">
        <f t="shared" si="60"/>
        <v>#N/A</v>
      </c>
    </row>
    <row r="272" spans="1:28">
      <c r="A272" s="49">
        <v>271</v>
      </c>
      <c r="B272" s="50" t="s">
        <v>770</v>
      </c>
      <c r="C272" s="64" t="s">
        <v>510</v>
      </c>
      <c r="D272" s="52" t="s">
        <v>78</v>
      </c>
      <c r="E272" s="52"/>
      <c r="F272" s="53">
        <v>7</v>
      </c>
      <c r="G272" s="52" t="s">
        <v>954</v>
      </c>
      <c r="H272" s="54" t="s">
        <v>955</v>
      </c>
      <c r="I272" s="57" t="s">
        <v>27</v>
      </c>
      <c r="J272" s="52"/>
      <c r="K272" s="52" t="s">
        <v>33</v>
      </c>
      <c r="L272" s="52" t="s">
        <v>171</v>
      </c>
      <c r="M272" s="52"/>
      <c r="N272" s="52" t="s">
        <v>956</v>
      </c>
      <c r="O272" s="52" t="s">
        <v>957</v>
      </c>
      <c r="P272" s="52"/>
      <c r="Q272" s="59">
        <v>42736</v>
      </c>
      <c r="R272" s="52"/>
      <c r="S272" s="52"/>
      <c r="T272" s="52"/>
      <c r="U272" s="52">
        <f t="shared" si="54"/>
        <v>1</v>
      </c>
      <c r="V272" s="52">
        <f t="shared" si="55"/>
        <v>1</v>
      </c>
      <c r="W272" s="52" t="str">
        <f t="shared" si="56"/>
        <v>この</v>
      </c>
      <c r="X272" s="52" t="str">
        <f t="shared" si="57"/>
        <v/>
      </c>
      <c r="Y272" s="52" t="str">
        <f t="shared" si="58"/>
        <v/>
      </c>
      <c r="Z272" s="52"/>
      <c r="AA272" s="52" t="str">
        <f t="shared" si="59"/>
        <v>このクリーチャーが戦場に出たとき、あなたのライブラリーの最初のクリーチャーを取ってくる。&amp;br;このクリーチャーが死亡したとき、あなたは3/2のエルドラージ･ホラー･トークンを1体召喚する。</v>
      </c>
      <c r="AB272" s="61" t="e">
        <f t="shared" si="60"/>
        <v>#N/A</v>
      </c>
    </row>
    <row r="273" spans="1:28">
      <c r="A273" s="49">
        <v>272</v>
      </c>
      <c r="B273" s="50" t="s">
        <v>770</v>
      </c>
      <c r="C273" s="64" t="s">
        <v>510</v>
      </c>
      <c r="D273" s="52" t="s">
        <v>78</v>
      </c>
      <c r="E273" s="52"/>
      <c r="F273" s="53">
        <v>11</v>
      </c>
      <c r="G273" s="52" t="s">
        <v>958</v>
      </c>
      <c r="H273" s="54" t="s">
        <v>959</v>
      </c>
      <c r="I273" s="57" t="s">
        <v>27</v>
      </c>
      <c r="J273" s="52"/>
      <c r="K273" s="52" t="s">
        <v>405</v>
      </c>
      <c r="L273" s="52" t="s">
        <v>171</v>
      </c>
      <c r="M273" s="52"/>
      <c r="N273" s="52" t="s">
        <v>35</v>
      </c>
      <c r="O273" s="52" t="s">
        <v>103</v>
      </c>
      <c r="P273" s="52"/>
      <c r="Q273" s="59">
        <v>42770</v>
      </c>
      <c r="R273" s="52"/>
      <c r="S273" s="52"/>
      <c r="T273" s="52"/>
      <c r="U273" s="52">
        <f t="shared" si="54"/>
        <v>2</v>
      </c>
      <c r="V273" s="52">
        <f t="shared" si="55"/>
        <v>4</v>
      </c>
      <c r="W273" s="52" t="str">
        <f t="shared" si="56"/>
        <v>ディ</v>
      </c>
      <c r="X273" s="52" t="str">
        <f t="shared" si="57"/>
        <v/>
      </c>
      <c r="Y273" s="52" t="str">
        <f t="shared" si="58"/>
        <v/>
      </c>
      <c r="Z273" s="52"/>
      <c r="AA273" s="52" t="str">
        <f t="shared" si="59"/>
        <v>ディフェンダー&amp;br;ジェム1個を起動する：このクリーチャーは変身する。</v>
      </c>
      <c r="AB273" s="61" t="e">
        <f t="shared" si="60"/>
        <v>#N/A</v>
      </c>
    </row>
    <row r="274" spans="1:28">
      <c r="A274" s="49">
        <v>273</v>
      </c>
      <c r="B274" s="50" t="s">
        <v>770</v>
      </c>
      <c r="C274" s="64" t="s">
        <v>510</v>
      </c>
      <c r="D274" s="52" t="s">
        <v>78</v>
      </c>
      <c r="E274" s="52"/>
      <c r="F274" s="53">
        <v>1</v>
      </c>
      <c r="G274" s="55" t="s">
        <v>960</v>
      </c>
      <c r="H274" s="54" t="s">
        <v>961</v>
      </c>
      <c r="I274" s="57" t="s">
        <v>27</v>
      </c>
      <c r="J274" s="52"/>
      <c r="K274" s="52" t="s">
        <v>783</v>
      </c>
      <c r="L274" s="52" t="s">
        <v>405</v>
      </c>
      <c r="M274" s="52"/>
      <c r="N274" s="52" t="s">
        <v>538</v>
      </c>
      <c r="O274" s="52"/>
      <c r="P274" s="52"/>
      <c r="Q274" s="59">
        <v>42831</v>
      </c>
      <c r="R274" s="52"/>
      <c r="S274" s="52"/>
      <c r="T274" s="52"/>
      <c r="U274" s="52">
        <f t="shared" si="54"/>
        <v>4</v>
      </c>
      <c r="V274" s="52">
        <f t="shared" si="55"/>
        <v>6</v>
      </c>
      <c r="W274" s="52" t="str">
        <f t="shared" si="56"/>
        <v>到達</v>
      </c>
      <c r="X274" s="52" t="str">
        <f t="shared" si="57"/>
        <v/>
      </c>
      <c r="Y274" s="52" t="str">
        <f t="shared" si="58"/>
        <v/>
      </c>
      <c r="Z274" s="52"/>
      <c r="AA274" s="52" t="str">
        <f t="shared" si="59"/>
        <v>到達</v>
      </c>
      <c r="AB274" s="61" t="e">
        <f t="shared" si="60"/>
        <v>#N/A</v>
      </c>
    </row>
    <row r="275" spans="1:28">
      <c r="A275" s="49">
        <v>274</v>
      </c>
      <c r="B275" s="50" t="s">
        <v>770</v>
      </c>
      <c r="C275" s="64" t="s">
        <v>510</v>
      </c>
      <c r="D275" s="52" t="s">
        <v>78</v>
      </c>
      <c r="E275" s="52"/>
      <c r="F275" s="53">
        <v>15</v>
      </c>
      <c r="G275" s="52" t="s">
        <v>962</v>
      </c>
      <c r="H275" s="54" t="s">
        <v>963</v>
      </c>
      <c r="I275" s="57" t="s">
        <v>27</v>
      </c>
      <c r="J275" s="52"/>
      <c r="K275" s="52" t="s">
        <v>405</v>
      </c>
      <c r="L275" s="52" t="s">
        <v>171</v>
      </c>
      <c r="M275" s="52"/>
      <c r="N275" s="52" t="s">
        <v>234</v>
      </c>
      <c r="O275" s="52" t="s">
        <v>103</v>
      </c>
      <c r="P275" s="52"/>
      <c r="Q275" s="59">
        <v>42827</v>
      </c>
      <c r="R275" s="52"/>
      <c r="S275" s="52"/>
      <c r="T275" s="52"/>
      <c r="U275" s="52">
        <f t="shared" si="54"/>
        <v>4</v>
      </c>
      <c r="V275" s="52">
        <f t="shared" si="55"/>
        <v>2</v>
      </c>
      <c r="W275" s="52" t="str">
        <f t="shared" si="56"/>
        <v>ブロ</v>
      </c>
      <c r="X275" s="52" t="str">
        <f t="shared" si="57"/>
        <v/>
      </c>
      <c r="Y275" s="52" t="str">
        <f t="shared" si="58"/>
        <v/>
      </c>
      <c r="Z275" s="52"/>
      <c r="AA275" s="52" t="str">
        <f t="shared" si="59"/>
        <v>ブロックされない&amp;br;ジェム1個を起動する：このクリーチャーは変身する。</v>
      </c>
      <c r="AB275" s="61" t="e">
        <f t="shared" si="60"/>
        <v>#N/A</v>
      </c>
    </row>
    <row r="276" spans="1:28">
      <c r="A276" s="49">
        <v>275</v>
      </c>
      <c r="B276" s="50" t="s">
        <v>770</v>
      </c>
      <c r="C276" s="64" t="s">
        <v>510</v>
      </c>
      <c r="D276" s="52" t="s">
        <v>78</v>
      </c>
      <c r="E276" s="52"/>
      <c r="F276" s="53">
        <v>1</v>
      </c>
      <c r="G276" s="55" t="s">
        <v>964</v>
      </c>
      <c r="H276" s="54" t="s">
        <v>965</v>
      </c>
      <c r="I276" s="57" t="s">
        <v>27</v>
      </c>
      <c r="J276" s="52"/>
      <c r="K276" s="52" t="s">
        <v>783</v>
      </c>
      <c r="L276" s="52" t="s">
        <v>405</v>
      </c>
      <c r="M276" s="52"/>
      <c r="N276" s="52" t="s">
        <v>234</v>
      </c>
      <c r="O276" s="52" t="s">
        <v>966</v>
      </c>
      <c r="P276" s="52"/>
      <c r="Q276" s="59">
        <v>42799</v>
      </c>
      <c r="R276" s="52"/>
      <c r="S276" s="52"/>
      <c r="T276" s="52"/>
      <c r="U276" s="52">
        <f t="shared" si="54"/>
        <v>3</v>
      </c>
      <c r="V276" s="52">
        <f t="shared" si="55"/>
        <v>5</v>
      </c>
      <c r="W276" s="52" t="str">
        <f t="shared" si="56"/>
        <v>ブロ</v>
      </c>
      <c r="X276" s="52" t="str">
        <f t="shared" si="57"/>
        <v/>
      </c>
      <c r="Y276" s="52" t="str">
        <f t="shared" si="58"/>
        <v/>
      </c>
      <c r="Z276" s="52"/>
      <c r="AA276" s="52" t="str">
        <f t="shared" si="59"/>
        <v>ブロックされない&amp;br;このクリーチャーが対戦相手に戦闘ダメージを与えたとき、あなたは3/2のエルドラージ･ホラー･トークンを1体召喚する。</v>
      </c>
      <c r="AB276" s="61" t="e">
        <f t="shared" si="60"/>
        <v>#N/A</v>
      </c>
    </row>
    <row r="277" spans="1:28">
      <c r="A277" s="49">
        <v>276</v>
      </c>
      <c r="B277" s="50" t="s">
        <v>770</v>
      </c>
      <c r="C277" s="64" t="s">
        <v>510</v>
      </c>
      <c r="D277" s="52" t="s">
        <v>78</v>
      </c>
      <c r="E277" s="52"/>
      <c r="F277" s="53">
        <v>12</v>
      </c>
      <c r="G277" s="52" t="s">
        <v>967</v>
      </c>
      <c r="H277" s="54" t="s">
        <v>968</v>
      </c>
      <c r="I277" s="57" t="s">
        <v>27</v>
      </c>
      <c r="J277" s="52"/>
      <c r="K277" s="52" t="s">
        <v>969</v>
      </c>
      <c r="L277" s="52" t="s">
        <v>171</v>
      </c>
      <c r="M277" s="52"/>
      <c r="N277" s="52" t="s">
        <v>970</v>
      </c>
      <c r="O277" s="52" t="s">
        <v>971</v>
      </c>
      <c r="P277" s="52"/>
      <c r="Q277" s="59">
        <v>42829</v>
      </c>
      <c r="R277" s="52"/>
      <c r="S277" s="52"/>
      <c r="T277" s="52"/>
      <c r="U277" s="52">
        <f t="shared" si="54"/>
        <v>4</v>
      </c>
      <c r="V277" s="52">
        <f t="shared" si="55"/>
        <v>4</v>
      </c>
      <c r="W277" s="52" t="str">
        <f t="shared" si="56"/>
        <v>接死</v>
      </c>
      <c r="X277" s="52" t="str">
        <f t="shared" si="57"/>
        <v/>
      </c>
      <c r="Y277" s="52" t="str">
        <f t="shared" si="58"/>
        <v/>
      </c>
      <c r="Z277" s="52"/>
      <c r="AA277" s="52" t="str">
        <f t="shared" si="59"/>
        <v>接死&amp;br;このクリーチャーが戦場に出ている間、昂揚：このこのクリーチャーは+2/+2の修正を受ける。</v>
      </c>
      <c r="AB277" s="61" t="e">
        <f t="shared" si="60"/>
        <v>#N/A</v>
      </c>
    </row>
    <row r="278" spans="1:28">
      <c r="A278" s="49">
        <v>277</v>
      </c>
      <c r="B278" s="50" t="s">
        <v>770</v>
      </c>
      <c r="C278" s="64" t="s">
        <v>510</v>
      </c>
      <c r="D278" s="52" t="s">
        <v>119</v>
      </c>
      <c r="E278" s="52"/>
      <c r="F278" s="53">
        <v>14</v>
      </c>
      <c r="G278" s="52" t="s">
        <v>972</v>
      </c>
      <c r="H278" s="54" t="s">
        <v>973</v>
      </c>
      <c r="I278" s="57" t="s">
        <v>27</v>
      </c>
      <c r="J278" s="52"/>
      <c r="K278" s="52" t="s">
        <v>974</v>
      </c>
      <c r="L278" s="52"/>
      <c r="M278" s="52"/>
      <c r="N278" s="52" t="s">
        <v>975</v>
      </c>
      <c r="O278" s="52"/>
      <c r="P278" s="52"/>
      <c r="Q278" s="59">
        <v>42892</v>
      </c>
      <c r="R278" s="52"/>
      <c r="S278" s="52"/>
      <c r="T278" s="52"/>
      <c r="U278" s="52">
        <f t="shared" si="54"/>
        <v>6</v>
      </c>
      <c r="V278" s="52">
        <f t="shared" si="55"/>
        <v>6</v>
      </c>
      <c r="W278" s="52" t="str">
        <f t="shared" si="56"/>
        <v>あな</v>
      </c>
      <c r="X278" s="52" t="str">
        <f t="shared" si="57"/>
        <v/>
      </c>
      <c r="Y278" s="52" t="str">
        <f t="shared" si="58"/>
        <v/>
      </c>
      <c r="Z278" s="52"/>
      <c r="AA278" s="52" t="str">
        <f t="shared" si="59"/>
        <v>あなたがコントロールする基本のタフネスが4以上のクリーチャーが死亡したとき、あなたはカードを1枚引く。</v>
      </c>
      <c r="AB278" s="61" t="e">
        <f t="shared" si="60"/>
        <v>#N/A</v>
      </c>
    </row>
    <row r="279" spans="1:28">
      <c r="A279" s="49">
        <v>278</v>
      </c>
      <c r="B279" s="50" t="s">
        <v>770</v>
      </c>
      <c r="C279" s="64" t="s">
        <v>510</v>
      </c>
      <c r="D279" s="52" t="s">
        <v>119</v>
      </c>
      <c r="E279" s="52"/>
      <c r="F279" s="53">
        <v>13</v>
      </c>
      <c r="G279" s="52" t="s">
        <v>976</v>
      </c>
      <c r="H279" s="54" t="s">
        <v>977</v>
      </c>
      <c r="I279" s="57" t="s">
        <v>27</v>
      </c>
      <c r="J279" s="52"/>
      <c r="K279" s="52" t="s">
        <v>33</v>
      </c>
      <c r="L279" s="52" t="s">
        <v>171</v>
      </c>
      <c r="M279" s="52"/>
      <c r="N279" s="52" t="s">
        <v>978</v>
      </c>
      <c r="O279" s="52"/>
      <c r="P279" s="52"/>
      <c r="Q279" s="59">
        <v>42891</v>
      </c>
      <c r="R279" s="52"/>
      <c r="S279" s="52"/>
      <c r="T279" s="52"/>
      <c r="U279" s="52">
        <f t="shared" si="54"/>
        <v>6</v>
      </c>
      <c r="V279" s="52">
        <f t="shared" si="55"/>
        <v>5</v>
      </c>
      <c r="W279" s="52" t="str">
        <f t="shared" si="56"/>
        <v>あな</v>
      </c>
      <c r="X279" s="52" t="str">
        <f t="shared" si="57"/>
        <v/>
      </c>
      <c r="Y279" s="52" t="str">
        <f t="shared" si="58"/>
        <v/>
      </c>
      <c r="Z279" s="52"/>
      <c r="AA279" s="52" t="str">
        <f t="shared" si="59"/>
        <v>あなたがコントロールするクリーチャーが死亡したとき、あなたは3/2のエルドラージ・ホラー・トークンを1体召喚する。</v>
      </c>
      <c r="AB279" s="61" t="e">
        <f t="shared" si="60"/>
        <v>#N/A</v>
      </c>
    </row>
    <row r="280" spans="1:28">
      <c r="A280" s="49">
        <v>279</v>
      </c>
      <c r="B280" s="50" t="s">
        <v>770</v>
      </c>
      <c r="C280" s="64" t="s">
        <v>510</v>
      </c>
      <c r="D280" s="52" t="s">
        <v>119</v>
      </c>
      <c r="E280" s="52"/>
      <c r="F280" s="53">
        <v>18</v>
      </c>
      <c r="G280" s="52" t="s">
        <v>979</v>
      </c>
      <c r="H280" s="54" t="s">
        <v>980</v>
      </c>
      <c r="I280" s="57" t="s">
        <v>27</v>
      </c>
      <c r="J280" s="52"/>
      <c r="K280" s="52" t="s">
        <v>485</v>
      </c>
      <c r="L280" s="52" t="s">
        <v>28</v>
      </c>
      <c r="M280" s="52"/>
      <c r="N280" s="52" t="s">
        <v>981</v>
      </c>
      <c r="O280" s="52"/>
      <c r="P280" s="52"/>
      <c r="Q280" s="59">
        <v>42892</v>
      </c>
      <c r="R280" s="52"/>
      <c r="S280" s="52"/>
      <c r="T280" s="52"/>
      <c r="U280" s="52">
        <f t="shared" si="54"/>
        <v>6</v>
      </c>
      <c r="V280" s="52">
        <f t="shared" si="55"/>
        <v>6</v>
      </c>
      <c r="W280" s="52" t="str">
        <f t="shared" si="56"/>
        <v>この</v>
      </c>
      <c r="X280" s="52" t="str">
        <f t="shared" si="57"/>
        <v/>
      </c>
      <c r="Y280" s="52" t="str">
        <f t="shared" si="58"/>
        <v/>
      </c>
      <c r="Z280" s="52"/>
      <c r="AA280" s="52" t="str">
        <f t="shared" si="59"/>
        <v>このクリーチャーが戦場に出たとき、あなたがコントロールする各狼男は+3/+3の修正を受ける。</v>
      </c>
      <c r="AB280" s="61" t="e">
        <f t="shared" si="60"/>
        <v>#N/A</v>
      </c>
    </row>
    <row r="281" spans="1:28">
      <c r="A281" s="49">
        <v>280</v>
      </c>
      <c r="B281" s="50" t="s">
        <v>770</v>
      </c>
      <c r="C281" s="64" t="s">
        <v>510</v>
      </c>
      <c r="D281" s="52" t="s">
        <v>143</v>
      </c>
      <c r="E281" s="52"/>
      <c r="F281" s="53">
        <v>21</v>
      </c>
      <c r="G281" s="52" t="s">
        <v>982</v>
      </c>
      <c r="H281" s="54" t="s">
        <v>983</v>
      </c>
      <c r="I281" s="57" t="s">
        <v>27</v>
      </c>
      <c r="J281" s="52"/>
      <c r="K281" s="52" t="s">
        <v>537</v>
      </c>
      <c r="L281" s="52"/>
      <c r="M281" s="52"/>
      <c r="N281" s="52" t="s">
        <v>538</v>
      </c>
      <c r="O281" s="52" t="s">
        <v>984</v>
      </c>
      <c r="P281" s="52" t="s">
        <v>985</v>
      </c>
      <c r="Q281" s="59">
        <v>42925</v>
      </c>
      <c r="R281" s="52"/>
      <c r="S281" s="52"/>
      <c r="T281" s="52"/>
      <c r="U281" s="52">
        <f t="shared" si="54"/>
        <v>7</v>
      </c>
      <c r="V281" s="52">
        <f t="shared" si="55"/>
        <v>9</v>
      </c>
      <c r="W281" s="52" t="str">
        <f t="shared" si="56"/>
        <v>到達</v>
      </c>
      <c r="X281" s="52" t="str">
        <f t="shared" si="57"/>
        <v/>
      </c>
      <c r="Y281" s="52" t="str">
        <f t="shared" si="58"/>
        <v/>
      </c>
      <c r="Z281" s="52"/>
      <c r="AA281" s="52" t="str">
        <f t="shared" si="59"/>
        <v>到達&amp;br;ジェム1個を起動する：対戦相手はこのクリーチャーのパワーの2倍に等しい点数のダメージを受ける。&amp;br;このクリーチャーが戦場に出たとき、昂揚：到達を持つ1/3の緑の蜘蛛・トークンを3体召喚する。</v>
      </c>
      <c r="AB281" s="61" t="e">
        <f t="shared" si="60"/>
        <v>#N/A</v>
      </c>
    </row>
    <row r="282" spans="1:28">
      <c r="A282" s="49">
        <v>281</v>
      </c>
      <c r="B282" s="50" t="s">
        <v>770</v>
      </c>
      <c r="C282" s="65" t="s">
        <v>639</v>
      </c>
      <c r="D282" s="52" t="s">
        <v>78</v>
      </c>
      <c r="E282" s="52"/>
      <c r="F282" s="53">
        <v>8</v>
      </c>
      <c r="G282" s="52" t="s">
        <v>986</v>
      </c>
      <c r="H282" s="54" t="s">
        <v>987</v>
      </c>
      <c r="I282" s="57" t="s">
        <v>76</v>
      </c>
      <c r="J282" s="52"/>
      <c r="K282" s="52"/>
      <c r="L282" s="52"/>
      <c r="M282" s="52"/>
      <c r="N282" s="52" t="s">
        <v>988</v>
      </c>
      <c r="O282" s="52"/>
      <c r="P282" s="52"/>
      <c r="Q282" s="59"/>
      <c r="R282" s="52"/>
      <c r="S282" s="52"/>
      <c r="T282" s="52">
        <v>3</v>
      </c>
      <c r="U282" s="52" t="str">
        <f t="shared" si="54"/>
        <v/>
      </c>
      <c r="V282" s="52" t="str">
        <f t="shared" si="55"/>
        <v/>
      </c>
      <c r="W282" s="52" t="str">
        <f t="shared" si="56"/>
        <v>あな</v>
      </c>
      <c r="X282" s="52" t="str">
        <f t="shared" si="57"/>
        <v/>
      </c>
      <c r="Y282" s="52" t="str">
        <f t="shared" si="58"/>
        <v/>
      </c>
      <c r="Z282" s="52"/>
      <c r="AA282" s="52" t="str">
        <f t="shared" si="59"/>
        <v>あなたがコントロールするクリーチャーが攻撃したとき、あなたは1点のライフを得て、対戦相手は1点のダメージを受ける。</v>
      </c>
      <c r="AB282" s="61" t="e">
        <f t="shared" si="60"/>
        <v>#N/A</v>
      </c>
    </row>
    <row r="283" spans="1:28">
      <c r="A283" s="49">
        <v>282</v>
      </c>
      <c r="B283" s="50" t="s">
        <v>770</v>
      </c>
      <c r="C283" s="65" t="s">
        <v>631</v>
      </c>
      <c r="D283" s="52" t="s">
        <v>143</v>
      </c>
      <c r="E283" s="52"/>
      <c r="F283" s="53">
        <v>14</v>
      </c>
      <c r="G283" s="52" t="s">
        <v>989</v>
      </c>
      <c r="H283" s="54" t="s">
        <v>990</v>
      </c>
      <c r="I283" s="57" t="s">
        <v>27</v>
      </c>
      <c r="J283" s="52"/>
      <c r="K283" s="52" t="s">
        <v>33</v>
      </c>
      <c r="L283" s="52" t="s">
        <v>167</v>
      </c>
      <c r="M283" s="52"/>
      <c r="N283" s="52" t="s">
        <v>991</v>
      </c>
      <c r="O283" s="52" t="s">
        <v>992</v>
      </c>
      <c r="P283" s="52"/>
      <c r="Q283" s="59">
        <v>42955</v>
      </c>
      <c r="R283" s="52"/>
      <c r="S283" s="52"/>
      <c r="T283" s="52"/>
      <c r="U283" s="52">
        <f t="shared" si="54"/>
        <v>8</v>
      </c>
      <c r="V283" s="52">
        <f t="shared" si="55"/>
        <v>8</v>
      </c>
      <c r="W283" s="52" t="str">
        <f t="shared" si="56"/>
        <v>この</v>
      </c>
      <c r="X283" s="52" t="str">
        <f t="shared" si="57"/>
        <v/>
      </c>
      <c r="Y283" s="52" t="str">
        <f t="shared" si="58"/>
        <v/>
      </c>
      <c r="Z283" s="52"/>
      <c r="AA283" s="52" t="str">
        <f t="shared" si="59"/>
        <v>このクリーチャーが戦場に出たとき、あなたのライブラリーの最初の4体のクリーチャーを破壊する。&amp;br;あなたのターン開始時に、あなたがコントロールしていて破壊された最後のゾンビを戦場に戻す。</v>
      </c>
      <c r="AB283" s="61" t="e">
        <f t="shared" si="60"/>
        <v>#N/A</v>
      </c>
    </row>
    <row r="284" spans="1:28">
      <c r="A284" s="49">
        <v>283</v>
      </c>
      <c r="B284" s="50" t="s">
        <v>770</v>
      </c>
      <c r="C284" s="65" t="s">
        <v>649</v>
      </c>
      <c r="D284" s="52" t="s">
        <v>78</v>
      </c>
      <c r="E284" s="52"/>
      <c r="F284" s="53">
        <v>10</v>
      </c>
      <c r="G284" s="52" t="s">
        <v>993</v>
      </c>
      <c r="H284" s="54" t="s">
        <v>994</v>
      </c>
      <c r="I284" s="57" t="s">
        <v>27</v>
      </c>
      <c r="J284" s="52"/>
      <c r="K284" s="52" t="s">
        <v>28</v>
      </c>
      <c r="L284" s="52"/>
      <c r="M284" s="52"/>
      <c r="N284" s="52" t="s">
        <v>29</v>
      </c>
      <c r="O284" s="52" t="s">
        <v>995</v>
      </c>
      <c r="P284" s="52"/>
      <c r="Q284" s="59">
        <v>42799</v>
      </c>
      <c r="R284" s="52"/>
      <c r="S284" s="52"/>
      <c r="T284" s="52"/>
      <c r="U284" s="52">
        <f t="shared" si="54"/>
        <v>3</v>
      </c>
      <c r="V284" s="52">
        <f t="shared" si="55"/>
        <v>5</v>
      </c>
      <c r="W284" s="52" t="str">
        <f t="shared" si="56"/>
        <v>飛行</v>
      </c>
      <c r="X284" s="52" t="str">
        <f t="shared" si="57"/>
        <v/>
      </c>
      <c r="Y284" s="52" t="str">
        <f t="shared" si="58"/>
        <v/>
      </c>
      <c r="Z284" s="52"/>
      <c r="AA284" s="52" t="str">
        <f t="shared" si="59"/>
        <v>飛行&amp;br;あなたが呪文を唱えたとき、あなたのターン終了時まで、このクリーチャーは+3/0の修正を得る。</v>
      </c>
      <c r="AB284" s="61" t="e">
        <f t="shared" si="60"/>
        <v>#N/A</v>
      </c>
    </row>
    <row r="285" spans="1:28">
      <c r="A285" s="49">
        <v>284</v>
      </c>
      <c r="B285" s="50" t="s">
        <v>770</v>
      </c>
      <c r="C285" s="65" t="s">
        <v>996</v>
      </c>
      <c r="D285" s="52" t="s">
        <v>78</v>
      </c>
      <c r="E285" s="52"/>
      <c r="F285" s="53">
        <v>16</v>
      </c>
      <c r="G285" s="52" t="s">
        <v>997</v>
      </c>
      <c r="H285" s="54" t="s">
        <v>998</v>
      </c>
      <c r="I285" s="57" t="s">
        <v>27</v>
      </c>
      <c r="J285" s="52"/>
      <c r="K285" s="52" t="s">
        <v>895</v>
      </c>
      <c r="L285" s="52" t="s">
        <v>304</v>
      </c>
      <c r="M285" s="52"/>
      <c r="N285" s="52" t="s">
        <v>458</v>
      </c>
      <c r="O285" s="52" t="s">
        <v>999</v>
      </c>
      <c r="P285" s="52"/>
      <c r="Q285" s="59">
        <v>42828</v>
      </c>
      <c r="R285" s="52"/>
      <c r="S285" s="52"/>
      <c r="T285" s="52"/>
      <c r="U285" s="52">
        <f t="shared" si="54"/>
        <v>4</v>
      </c>
      <c r="V285" s="52">
        <f t="shared" si="55"/>
        <v>3</v>
      </c>
      <c r="W285" s="52" t="str">
        <f t="shared" si="56"/>
        <v>速攻</v>
      </c>
      <c r="X285" s="52" t="str">
        <f t="shared" si="57"/>
        <v/>
      </c>
      <c r="Y285" s="52" t="str">
        <f t="shared" si="58"/>
        <v/>
      </c>
      <c r="Z285" s="52"/>
      <c r="AA285" s="52" t="str">
        <f t="shared" si="59"/>
        <v>速攻&amp;br;このクリーチャーが戦場に出たとき、あなたのターン終了時まで、対戦相手がコントロールするクリーチャーはブロックできない。</v>
      </c>
      <c r="AB285" s="61" t="e">
        <f t="shared" si="60"/>
        <v>#N/A</v>
      </c>
    </row>
    <row r="286" spans="1:28">
      <c r="A286" s="49">
        <v>285</v>
      </c>
      <c r="B286" s="50" t="s">
        <v>770</v>
      </c>
      <c r="C286" s="65" t="s">
        <v>996</v>
      </c>
      <c r="D286" s="52" t="s">
        <v>143</v>
      </c>
      <c r="E286" s="52"/>
      <c r="F286" s="53">
        <v>11</v>
      </c>
      <c r="G286" s="52" t="s">
        <v>1000</v>
      </c>
      <c r="H286" s="54" t="s">
        <v>1001</v>
      </c>
      <c r="I286" s="57" t="s">
        <v>27</v>
      </c>
      <c r="J286" s="52"/>
      <c r="K286" s="52" t="s">
        <v>33</v>
      </c>
      <c r="L286" s="52" t="s">
        <v>532</v>
      </c>
      <c r="M286" s="52"/>
      <c r="N286" s="52" t="s">
        <v>419</v>
      </c>
      <c r="O286" s="52" t="s">
        <v>1002</v>
      </c>
      <c r="P286" s="52" t="s">
        <v>1003</v>
      </c>
      <c r="Q286" s="59">
        <v>42768</v>
      </c>
      <c r="R286" s="52"/>
      <c r="S286" s="52"/>
      <c r="T286" s="52"/>
      <c r="U286" s="52">
        <f t="shared" si="54"/>
        <v>2</v>
      </c>
      <c r="V286" s="52">
        <f t="shared" si="55"/>
        <v>2</v>
      </c>
      <c r="W286" s="52" t="str">
        <f t="shared" si="56"/>
        <v>トラ</v>
      </c>
      <c r="X286" s="52" t="str">
        <f t="shared" si="57"/>
        <v/>
      </c>
      <c r="Y286" s="52" t="str">
        <f t="shared" si="58"/>
        <v/>
      </c>
      <c r="Z286" s="52"/>
      <c r="AA286" s="52" t="str">
        <f t="shared" si="59"/>
        <v>トランプル&amp;br;あなたのターン開始時に、昂揚(黒か緑)：このクリーチャーは+2/+2の修正を受ける。&amp;br;このクリーチャーが対戦相手にダメージを与えたとき、ジェム2個を白か青か赤に変換する。</v>
      </c>
      <c r="AB286" s="61" t="e">
        <f t="shared" si="60"/>
        <v>#N/A</v>
      </c>
    </row>
    <row r="287" spans="1:28">
      <c r="A287" s="49">
        <v>286</v>
      </c>
      <c r="B287" s="50" t="s">
        <v>770</v>
      </c>
      <c r="C287" s="65" t="s">
        <v>1004</v>
      </c>
      <c r="D287" s="52" t="s">
        <v>143</v>
      </c>
      <c r="E287" s="52"/>
      <c r="F287" s="53">
        <v>18</v>
      </c>
      <c r="G287" s="52" t="s">
        <v>1005</v>
      </c>
      <c r="H287" s="54" t="s">
        <v>1006</v>
      </c>
      <c r="I287" s="57" t="s">
        <v>27</v>
      </c>
      <c r="J287" s="52"/>
      <c r="K287" s="52" t="s">
        <v>33</v>
      </c>
      <c r="L287" s="52" t="s">
        <v>405</v>
      </c>
      <c r="M287" s="52"/>
      <c r="N287" s="52" t="s">
        <v>1007</v>
      </c>
      <c r="O287" s="52" t="s">
        <v>406</v>
      </c>
      <c r="P287" s="52"/>
      <c r="Q287" s="59">
        <v>42955</v>
      </c>
      <c r="R287" s="52"/>
      <c r="S287" s="52"/>
      <c r="T287" s="52"/>
      <c r="U287" s="52">
        <f t="shared" si="54"/>
        <v>8</v>
      </c>
      <c r="V287" s="52">
        <f t="shared" si="55"/>
        <v>8</v>
      </c>
      <c r="W287" s="52" t="str">
        <f t="shared" si="56"/>
        <v>この</v>
      </c>
      <c r="X287" s="52" t="str">
        <f t="shared" si="57"/>
        <v/>
      </c>
      <c r="Y287" s="52" t="str">
        <f t="shared" si="58"/>
        <v/>
      </c>
      <c r="Z287" s="52"/>
      <c r="AA287" s="52" t="str">
        <f t="shared" si="59"/>
        <v>このクリーチャーが戦場に出たか、この形態に変身したとき、あなたがコントロールする最初のクリーチャーは+4/+4の修正を受ける。&amp;br;各ターン開始時に、直前のターンにカードが唱えられていなかった場合、このクリーチャーは変身する。</v>
      </c>
      <c r="AB287" s="61" t="e">
        <f t="shared" si="60"/>
        <v>#N/A</v>
      </c>
    </row>
    <row r="288" spans="1:28">
      <c r="A288" s="49">
        <v>287</v>
      </c>
      <c r="B288" s="50" t="s">
        <v>770</v>
      </c>
      <c r="C288" s="65" t="s">
        <v>1004</v>
      </c>
      <c r="D288" s="52" t="s">
        <v>143</v>
      </c>
      <c r="E288" s="52"/>
      <c r="F288" s="53">
        <v>2</v>
      </c>
      <c r="G288" s="55" t="s">
        <v>1008</v>
      </c>
      <c r="H288" s="54" t="s">
        <v>1009</v>
      </c>
      <c r="I288" s="57" t="s">
        <v>27</v>
      </c>
      <c r="J288" s="52"/>
      <c r="K288" s="52" t="s">
        <v>405</v>
      </c>
      <c r="L288" s="52"/>
      <c r="M288" s="52"/>
      <c r="N288" s="52" t="s">
        <v>1010</v>
      </c>
      <c r="O288" s="52" t="s">
        <v>409</v>
      </c>
      <c r="P288" s="52"/>
      <c r="Q288" s="59">
        <v>43081</v>
      </c>
      <c r="R288" s="52"/>
      <c r="S288" s="52"/>
      <c r="T288" s="52"/>
      <c r="U288" s="52">
        <f t="shared" si="54"/>
        <v>12</v>
      </c>
      <c r="V288" s="52">
        <f t="shared" si="55"/>
        <v>12</v>
      </c>
      <c r="W288" s="52" t="str">
        <f t="shared" si="56"/>
        <v>この</v>
      </c>
      <c r="X288" s="52" t="str">
        <f t="shared" si="57"/>
        <v/>
      </c>
      <c r="Y288" s="52" t="str">
        <f t="shared" si="58"/>
        <v/>
      </c>
      <c r="Z288" s="52"/>
      <c r="AA288" s="52" t="str">
        <f t="shared" si="59"/>
        <v>このクリーチャーがこの形態に変身したとき、対戦相手がコントロールする最初のクリーチャーはこのクリーチャーのパワーに等しい点数のダメージを受ける。&amp;br;各ターン開始時に、直前のターンにカードが2枚以上唱えられていた場合、このクリーチャーは変身する。</v>
      </c>
      <c r="AB288" s="61" t="e">
        <f>IF(H288="","",VLOOKUP(H288,AE:AG,3,FALSE))</f>
        <v>#N/A</v>
      </c>
    </row>
    <row r="289" spans="1:28">
      <c r="A289" s="49">
        <v>288</v>
      </c>
      <c r="B289" s="50" t="s">
        <v>770</v>
      </c>
      <c r="C289" s="65" t="s">
        <v>658</v>
      </c>
      <c r="D289" s="52" t="s">
        <v>119</v>
      </c>
      <c r="E289" s="52"/>
      <c r="F289" s="53">
        <v>16</v>
      </c>
      <c r="G289" s="52" t="s">
        <v>1011</v>
      </c>
      <c r="H289" s="54" t="s">
        <v>1012</v>
      </c>
      <c r="I289" s="57" t="s">
        <v>27</v>
      </c>
      <c r="J289" s="52"/>
      <c r="K289" s="52" t="s">
        <v>33</v>
      </c>
      <c r="L289" s="52" t="s">
        <v>42</v>
      </c>
      <c r="M289" s="52"/>
      <c r="N289" s="52" t="s">
        <v>340</v>
      </c>
      <c r="O289" s="52" t="s">
        <v>1013</v>
      </c>
      <c r="P289" s="52"/>
      <c r="Q289" s="59">
        <v>42892</v>
      </c>
      <c r="R289" s="52"/>
      <c r="S289" s="52"/>
      <c r="T289" s="52"/>
      <c r="U289" s="52">
        <f t="shared" si="54"/>
        <v>6</v>
      </c>
      <c r="V289" s="52">
        <f t="shared" si="55"/>
        <v>6</v>
      </c>
      <c r="W289" s="52" t="str">
        <f t="shared" si="56"/>
        <v>絆魂</v>
      </c>
      <c r="X289" s="52" t="str">
        <f t="shared" si="57"/>
        <v/>
      </c>
      <c r="Y289" s="52" t="str">
        <f t="shared" si="58"/>
        <v/>
      </c>
      <c r="Z289" s="52"/>
      <c r="AA289" s="52" t="str">
        <f t="shared" si="59"/>
        <v>絆魂&amp;br;このクリーチャーが戦場に出たとき、あなたのターン終了時まで、あなたがコントロールする他の人間は+2/+2の修正を受けるとともに絆魂を得る。</v>
      </c>
      <c r="AB289" s="61" t="e">
        <f>IF(H289="","",VLOOKUP(H289,AE:AG,3,FALSE))</f>
        <v>#N/A</v>
      </c>
    </row>
    <row r="290" spans="1:28">
      <c r="A290" s="49">
        <v>289</v>
      </c>
      <c r="B290" s="50" t="s">
        <v>770</v>
      </c>
      <c r="C290" s="66" t="s">
        <v>663</v>
      </c>
      <c r="D290" s="52" t="s">
        <v>78</v>
      </c>
      <c r="E290" s="52"/>
      <c r="F290" s="53">
        <v>14</v>
      </c>
      <c r="G290" s="52" t="s">
        <v>1014</v>
      </c>
      <c r="H290" s="54" t="s">
        <v>1015</v>
      </c>
      <c r="I290" s="57" t="s">
        <v>27</v>
      </c>
      <c r="J290" s="52"/>
      <c r="K290" s="52" t="s">
        <v>783</v>
      </c>
      <c r="L290" s="52" t="s">
        <v>171</v>
      </c>
      <c r="M290" s="52"/>
      <c r="N290" s="52" t="s">
        <v>1016</v>
      </c>
      <c r="O290" s="52" t="s">
        <v>1017</v>
      </c>
      <c r="P290" s="52"/>
      <c r="Q290" s="59">
        <v>42859</v>
      </c>
      <c r="R290" s="52"/>
      <c r="S290" s="52"/>
      <c r="T290" s="52"/>
      <c r="U290" s="52">
        <f t="shared" si="54"/>
        <v>5</v>
      </c>
      <c r="V290" s="52">
        <f t="shared" si="55"/>
        <v>4</v>
      </c>
      <c r="W290" s="52" t="str">
        <f t="shared" si="56"/>
        <v>現出</v>
      </c>
      <c r="X290" s="52" t="str">
        <f t="shared" si="57"/>
        <v/>
      </c>
      <c r="Y290" s="52" t="str">
        <f t="shared" si="58"/>
        <v/>
      </c>
      <c r="Z290" s="52"/>
      <c r="AA290" s="52" t="str">
        <f t="shared" si="59"/>
        <v>現出2&amp;br;このクリーチャーが戦場に出たとき、クリーチャー1体を対象とし、それをオーナーのライブラリーの一番上に戻す。</v>
      </c>
      <c r="AB290" s="61" t="e">
        <f>IF(H290="","",VLOOKUP(H290,AE:AG,3,FALSE))</f>
        <v>#N/A</v>
      </c>
    </row>
    <row r="291" spans="1:28">
      <c r="A291" s="49">
        <v>290</v>
      </c>
      <c r="B291" s="50" t="s">
        <v>770</v>
      </c>
      <c r="C291" s="66" t="s">
        <v>663</v>
      </c>
      <c r="D291" s="52" t="s">
        <v>78</v>
      </c>
      <c r="E291" s="52"/>
      <c r="F291" s="53">
        <v>16</v>
      </c>
      <c r="G291" s="52" t="s">
        <v>1018</v>
      </c>
      <c r="H291" s="54" t="s">
        <v>1019</v>
      </c>
      <c r="I291" s="57" t="s">
        <v>27</v>
      </c>
      <c r="J291" s="52"/>
      <c r="K291" s="52" t="s">
        <v>783</v>
      </c>
      <c r="L291" s="52" t="s">
        <v>1020</v>
      </c>
      <c r="M291" s="52"/>
      <c r="N291" s="52" t="s">
        <v>1016</v>
      </c>
      <c r="O291" s="52" t="s">
        <v>1021</v>
      </c>
      <c r="P291" s="52"/>
      <c r="Q291" s="59">
        <v>42891</v>
      </c>
      <c r="R291" s="52"/>
      <c r="S291" s="52"/>
      <c r="T291" s="52"/>
      <c r="U291" s="52">
        <f t="shared" si="54"/>
        <v>6</v>
      </c>
      <c r="V291" s="52">
        <f t="shared" si="55"/>
        <v>5</v>
      </c>
      <c r="W291" s="52" t="str">
        <f t="shared" si="56"/>
        <v>現出</v>
      </c>
      <c r="X291" s="52" t="str">
        <f t="shared" si="57"/>
        <v/>
      </c>
      <c r="Y291" s="52" t="str">
        <f t="shared" si="58"/>
        <v/>
      </c>
      <c r="Z291" s="52"/>
      <c r="AA291" s="52" t="str">
        <f t="shared" si="59"/>
        <v>現出2&amp;br;このクリーチャーが戦場に出たとき、対戦相手がコントロールするサポートジェムを1個破壊する。</v>
      </c>
      <c r="AB291" s="61" t="e">
        <f>IF(H291="","",VLOOKUP(H291,AE:AG,3,FALSE))</f>
        <v>#N/A</v>
      </c>
    </row>
    <row r="292" spans="1:28">
      <c r="A292" s="49">
        <v>291</v>
      </c>
      <c r="B292" s="50" t="s">
        <v>770</v>
      </c>
      <c r="C292" s="66" t="s">
        <v>663</v>
      </c>
      <c r="D292" s="52" t="s">
        <v>78</v>
      </c>
      <c r="E292" s="52"/>
      <c r="F292" s="53">
        <v>16</v>
      </c>
      <c r="G292" s="52" t="s">
        <v>1022</v>
      </c>
      <c r="H292" s="54" t="s">
        <v>1023</v>
      </c>
      <c r="I292" s="57" t="s">
        <v>27</v>
      </c>
      <c r="J292" s="52"/>
      <c r="K292" s="52" t="s">
        <v>783</v>
      </c>
      <c r="L292" s="52"/>
      <c r="M292" s="52"/>
      <c r="N292" s="52" t="s">
        <v>1024</v>
      </c>
      <c r="O292" s="52" t="s">
        <v>1016</v>
      </c>
      <c r="P292" s="52"/>
      <c r="Q292" s="59">
        <v>42862</v>
      </c>
      <c r="R292" s="52"/>
      <c r="S292" s="52"/>
      <c r="T292" s="52"/>
      <c r="U292" s="52">
        <f t="shared" si="54"/>
        <v>5</v>
      </c>
      <c r="V292" s="52">
        <f t="shared" si="55"/>
        <v>7</v>
      </c>
      <c r="W292" s="52" t="str">
        <f t="shared" si="56"/>
        <v>呪禁</v>
      </c>
      <c r="X292" s="52" t="str">
        <f t="shared" si="57"/>
        <v/>
      </c>
      <c r="Y292" s="52" t="str">
        <f t="shared" si="58"/>
        <v/>
      </c>
      <c r="Z292" s="52"/>
      <c r="AA292" s="52" t="str">
        <f t="shared" si="59"/>
        <v>呪禁&amp;br;現出2</v>
      </c>
      <c r="AB292" s="61" t="e">
        <f>IF(H292="","",VLOOKUP(H292,AE:AG,3,FALSE))</f>
        <v>#N/A</v>
      </c>
    </row>
    <row r="293" spans="1:28">
      <c r="A293" s="49">
        <v>292</v>
      </c>
      <c r="B293" s="50" t="s">
        <v>770</v>
      </c>
      <c r="C293" s="66" t="s">
        <v>663</v>
      </c>
      <c r="D293" s="52" t="s">
        <v>78</v>
      </c>
      <c r="E293" s="52"/>
      <c r="F293" s="53">
        <v>23</v>
      </c>
      <c r="G293" s="52" t="s">
        <v>1025</v>
      </c>
      <c r="H293" s="54" t="s">
        <v>1026</v>
      </c>
      <c r="I293" s="57" t="s">
        <v>27</v>
      </c>
      <c r="J293" s="52"/>
      <c r="K293" s="52" t="s">
        <v>783</v>
      </c>
      <c r="L293" s="52"/>
      <c r="M293" s="52"/>
      <c r="N293" s="52" t="s">
        <v>1027</v>
      </c>
      <c r="O293" s="52" t="s">
        <v>1028</v>
      </c>
      <c r="P293" s="52"/>
      <c r="Q293" s="59">
        <v>42798</v>
      </c>
      <c r="R293" s="52"/>
      <c r="S293" s="52"/>
      <c r="T293" s="52"/>
      <c r="U293" s="52">
        <f t="shared" si="54"/>
        <v>3</v>
      </c>
      <c r="V293" s="52">
        <f t="shared" si="55"/>
        <v>4</v>
      </c>
      <c r="W293" s="52" t="str">
        <f t="shared" si="56"/>
        <v>現出</v>
      </c>
      <c r="X293" s="52" t="str">
        <f t="shared" si="57"/>
        <v/>
      </c>
      <c r="Y293" s="52" t="str">
        <f t="shared" si="58"/>
        <v/>
      </c>
      <c r="Z293" s="52"/>
      <c r="AA293" s="52" t="str">
        <f t="shared" si="59"/>
        <v>現出3&amp;br;このクリーチャーが戦場に出たとき、対戦相手は3点のダメージを受け、あなたは3点のライフを得る。</v>
      </c>
      <c r="AB293" s="61" t="e">
        <f>IF(H293="","",VLOOKUP(H293,AE:AG,3,FALSE))</f>
        <v>#N/A</v>
      </c>
    </row>
    <row r="294" spans="1:28">
      <c r="A294" s="49">
        <v>293</v>
      </c>
      <c r="B294" s="50" t="s">
        <v>770</v>
      </c>
      <c r="C294" s="66" t="s">
        <v>663</v>
      </c>
      <c r="D294" s="52" t="s">
        <v>78</v>
      </c>
      <c r="E294" s="52"/>
      <c r="F294" s="53">
        <v>14</v>
      </c>
      <c r="G294" s="52" t="s">
        <v>1029</v>
      </c>
      <c r="H294" s="54" t="s">
        <v>1030</v>
      </c>
      <c r="I294" s="57" t="s">
        <v>27</v>
      </c>
      <c r="J294" s="52"/>
      <c r="K294" s="52" t="s">
        <v>783</v>
      </c>
      <c r="L294" s="52"/>
      <c r="M294" s="52"/>
      <c r="N294" s="52" t="s">
        <v>1016</v>
      </c>
      <c r="O294" s="52" t="s">
        <v>1031</v>
      </c>
      <c r="P294" s="52"/>
      <c r="Q294" s="59">
        <v>42830</v>
      </c>
      <c r="R294" s="52"/>
      <c r="S294" s="52"/>
      <c r="T294" s="52"/>
      <c r="U294" s="52">
        <f t="shared" si="54"/>
        <v>4</v>
      </c>
      <c r="V294" s="52">
        <f t="shared" si="55"/>
        <v>5</v>
      </c>
      <c r="W294" s="52" t="str">
        <f t="shared" si="56"/>
        <v>現出</v>
      </c>
      <c r="X294" s="52" t="str">
        <f t="shared" si="57"/>
        <v/>
      </c>
      <c r="Y294" s="52" t="str">
        <f t="shared" si="58"/>
        <v/>
      </c>
      <c r="Z294" s="52"/>
      <c r="AA294" s="52" t="str">
        <f t="shared" si="59"/>
        <v>現出2&amp;br;このクリーチャーが戦場に出たとき、あなたが最後に唱えた呪文をオーナーの手札に戻す。</v>
      </c>
      <c r="AB294" s="61" t="e">
        <f>IF(H294="","",VLOOKUP(H294,AE:AG,3,FALSE))</f>
        <v>#N/A</v>
      </c>
    </row>
    <row r="295" spans="1:28">
      <c r="A295" s="49">
        <v>294</v>
      </c>
      <c r="B295" s="50" t="s">
        <v>770</v>
      </c>
      <c r="C295" s="66" t="s">
        <v>663</v>
      </c>
      <c r="D295" s="52" t="s">
        <v>119</v>
      </c>
      <c r="E295" s="52"/>
      <c r="F295" s="53">
        <v>12</v>
      </c>
      <c r="G295" s="52" t="s">
        <v>1032</v>
      </c>
      <c r="H295" s="54" t="s">
        <v>1033</v>
      </c>
      <c r="I295" s="57" t="s">
        <v>27</v>
      </c>
      <c r="J295" s="52"/>
      <c r="K295" s="52" t="s">
        <v>783</v>
      </c>
      <c r="L295" s="52" t="s">
        <v>171</v>
      </c>
      <c r="M295" s="52"/>
      <c r="N295" s="52" t="s">
        <v>35</v>
      </c>
      <c r="O295" s="52" t="s">
        <v>305</v>
      </c>
      <c r="P295" s="52"/>
      <c r="Q295" s="59">
        <v>42797</v>
      </c>
      <c r="R295" s="52"/>
      <c r="S295" s="52"/>
      <c r="T295" s="52"/>
      <c r="U295" s="52">
        <f t="shared" si="54"/>
        <v>3</v>
      </c>
      <c r="V295" s="52">
        <f t="shared" si="55"/>
        <v>3</v>
      </c>
      <c r="W295" s="52" t="str">
        <f t="shared" si="56"/>
        <v>ディ</v>
      </c>
      <c r="X295" s="52" t="str">
        <f t="shared" si="57"/>
        <v/>
      </c>
      <c r="Y295" s="52" t="str">
        <f t="shared" si="58"/>
        <v/>
      </c>
      <c r="Z295" s="52"/>
      <c r="AA295" s="52" t="str">
        <f t="shared" si="59"/>
        <v>ディフェンダー&amp;br;あなたのターン開始時に、このクリーチャーが破壊されていた場合、これをあなたの手札に戻す。</v>
      </c>
      <c r="AB295" s="61" t="e">
        <f>IF(H295="","",VLOOKUP(H295,AE:AG,3,FALSE))</f>
        <v>#N/A</v>
      </c>
    </row>
    <row r="296" spans="1:28">
      <c r="A296" s="49">
        <v>295</v>
      </c>
      <c r="B296" s="50" t="s">
        <v>770</v>
      </c>
      <c r="C296" s="66" t="s">
        <v>663</v>
      </c>
      <c r="D296" s="52" t="s">
        <v>119</v>
      </c>
      <c r="E296" s="52"/>
      <c r="F296" s="53">
        <v>19</v>
      </c>
      <c r="G296" s="52" t="s">
        <v>1034</v>
      </c>
      <c r="H296" s="54" t="s">
        <v>1035</v>
      </c>
      <c r="I296" s="57" t="s">
        <v>27</v>
      </c>
      <c r="J296" s="52"/>
      <c r="K296" s="52" t="s">
        <v>783</v>
      </c>
      <c r="L296" s="52" t="s">
        <v>1036</v>
      </c>
      <c r="M296" s="52"/>
      <c r="N296" s="52" t="s">
        <v>1027</v>
      </c>
      <c r="O296" s="52" t="s">
        <v>1037</v>
      </c>
      <c r="P296" s="52"/>
      <c r="Q296" s="59">
        <v>42861</v>
      </c>
      <c r="R296" s="52"/>
      <c r="S296" s="52"/>
      <c r="T296" s="52"/>
      <c r="U296" s="52">
        <f t="shared" si="54"/>
        <v>5</v>
      </c>
      <c r="V296" s="52">
        <f t="shared" si="55"/>
        <v>6</v>
      </c>
      <c r="W296" s="52" t="str">
        <f t="shared" si="56"/>
        <v>現出</v>
      </c>
      <c r="X296" s="52" t="str">
        <f t="shared" si="57"/>
        <v/>
      </c>
      <c r="Y296" s="52" t="str">
        <f t="shared" si="58"/>
        <v/>
      </c>
      <c r="Z296" s="52"/>
      <c r="AA296" s="52" t="str">
        <f t="shared" si="59"/>
        <v>現出3&amp;br;このクリーチャーが戦場に出たとき、あなたの次のターン開始時まで、対戦相手がコントロールする各クリーチャーは無効化される。</v>
      </c>
      <c r="AB296" s="61" t="e">
        <f>IF(H296="","",VLOOKUP(H296,AE:AG,3,FALSE))</f>
        <v>#N/A</v>
      </c>
    </row>
    <row r="297" spans="1:28">
      <c r="A297" s="49">
        <v>296</v>
      </c>
      <c r="B297" s="50" t="s">
        <v>770</v>
      </c>
      <c r="C297" s="66" t="s">
        <v>663</v>
      </c>
      <c r="D297" s="52" t="s">
        <v>119</v>
      </c>
      <c r="E297" s="52"/>
      <c r="F297" s="53">
        <v>16</v>
      </c>
      <c r="G297" s="52" t="s">
        <v>1038</v>
      </c>
      <c r="H297" s="54" t="s">
        <v>1039</v>
      </c>
      <c r="I297" s="57" t="s">
        <v>27</v>
      </c>
      <c r="J297" s="52"/>
      <c r="K297" s="52" t="s">
        <v>783</v>
      </c>
      <c r="L297" s="52" t="s">
        <v>210</v>
      </c>
      <c r="M297" s="52"/>
      <c r="N297" s="52" t="s">
        <v>1016</v>
      </c>
      <c r="O297" s="52" t="s">
        <v>1040</v>
      </c>
      <c r="P297" s="52"/>
      <c r="Q297" s="59">
        <v>42892</v>
      </c>
      <c r="R297" s="52"/>
      <c r="S297" s="52"/>
      <c r="T297" s="52"/>
      <c r="U297" s="52">
        <f t="shared" si="54"/>
        <v>6</v>
      </c>
      <c r="V297" s="52">
        <f t="shared" si="55"/>
        <v>6</v>
      </c>
      <c r="W297" s="52" t="str">
        <f t="shared" si="56"/>
        <v>現出</v>
      </c>
      <c r="X297" s="52" t="str">
        <f t="shared" si="57"/>
        <v/>
      </c>
      <c r="Y297" s="52" t="str">
        <f t="shared" si="58"/>
        <v/>
      </c>
      <c r="Z297" s="52"/>
      <c r="AA297" s="52" t="str">
        <f t="shared" si="59"/>
        <v>現出2&amp;br;このクリーチャーが戦場に出たとき、対戦相手はカードを無作為に2枚捨てる。</v>
      </c>
      <c r="AB297" s="61" t="e">
        <f>IF(H297="","",VLOOKUP(H297,AE:AG,3,FALSE))</f>
        <v>#N/A</v>
      </c>
    </row>
    <row r="298" spans="1:28">
      <c r="A298" s="49">
        <v>297</v>
      </c>
      <c r="B298" s="50" t="s">
        <v>770</v>
      </c>
      <c r="C298" s="66" t="s">
        <v>663</v>
      </c>
      <c r="D298" s="52" t="s">
        <v>143</v>
      </c>
      <c r="E298" s="52"/>
      <c r="F298" s="53">
        <v>21</v>
      </c>
      <c r="G298" s="52" t="s">
        <v>1041</v>
      </c>
      <c r="H298" s="54" t="s">
        <v>1042</v>
      </c>
      <c r="I298" s="57" t="s">
        <v>27</v>
      </c>
      <c r="J298" s="52"/>
      <c r="K298" s="52" t="s">
        <v>783</v>
      </c>
      <c r="L298" s="52" t="s">
        <v>523</v>
      </c>
      <c r="M298" s="52"/>
      <c r="N298" s="52" t="s">
        <v>926</v>
      </c>
      <c r="O298" s="52" t="s">
        <v>1043</v>
      </c>
      <c r="P298" s="52" t="s">
        <v>1044</v>
      </c>
      <c r="Q298" s="59">
        <v>42955</v>
      </c>
      <c r="R298" s="52"/>
      <c r="S298" s="52"/>
      <c r="T298" s="52"/>
      <c r="U298" s="52">
        <f t="shared" si="54"/>
        <v>8</v>
      </c>
      <c r="V298" s="52">
        <f t="shared" si="55"/>
        <v>8</v>
      </c>
      <c r="W298" s="52" t="str">
        <f t="shared" si="56"/>
        <v>トラ</v>
      </c>
      <c r="X298" s="52" t="str">
        <f t="shared" si="57"/>
        <v>速攻</v>
      </c>
      <c r="Y298" s="52" t="str">
        <f t="shared" si="58"/>
        <v/>
      </c>
      <c r="Z298" s="52"/>
      <c r="AA298" s="52" t="str">
        <f t="shared" si="59"/>
        <v>トランプル 速攻&amp;br;現出3。&amp;br;このクリーチャーが戦場に出たとき、あなたがコントロールする各クリーチャーは+4/+4の修正を受けるとともにトランプルと速攻とバーサーカーを得る。</v>
      </c>
      <c r="AB298" s="61" t="e">
        <f>IF(H298="","",VLOOKUP(H298,AE:AG,3,FALSE))</f>
        <v>#N/A</v>
      </c>
    </row>
    <row r="299" spans="1:28">
      <c r="A299" s="49">
        <v>298</v>
      </c>
      <c r="B299" s="50" t="s">
        <v>770</v>
      </c>
      <c r="C299" s="66" t="s">
        <v>663</v>
      </c>
      <c r="D299" s="52" t="s">
        <v>143</v>
      </c>
      <c r="E299" s="52"/>
      <c r="F299" s="53">
        <v>20</v>
      </c>
      <c r="G299" s="52" t="s">
        <v>1045</v>
      </c>
      <c r="H299" s="54" t="s">
        <v>1046</v>
      </c>
      <c r="I299" s="57" t="s">
        <v>27</v>
      </c>
      <c r="J299" s="52"/>
      <c r="K299" s="52" t="s">
        <v>783</v>
      </c>
      <c r="L299" s="52"/>
      <c r="M299" s="52"/>
      <c r="N299" s="52" t="s">
        <v>388</v>
      </c>
      <c r="O299" s="52" t="s">
        <v>1047</v>
      </c>
      <c r="P299" s="52"/>
      <c r="Q299" s="59"/>
      <c r="R299" s="52"/>
      <c r="S299" s="52"/>
      <c r="T299" s="52"/>
      <c r="U299" s="52">
        <v>13</v>
      </c>
      <c r="V299" s="52">
        <v>13</v>
      </c>
      <c r="W299" s="52" t="str">
        <f t="shared" si="56"/>
        <v>飛行</v>
      </c>
      <c r="X299" s="52" t="str">
        <f t="shared" si="57"/>
        <v>トラ</v>
      </c>
      <c r="Y299" s="52" t="str">
        <f t="shared" si="58"/>
        <v/>
      </c>
      <c r="Z299" s="52"/>
      <c r="AA299" s="52" t="str">
        <f t="shared" si="59"/>
        <v>飛行 トランプル&amp;br;このクリーチャーが戦場に出たとき、あなたの次のターン開始時まで、対戦相手の手札の各カードのマナ・コストが13多くなり、あなたの次のターン開始時まで、対戦相手がコントロールする戦場に出ている各クリーチャーは無効化される。</v>
      </c>
      <c r="AB299" s="61" t="e">
        <f>IF(H299="","",VLOOKUP(H299,AE:AG,3,FALSE))</f>
        <v>#N/A</v>
      </c>
    </row>
    <row r="301" spans="15:15">
      <c r="O301" s="42" t="s">
        <v>1048</v>
      </c>
    </row>
    <row r="303" spans="14:15">
      <c r="N303" s="52"/>
      <c r="O303" s="52" t="s">
        <v>406</v>
      </c>
    </row>
    <row r="304" spans="14:15">
      <c r="N304" s="52"/>
      <c r="O304" s="52" t="s">
        <v>409</v>
      </c>
    </row>
  </sheetData>
  <autoFilter ref="A1:AF299"/>
  <dataValidations count="2">
    <dataValidation allowBlank="1" showInputMessage="1" showErrorMessage="1" sqref="C48 D48 C49 D49 C50 D50 C51 D51 C52 D52 C53 D53 C54 D54 C55 D55 C56 D56 C57 D57 C58 D58 C59 D59 C60 D60 C61 D61 C62 D62 C63 D63 C64 D64 C65 D65 C66 D66 C67 D67 C68 D68 C69 D69 C70 D70 C71 D71 C72 D72 C73 D73 C74 D74 C75 D75 C76 D76 C77 D77 C78 D78 C79 D79 C80 D80 C81 D81 C82 D82 C83 D83 C84 D84 C85 D85 C86 D86 C87 D87 C88 D88 C89 D89 C90 D90 C91 D91 C92 D92 C93 D93 C94 D94 C95 D95 C96 D96 C97 D97 C98 D98 C99 D99 C100 D100 C101 D101 C102 D102 C103 D103 C104 D104 C105 D105 C106 D106 C107 D107 C108 D108 C109 D109 C110 D110 C111 D111 C112 D112 C113 D113 C114 D114 C115 D115 C116 D116 C117 D117 C118 D118 C119 D119 C120 D120 C121 D121 C122 D122 C123 D123 C124 D124 C125 D125 C126 D126 C127 D127 C128 D128 C129 D129 C130 D130 C131 D131 C132 D132 C133 D133 C134 D134 C135 D135 C136 D136 C137 D137 C138 D138 C139 D139 C140 D140 C141 D141 C142 D142 C143 D143 C144 D144 C145 D145 C146 D146 C147 D147 C148 D148 C149 D149 C150 D150 C151 D151 C152 D152 C153 D153 C154 D154 C155 D155 C156 D156 C157 D157 C158 D158 C159 D159 C160 D160 C161 D161 C162 D162 C163 D163 C164 D164 C165 D165 C166 D166 C167 D167 C168 D168 C169 D169 C170 D170 C171 D171 C172 D172 C173 D173 C174 D174 C175 D175 C176 D176 C177 D177 C178 D178 C179 D179 C180 D180 C181 D181 C182 D182 C183 D183 C184 D184 C185 D185 C186 D186 C187 D187 C188 D188 C189 D189 C190 D190 C191 D191 C192 D192 C193 D193 C194 D194 C195 D195 C196 D196 C197 D197 C198 D198 C199 D199 C200 D200 C201 D201 C202 D202 C203 D203 C204 D204 C205 D205 C206 D206 C207 D207 C208 D208 C209 D209 C210 D210 C211 D211 C212 D212 C213 D213 C214 D214 C215 D215 C216 D216 C217 D217 C218 D218 C219 D219 C220 D220 C221 D221 C222 D222 C223 D223 C224 D224 C225 D225 C226 D226 C227 D227 C228 D228 C229 D229 C230 D230 C231 D231 C232 D232 C233 D233 C234 D234 C235 D235 C236 D236 C237 D237 C238 D238 C239 D239 C240 D240 C241 D241 C242 D242 C243 D243 C244 D244 C245 D245 C246 D246 C247 D247 C248 D248 C249 D249 C250 D250 C251 D251 C252 D252 C253 D253 C254 D254 C255 D255 C256 D256 C257 D257 C258 D258 C259 D259 C260 D260 C261 D261 C262 D262 C263 D263 C264 D264 C265 D265 C266 D266 C267 D267 C268 D268 C269 D269 C270 D270 C271 D271 C272 D272 C273 D273 C274 D274 C275 D275 C276 D276 C277 D277 C278 D278 C279 D279 C280 D280 C281 D281 C282 D282 C283 D283 C284 D284 C285 D285 C286 D286 C287 D287 C288 D288 C289 D289 C290 D290 C291 D291 C292 D292 C293 D293 C294 D294 C295 D295 C296 D296 C297 D297 C298 D298 C299 D299 C1:D47 C300:D1048576"/>
    <dataValidation type="list" allowBlank="1" showInputMessage="1" showErrorMessage="1" sqref="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2:E13 E14:E47">
      <formula1>$R$4:$U$4</formula1>
    </dataValidation>
  </dataValidations>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tabSelected="1" zoomScale="85" zoomScaleNormal="85" workbookViewId="0">
      <selection activeCell="AF302" sqref="AF302"/>
    </sheetView>
  </sheetViews>
  <sheetFormatPr defaultColWidth="9" defaultRowHeight="13.5"/>
  <cols>
    <col min="1" max="1" width="28.2416666666667"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23</v>
      </c>
      <c r="AG2" s="36" t="s">
        <v>24</v>
      </c>
      <c r="AH2" s="36"/>
      <c r="AI2" s="36">
        <v>5</v>
      </c>
      <c r="AJ2" s="36" t="s">
        <v>25</v>
      </c>
      <c r="AK2" s="36" t="s">
        <v>26</v>
      </c>
      <c r="AL2" s="36" t="s">
        <v>27</v>
      </c>
      <c r="AM2" s="36"/>
      <c r="AN2" s="36" t="s">
        <v>28</v>
      </c>
      <c r="AO2" s="36"/>
      <c r="AP2" s="36"/>
      <c r="AQ2" s="36" t="s">
        <v>29</v>
      </c>
      <c r="AR2" s="36" t="s">
        <v>30</v>
      </c>
      <c r="AS2" s="36"/>
      <c r="AT2" s="38">
        <v>42737</v>
      </c>
      <c r="AU2" s="36"/>
      <c r="AV2" s="36"/>
      <c r="AW2" s="36"/>
      <c r="AX2" s="36">
        <v>1</v>
      </c>
      <c r="AY2" s="36">
        <v>2</v>
      </c>
      <c r="AZ2" s="36" t="str">
        <f t="shared" ref="AZ2:AZ51" si="0">LEFT(AQ2,2)</f>
        <v>飛行</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飛行&amp;br;このクリーチャーが戦場に出たとき、あなたが2対以上のスピリットをコントロールしている場合、あなたは3点のライフを得る。</v>
      </c>
      <c r="BE2" s="30" t="str">
        <f>IF(AK2="","",VLOOKUP(AK2,BH:BJ,3,FALSE))</f>
        <v>When this creature enters the battlefield, if you control 2 Spirits, you gain 3 life.</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tr">
        <f t="shared" ref="AF3:AF51" si="4">AF2</f>
        <v>白</v>
      </c>
      <c r="AG3" s="36" t="s">
        <v>24</v>
      </c>
      <c r="AH3" s="36"/>
      <c r="AI3" s="36">
        <v>7</v>
      </c>
      <c r="AJ3" s="36" t="s">
        <v>31</v>
      </c>
      <c r="AK3" s="36" t="s">
        <v>32</v>
      </c>
      <c r="AL3" s="36" t="s">
        <v>27</v>
      </c>
      <c r="AM3" s="36"/>
      <c r="AN3" s="36" t="s">
        <v>33</v>
      </c>
      <c r="AO3" s="36" t="s">
        <v>34</v>
      </c>
      <c r="AP3" s="36"/>
      <c r="AQ3" s="36" t="s">
        <v>35</v>
      </c>
      <c r="AR3" s="36" t="s">
        <v>36</v>
      </c>
      <c r="AS3" s="36"/>
      <c r="AT3" s="38">
        <v>42767</v>
      </c>
      <c r="AU3" s="36"/>
      <c r="AV3" s="36"/>
      <c r="AW3" s="36"/>
      <c r="AX3" s="36">
        <v>2</v>
      </c>
      <c r="AY3" s="36">
        <v>1</v>
      </c>
      <c r="AZ3" s="36" t="str">
        <f t="shared" si="0"/>
        <v>ディ</v>
      </c>
      <c r="BA3" s="36" t="str">
        <f t="shared" si="1"/>
        <v/>
      </c>
      <c r="BB3" s="36" t="str">
        <f t="shared" si="2"/>
        <v/>
      </c>
      <c r="BC3" s="36"/>
      <c r="BD3" s="36" t="str">
        <f t="shared" si="3"/>
        <v>ディフェンダー&amp;br;このクリーチャーが死亡したとき、飛行を持つ1/1の白のスピリット・トークンを1体召喚する。</v>
      </c>
      <c r="BE3" s="30" t="str">
        <f>IF(AK3="","",VLOOKUP(AK3,BH:BJ,3,FALSE))</f>
        <v>When this creature dies, summon 1 1/1 White Spirit token with Flying.</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tr">
        <f t="shared" si="4"/>
        <v>白</v>
      </c>
      <c r="AG4" s="36" t="s">
        <v>24</v>
      </c>
      <c r="AH4" s="36"/>
      <c r="AI4" s="36">
        <v>7</v>
      </c>
      <c r="AJ4" s="36" t="s">
        <v>37</v>
      </c>
      <c r="AK4" s="36" t="s">
        <v>38</v>
      </c>
      <c r="AL4" s="36" t="s">
        <v>27</v>
      </c>
      <c r="AM4" s="36"/>
      <c r="AN4" s="36" t="s">
        <v>28</v>
      </c>
      <c r="AO4" s="36"/>
      <c r="AP4" s="36"/>
      <c r="AQ4" s="36" t="s">
        <v>29</v>
      </c>
      <c r="AR4" s="36" t="s">
        <v>39</v>
      </c>
      <c r="AS4" s="36"/>
      <c r="AT4" s="38">
        <v>42737</v>
      </c>
      <c r="AU4" s="36"/>
      <c r="AV4" s="36"/>
      <c r="AW4" s="36"/>
      <c r="AX4" s="36">
        <v>1</v>
      </c>
      <c r="AY4" s="36">
        <v>2</v>
      </c>
      <c r="AZ4" s="36" t="str">
        <f t="shared" si="0"/>
        <v>飛行</v>
      </c>
      <c r="BA4" s="36" t="str">
        <f t="shared" si="1"/>
        <v/>
      </c>
      <c r="BB4" s="36" t="str">
        <f t="shared" si="2"/>
        <v/>
      </c>
      <c r="BC4" s="36"/>
      <c r="BD4" s="36" t="str">
        <f t="shared" si="3"/>
        <v>飛行&amp;br;このクリーチャーが戦場に出たとき、あなたがコントロールしているスピリットが破壊されていた場合、飛行を持つ1/1の白のスピリット･トークンを1体召喚する。</v>
      </c>
      <c r="BE4" s="30" t="str">
        <f>IF(AK4="","",VLOOKUP(AK4,BH:BJ,3,FALSE))</f>
        <v>When this creature enters the battlefield, if a Spirit you control was Destroyed, summon 1 1/1 White Spirit token with Flying.</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tr">
        <f t="shared" si="4"/>
        <v>白</v>
      </c>
      <c r="AG5" s="36" t="s">
        <v>24</v>
      </c>
      <c r="AH5" s="36"/>
      <c r="AI5" s="36">
        <v>11</v>
      </c>
      <c r="AJ5" s="36" t="s">
        <v>40</v>
      </c>
      <c r="AK5" s="36" t="s">
        <v>41</v>
      </c>
      <c r="AL5" s="36" t="s">
        <v>27</v>
      </c>
      <c r="AM5" s="36"/>
      <c r="AN5" s="36" t="s">
        <v>33</v>
      </c>
      <c r="AO5" s="36" t="s">
        <v>42</v>
      </c>
      <c r="AP5" s="36"/>
      <c r="AQ5" s="36" t="s">
        <v>35</v>
      </c>
      <c r="AR5" s="36" t="s">
        <v>43</v>
      </c>
      <c r="AS5" s="36"/>
      <c r="AT5" s="38">
        <v>42768</v>
      </c>
      <c r="AU5" s="36"/>
      <c r="AV5" s="36"/>
      <c r="AW5" s="36"/>
      <c r="AX5" s="36">
        <v>2</v>
      </c>
      <c r="AY5" s="36">
        <v>2</v>
      </c>
      <c r="AZ5" s="36" t="str">
        <f t="shared" si="0"/>
        <v>ディ</v>
      </c>
      <c r="BA5" s="36" t="str">
        <f t="shared" si="1"/>
        <v/>
      </c>
      <c r="BB5" s="36" t="str">
        <f t="shared" si="2"/>
        <v/>
      </c>
      <c r="BC5" s="36"/>
      <c r="BD5" s="36" t="str">
        <f t="shared" si="3"/>
        <v>ディフェンダー&amp;br;このクリーチャーが戦場に出たとき、あなたの次のターン開始時まで、あなたがコントロールする各クリーチャーは+1/+1の修正を受ける。</v>
      </c>
      <c r="BE5" s="30" t="str">
        <f>IF(AK5="","",VLOOKUP(AK5,BH:BJ,3,FALSE))</f>
        <v>When this creature enters the battlefield, each creature you control gains +1/+1 until the beginning of your next turn.</v>
      </c>
      <c r="BF5" s="9" t="s">
        <v>1049</v>
      </c>
      <c r="BG5" s="1">
        <v>4</v>
      </c>
      <c r="BH5" s="1" t="s">
        <v>637</v>
      </c>
      <c r="BI5" s="1" t="s">
        <v>1055</v>
      </c>
      <c r="BJ5" s="1" t="s">
        <v>1065</v>
      </c>
    </row>
    <row r="6" spans="1:62">
      <c r="A6" s="1" t="str">
        <f t="shared" ref="A6:A69" si="5">CONCATENATE(C6,D6,E6,F6,G6,H6,I6,J6,K6,L6,M6,N6,O6,P6)</f>
        <v>*薬剤師の霊/Apothecary Geist</v>
      </c>
      <c r="B6" s="1" t="s">
        <v>1049</v>
      </c>
      <c r="C6" s="1" t="str">
        <f>"*"&amp;R6&amp;"/"&amp;T6</f>
        <v>*薬剤師の霊/Apothecary Geist</v>
      </c>
      <c r="Q6" s="9" t="s">
        <v>3</v>
      </c>
      <c r="R6" s="10" t="str">
        <f>INDEX(AJ:AJ,W5+1)</f>
        <v>薬剤師の霊</v>
      </c>
      <c r="S6" s="11" t="s">
        <v>4</v>
      </c>
      <c r="T6" s="10" t="str">
        <f>INDEX(AK:AK,W5+1)</f>
        <v>Apothecary Geist</v>
      </c>
      <c r="U6" s="11"/>
      <c r="V6" s="12"/>
      <c r="W6" s="13"/>
      <c r="X6" s="9"/>
      <c r="Y6" s="28"/>
      <c r="Z6" s="28"/>
      <c r="AA6" s="29"/>
      <c r="AB6" s="1" t="s">
        <v>663</v>
      </c>
      <c r="AC6" s="1" t="s">
        <v>1066</v>
      </c>
      <c r="AD6" s="16" t="s">
        <v>1067</v>
      </c>
      <c r="AE6" s="24">
        <v>5</v>
      </c>
      <c r="AF6" s="25" t="str">
        <f t="shared" si="4"/>
        <v>白</v>
      </c>
      <c r="AG6" s="36" t="s">
        <v>24</v>
      </c>
      <c r="AH6" s="36"/>
      <c r="AI6" s="36">
        <v>4</v>
      </c>
      <c r="AJ6" s="36" t="s">
        <v>44</v>
      </c>
      <c r="AK6" s="36" t="s">
        <v>45</v>
      </c>
      <c r="AL6" s="36" t="s">
        <v>27</v>
      </c>
      <c r="AM6" s="36"/>
      <c r="AN6" s="36" t="s">
        <v>33</v>
      </c>
      <c r="AO6" s="36" t="s">
        <v>46</v>
      </c>
      <c r="AP6" s="36"/>
      <c r="AQ6" s="36" t="s">
        <v>35</v>
      </c>
      <c r="AR6" s="36"/>
      <c r="AS6" s="36"/>
      <c r="AT6" s="38">
        <v>42737</v>
      </c>
      <c r="AU6" s="36"/>
      <c r="AV6" s="36"/>
      <c r="AW6" s="36"/>
      <c r="AX6" s="36">
        <v>1</v>
      </c>
      <c r="AY6" s="36">
        <v>2</v>
      </c>
      <c r="AZ6" s="36" t="str">
        <f t="shared" si="0"/>
        <v>ディ</v>
      </c>
      <c r="BA6" s="36" t="str">
        <f t="shared" si="1"/>
        <v/>
      </c>
      <c r="BB6" s="36" t="str">
        <f t="shared" si="2"/>
        <v/>
      </c>
      <c r="BC6" s="36"/>
      <c r="BD6" s="36" t="str">
        <f t="shared" si="3"/>
        <v>ディフェンダー</v>
      </c>
      <c r="BE6" s="30" t="str">
        <f>IF(AK6="","",VLOOKUP(AK6,BH:BJ,3,FALSE))</f>
        <v/>
      </c>
      <c r="BF6" s="9" t="s">
        <v>1049</v>
      </c>
      <c r="BG6" s="1">
        <v>5</v>
      </c>
      <c r="BH6" s="1" t="s">
        <v>141</v>
      </c>
      <c r="BI6" s="1" t="s">
        <v>1055</v>
      </c>
      <c r="BJ6" s="1" t="s">
        <v>1068</v>
      </c>
    </row>
    <row r="7" spans="1:62">
      <c r="A7" s="1" t="str">
        <f t="shared" si="5"/>
        <v>|LEFT:80|LEFT:100|LEFT:100|LEFT:100|LEFT:100|LEFT:100|c</v>
      </c>
      <c r="B7" s="1" t="s">
        <v>1049</v>
      </c>
      <c r="C7" s="1" t="s">
        <v>1069</v>
      </c>
      <c r="D7" s="3" t="str">
        <f>$Q$1</f>
        <v>LEFT:80</v>
      </c>
      <c r="E7" s="3" t="s">
        <v>1069</v>
      </c>
      <c r="F7" s="3" t="str">
        <f t="shared" ref="F7:J7" si="6">$R$1</f>
        <v>LEFT:100</v>
      </c>
      <c r="G7" s="3" t="s">
        <v>1069</v>
      </c>
      <c r="H7" s="3" t="str">
        <f t="shared" si="6"/>
        <v>LEFT:100</v>
      </c>
      <c r="I7" s="3" t="s">
        <v>1069</v>
      </c>
      <c r="J7" s="3" t="str">
        <f t="shared" si="6"/>
        <v>LEFT:100</v>
      </c>
      <c r="K7" s="3" t="s">
        <v>1069</v>
      </c>
      <c r="L7" s="3" t="str">
        <f>$R$1</f>
        <v>LEFT:100</v>
      </c>
      <c r="M7" s="3" t="s">
        <v>1069</v>
      </c>
      <c r="N7" s="3" t="str">
        <f>$R$1</f>
        <v>LEFT:100</v>
      </c>
      <c r="O7" s="1" t="s">
        <v>1069</v>
      </c>
      <c r="P7" s="1" t="s">
        <v>1070</v>
      </c>
      <c r="Q7" s="14" t="s">
        <v>0</v>
      </c>
      <c r="R7" s="10" t="str">
        <f>INDEX(AF:AF,W5+1)</f>
        <v>白</v>
      </c>
      <c r="S7" s="15" t="s">
        <v>1</v>
      </c>
      <c r="T7" s="10" t="str">
        <f>INDEX(AG:AG,W5+1)</f>
        <v>コモン</v>
      </c>
      <c r="U7" s="15" t="s">
        <v>2</v>
      </c>
      <c r="V7" s="10">
        <f>INDEX(AI:AI,W5+1)</f>
        <v>5</v>
      </c>
      <c r="W7" s="16"/>
      <c r="X7" s="10" t="str">
        <f>INDEX(AQ:AQ,W5+1)</f>
        <v>飛行</v>
      </c>
      <c r="Y7" s="28"/>
      <c r="Z7" s="28"/>
      <c r="AA7" s="29"/>
      <c r="AB7" s="1" t="s">
        <v>645</v>
      </c>
      <c r="AC7" s="1" t="s">
        <v>1024</v>
      </c>
      <c r="AD7" s="16" t="s">
        <v>1071</v>
      </c>
      <c r="AE7" s="24">
        <v>6</v>
      </c>
      <c r="AF7" s="25" t="str">
        <f t="shared" si="4"/>
        <v>白</v>
      </c>
      <c r="AG7" s="36" t="s">
        <v>24</v>
      </c>
      <c r="AH7" s="36"/>
      <c r="AI7" s="36">
        <v>5</v>
      </c>
      <c r="AJ7" s="36" t="s">
        <v>47</v>
      </c>
      <c r="AK7" s="36" t="s">
        <v>48</v>
      </c>
      <c r="AL7" s="36" t="s">
        <v>27</v>
      </c>
      <c r="AM7" s="36"/>
      <c r="AN7" s="36" t="s">
        <v>28</v>
      </c>
      <c r="AO7" s="36"/>
      <c r="AP7" s="36"/>
      <c r="AQ7" s="36" t="s">
        <v>49</v>
      </c>
      <c r="AR7" s="36"/>
      <c r="AS7" s="36"/>
      <c r="AT7" s="38">
        <v>42768</v>
      </c>
      <c r="AU7" s="36"/>
      <c r="AV7" s="36"/>
      <c r="AW7" s="36"/>
      <c r="AX7" s="36">
        <v>2</v>
      </c>
      <c r="AY7" s="36">
        <v>2</v>
      </c>
      <c r="AZ7" s="36" t="str">
        <f t="shared" si="0"/>
        <v>昂揚</v>
      </c>
      <c r="BA7" s="36" t="str">
        <f t="shared" si="1"/>
        <v/>
      </c>
      <c r="BB7" s="36" t="str">
        <f t="shared" si="2"/>
        <v/>
      </c>
      <c r="BC7" s="36"/>
      <c r="BD7" s="36" t="str">
        <f t="shared" si="3"/>
        <v>昂揚：このクリーチャーは飛行を得る。</v>
      </c>
      <c r="BE7" s="30" t="str">
        <f>IF(AK7="","",VLOOKUP(AK7,BH:BJ,3,FALSE))</f>
        <v>Delirium:Give this creature Flying.</v>
      </c>
      <c r="BF7" s="9" t="s">
        <v>1049</v>
      </c>
      <c r="BG7" s="1">
        <v>6</v>
      </c>
      <c r="BH7" s="1" t="s">
        <v>145</v>
      </c>
      <c r="BI7" s="1" t="s">
        <v>1055</v>
      </c>
      <c r="BJ7" s="1" t="s">
        <v>1072</v>
      </c>
    </row>
    <row r="8" spans="1:62">
      <c r="A8" s="1" t="str">
        <f t="shared" si="5"/>
        <v>|色|白|レアリティ|コモン|マナコスト|5|</v>
      </c>
      <c r="B8" s="1" t="s">
        <v>1049</v>
      </c>
      <c r="C8" s="1" t="s">
        <v>1069</v>
      </c>
      <c r="D8" s="4" t="s">
        <v>0</v>
      </c>
      <c r="E8" s="1" t="s">
        <v>1069</v>
      </c>
      <c r="F8" s="1" t="str">
        <f>IF(R7=0,"",R7)</f>
        <v>白</v>
      </c>
      <c r="G8" s="1" t="s">
        <v>1069</v>
      </c>
      <c r="H8" s="4" t="s">
        <v>1073</v>
      </c>
      <c r="I8" s="1" t="s">
        <v>1069</v>
      </c>
      <c r="J8" s="1" t="str">
        <f>IF(T7=0,"",T7)</f>
        <v>コモン</v>
      </c>
      <c r="K8" s="1" t="s">
        <v>1069</v>
      </c>
      <c r="L8" s="4" t="s">
        <v>1074</v>
      </c>
      <c r="M8" s="1" t="s">
        <v>1069</v>
      </c>
      <c r="N8" s="1">
        <f>IF(V7=0,"",V7)</f>
        <v>5</v>
      </c>
      <c r="O8" s="1" t="s">
        <v>1069</v>
      </c>
      <c r="Q8" s="9" t="s">
        <v>5</v>
      </c>
      <c r="R8" s="10" t="str">
        <f>INDEX(AL:AL,W5+1)</f>
        <v>クリーチャー</v>
      </c>
      <c r="S8" s="15" t="s">
        <v>1075</v>
      </c>
      <c r="T8" s="10" t="str">
        <f>INDEX(AN:AN,W5+1)</f>
        <v>スピリット</v>
      </c>
      <c r="U8" s="10">
        <f>INDEX(AO:AO,W5+1)</f>
        <v>0</v>
      </c>
      <c r="V8" s="10">
        <f>INDEX(AP:AP,W5+1)</f>
        <v>0</v>
      </c>
      <c r="W8" s="16"/>
      <c r="X8" s="10" t="str">
        <f>INDEX(AZ:AZ,W5+1)</f>
        <v>飛行</v>
      </c>
      <c r="Y8" s="10" t="str">
        <f>INDEX(BA:BA,W5+1)</f>
        <v/>
      </c>
      <c r="Z8" s="10" t="str">
        <f>INDEX(BB:BB,W5+1)</f>
        <v/>
      </c>
      <c r="AA8" s="10">
        <f>INDEX(BC:BC,W5+1)</f>
        <v>0</v>
      </c>
      <c r="AB8" s="1" t="s">
        <v>631</v>
      </c>
      <c r="AC8" s="1" t="s">
        <v>970</v>
      </c>
      <c r="AD8" s="16" t="s">
        <v>1076</v>
      </c>
      <c r="AE8" s="24">
        <v>7</v>
      </c>
      <c r="AF8" s="25" t="str">
        <f t="shared" si="4"/>
        <v>白</v>
      </c>
      <c r="AG8" s="36" t="s">
        <v>24</v>
      </c>
      <c r="AH8" s="36"/>
      <c r="AI8" s="36">
        <v>3</v>
      </c>
      <c r="AJ8" s="36" t="s">
        <v>50</v>
      </c>
      <c r="AK8" s="36" t="s">
        <v>51</v>
      </c>
      <c r="AL8" s="36" t="s">
        <v>27</v>
      </c>
      <c r="AM8" s="36"/>
      <c r="AN8" s="36" t="s">
        <v>33</v>
      </c>
      <c r="AO8" s="36" t="s">
        <v>34</v>
      </c>
      <c r="AP8" s="36"/>
      <c r="AQ8" s="36" t="s">
        <v>52</v>
      </c>
      <c r="AR8" s="36"/>
      <c r="AS8" s="36"/>
      <c r="AT8" s="38">
        <v>42768</v>
      </c>
      <c r="AU8" s="36"/>
      <c r="AV8" s="36"/>
      <c r="AW8" s="36"/>
      <c r="AX8" s="36">
        <v>2</v>
      </c>
      <c r="AY8" s="36">
        <v>2</v>
      </c>
      <c r="AZ8" s="36" t="str">
        <f t="shared" si="0"/>
        <v>この</v>
      </c>
      <c r="BA8" s="36" t="str">
        <f t="shared" si="1"/>
        <v/>
      </c>
      <c r="BB8" s="36" t="str">
        <f t="shared" si="2"/>
        <v/>
      </c>
      <c r="BC8" s="36"/>
      <c r="BD8" s="36" t="str">
        <f t="shared" si="3"/>
        <v>このクリーチャーが戦場に出たとき、クリーチャー1体を対象とする。あなたはカードを1枚捨てる。あなたの次のターン開始時まで、そのクリーチャーは無効化される。</v>
      </c>
      <c r="BE8" s="30" t="str">
        <f>IF(AK8="","",VLOOKUP(AK8,BH:BJ,3,FALSE))</f>
        <v>When this creature enters the battlefield, Discard 1 card and Disable target creature until the beginning of your next turn.</v>
      </c>
      <c r="BF8" s="9" t="s">
        <v>1049</v>
      </c>
      <c r="BG8" s="1">
        <v>7</v>
      </c>
      <c r="BH8" s="1" t="s">
        <v>641</v>
      </c>
      <c r="BI8" s="1" t="s">
        <v>1055</v>
      </c>
      <c r="BJ8" s="1" t="s">
        <v>1077</v>
      </c>
    </row>
    <row r="9" spans="1:62">
      <c r="A9" s="1" t="str">
        <f t="shared" si="5"/>
        <v>|種別|クリーチャー|サブタイプ|スピリット|||</v>
      </c>
      <c r="B9" s="1" t="s">
        <v>1049</v>
      </c>
      <c r="C9" s="1" t="s">
        <v>1069</v>
      </c>
      <c r="D9" s="4" t="s">
        <v>5</v>
      </c>
      <c r="E9" s="1" t="s">
        <v>1069</v>
      </c>
      <c r="F9" s="1" t="str">
        <f>IF(R8=0,"",R8)</f>
        <v>クリーチャー</v>
      </c>
      <c r="G9" s="1" t="s">
        <v>1069</v>
      </c>
      <c r="H9" s="4" t="s">
        <v>1078</v>
      </c>
      <c r="I9" s="1" t="s">
        <v>1069</v>
      </c>
      <c r="J9" s="1" t="str">
        <f>IF(T8=0,"",T8)</f>
        <v>スピリット</v>
      </c>
      <c r="K9" s="1" t="s">
        <v>1069</v>
      </c>
      <c r="L9" s="1" t="str">
        <f>IF(U8=0,"",U8)</f>
        <v/>
      </c>
      <c r="M9" s="1" t="s">
        <v>1069</v>
      </c>
      <c r="N9" s="1" t="str">
        <f>IF(V8=0,"",V8)</f>
        <v/>
      </c>
      <c r="O9" s="1" t="s">
        <v>1069</v>
      </c>
      <c r="Q9" s="9" t="s">
        <v>1079</v>
      </c>
      <c r="R9" s="10" t="str">
        <f>INDEX(BD:BD,W5+1)</f>
        <v>飛行&amp;br;このクリーチャーが戦場に出たとき、あなたが2対以上のスピリットをコントロールしている場合、あなたは3点のライフを得る。</v>
      </c>
      <c r="S9" s="11"/>
      <c r="T9" s="11"/>
      <c r="U9" s="11"/>
      <c r="V9" s="12"/>
      <c r="W9" s="16"/>
      <c r="X9" s="8" t="s">
        <v>1049</v>
      </c>
      <c r="Y9" s="8"/>
      <c r="Z9" s="8"/>
      <c r="AA9" s="30" t="s">
        <v>1049</v>
      </c>
      <c r="AB9" s="1" t="s">
        <v>654</v>
      </c>
      <c r="AC9" s="1" t="s">
        <v>1080</v>
      </c>
      <c r="AD9" s="16" t="s">
        <v>1081</v>
      </c>
      <c r="AE9" s="24">
        <v>8</v>
      </c>
      <c r="AF9" s="25" t="str">
        <f t="shared" si="4"/>
        <v>白</v>
      </c>
      <c r="AG9" s="36" t="s">
        <v>24</v>
      </c>
      <c r="AH9" s="36"/>
      <c r="AI9" s="36">
        <v>5</v>
      </c>
      <c r="AJ9" s="36" t="s">
        <v>53</v>
      </c>
      <c r="AK9" s="36" t="s">
        <v>54</v>
      </c>
      <c r="AL9" s="36" t="s">
        <v>27</v>
      </c>
      <c r="AM9" s="36"/>
      <c r="AN9" s="36" t="s">
        <v>33</v>
      </c>
      <c r="AO9" s="36" t="s">
        <v>34</v>
      </c>
      <c r="AP9" s="36"/>
      <c r="AQ9" s="36" t="s">
        <v>55</v>
      </c>
      <c r="AR9" s="36"/>
      <c r="AS9" s="36"/>
      <c r="AT9" s="38">
        <v>42737</v>
      </c>
      <c r="AU9" s="36"/>
      <c r="AV9" s="36"/>
      <c r="AW9" s="36"/>
      <c r="AX9" s="36">
        <v>1</v>
      </c>
      <c r="AY9" s="36">
        <v>2</v>
      </c>
      <c r="AZ9" s="36" t="str">
        <f t="shared" si="0"/>
        <v>この</v>
      </c>
      <c r="BA9" s="36" t="str">
        <f t="shared" si="1"/>
        <v/>
      </c>
      <c r="BB9" s="36" t="str">
        <f t="shared" si="2"/>
        <v/>
      </c>
      <c r="BC9" s="36"/>
      <c r="BD9" s="36" t="str">
        <f t="shared" si="3"/>
        <v>このクリーチャーが戦場に出たとき、調査を行う。</v>
      </c>
      <c r="BE9" s="30" t="str">
        <f>IF(AK9="","",VLOOKUP(AK9,BH:BJ,3,FALSE))</f>
        <v>When this creature enters the battlefield, Investigate.</v>
      </c>
      <c r="BF9" s="9" t="s">
        <v>1049</v>
      </c>
      <c r="BG9" s="1">
        <v>8</v>
      </c>
      <c r="BH9" s="1" t="s">
        <v>26</v>
      </c>
      <c r="BI9" s="1" t="s">
        <v>1055</v>
      </c>
      <c r="BJ9" s="1" t="s">
        <v>1082</v>
      </c>
    </row>
    <row r="10" spans="1:62">
      <c r="A10" s="1" t="str">
        <f t="shared" si="5"/>
        <v>|テキスト|&gt;|&gt;|&gt;|&gt;|飛行&amp;br;このクリーチャーが戦場に出たとき、あなたが2対以上のスピリットをコントロールしている場合、あなたは3点のライフを得る。|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飛行&amp;br;このクリーチャーが戦場に出たとき、あなたが2対以上のスピリットをコントロールしている場合、あなたは3点のライフを得る。</v>
      </c>
      <c r="O10" s="1" t="s">
        <v>1069</v>
      </c>
      <c r="Q10" s="14" t="s">
        <v>21</v>
      </c>
      <c r="R10" s="10" t="str">
        <f>INDEX(BE:BE,W5+1)</f>
        <v>When this creature enters the battlefield, if you control 2 Spirits, you gain 3 life.</v>
      </c>
      <c r="S10" s="9" t="s">
        <v>1084</v>
      </c>
      <c r="T10" s="10" t="str">
        <f>IF(X10="","",X10&amp;IF(Y10="",""," "&amp;Y10)&amp;IF(Z10="",""," "&amp;Z10)&amp;IF(AA10="",""," "&amp;AA10))</f>
        <v>Flying  </v>
      </c>
      <c r="U10" s="11"/>
      <c r="V10" s="12"/>
      <c r="W10" s="16" t="s">
        <v>1084</v>
      </c>
      <c r="X10" s="9" t="str">
        <f t="shared" ref="X10:AA10" si="7">IF(ISERROR(IF(LEN(X9)&gt;1,X9,VLOOKUP(X8,$AC:$AD,2,FALSE))),"",IF(LEN(X9)&gt;1,X9,VLOOKUP(X8,$AC:$AD,2,FALSE)))</f>
        <v>Flying</v>
      </c>
      <c r="Y10" s="9" t="str">
        <f t="shared" si="7"/>
        <v/>
      </c>
      <c r="Z10" s="9" t="str">
        <f t="shared" si="7"/>
        <v/>
      </c>
      <c r="AA10" s="9" t="str">
        <f t="shared" si="7"/>
        <v> </v>
      </c>
      <c r="AB10" s="1" t="s">
        <v>1004</v>
      </c>
      <c r="AC10" s="1" t="s">
        <v>458</v>
      </c>
      <c r="AD10" s="16" t="s">
        <v>1085</v>
      </c>
      <c r="AE10" s="24">
        <v>9</v>
      </c>
      <c r="AF10" s="25" t="str">
        <f t="shared" si="4"/>
        <v>白</v>
      </c>
      <c r="AG10" s="36" t="s">
        <v>24</v>
      </c>
      <c r="AH10" s="36"/>
      <c r="AI10" s="36">
        <v>6</v>
      </c>
      <c r="AJ10" s="36" t="s">
        <v>56</v>
      </c>
      <c r="AK10" s="36" t="s">
        <v>57</v>
      </c>
      <c r="AL10" s="36" t="s">
        <v>27</v>
      </c>
      <c r="AM10" s="36"/>
      <c r="AN10" s="36" t="s">
        <v>33</v>
      </c>
      <c r="AO10" s="36"/>
      <c r="AP10" s="36"/>
      <c r="AQ10" s="36" t="s">
        <v>58</v>
      </c>
      <c r="AR10" s="36"/>
      <c r="AS10" s="36"/>
      <c r="AT10" s="38">
        <v>42736</v>
      </c>
      <c r="AU10" s="36"/>
      <c r="AV10" s="36"/>
      <c r="AW10" s="36"/>
      <c r="AX10" s="36">
        <v>1</v>
      </c>
      <c r="AY10" s="36">
        <v>1</v>
      </c>
      <c r="AZ10" s="36" t="str">
        <f t="shared" si="0"/>
        <v>あな</v>
      </c>
      <c r="BA10" s="36" t="str">
        <f t="shared" si="1"/>
        <v/>
      </c>
      <c r="BB10" s="36" t="str">
        <f t="shared" si="2"/>
        <v/>
      </c>
      <c r="BC10" s="36"/>
      <c r="BD10" s="36" t="str">
        <f t="shared" si="3"/>
        <v>あなたがコントロールするクリーチャーが死亡したとき、このクリーチャーは+1/+1の修正を受ける。</v>
      </c>
      <c r="BE10" s="30" t="str">
        <f>IF(AK10="","",VLOOKUP(AK10,BH:BJ,3,FALSE))</f>
        <v>When a creature you control dies, give +1/+1 to this creature.</v>
      </c>
      <c r="BF10" s="9" t="s">
        <v>1049</v>
      </c>
      <c r="BG10" s="1">
        <v>9</v>
      </c>
      <c r="BH10" s="1" t="s">
        <v>149</v>
      </c>
      <c r="BI10" s="1" t="s">
        <v>1055</v>
      </c>
      <c r="BJ10" s="1" t="s">
        <v>1086</v>
      </c>
    </row>
    <row r="11" spans="1:62">
      <c r="A11" s="1" t="str">
        <f t="shared" si="5"/>
        <v>|英テキスト|&gt;|&gt;|&gt;|&gt;|Flying  &amp;br;When this creature enters the battlefield, if you control 2 Spirits, you gain 3 life.|</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Flying  &amp;br;When this creature enters the battlefield, if you control 2 Spirits, you gain 3 life.</v>
      </c>
      <c r="O11" s="1" t="s">
        <v>1069</v>
      </c>
      <c r="Q11" s="9" t="s">
        <v>12</v>
      </c>
      <c r="R11" s="10" t="str">
        <f>IF(INDEX(AX:AX,W5+1)="",0,INDEX(AX:AX,W5+1)&amp;"/"&amp;INDEX(AY:AY,W5+1))</f>
        <v>1/2</v>
      </c>
      <c r="S11" s="11"/>
      <c r="T11" s="11"/>
      <c r="U11" s="11"/>
      <c r="V11" s="12"/>
      <c r="W11" s="16"/>
      <c r="X11" s="9"/>
      <c r="Y11" s="28"/>
      <c r="Z11" s="28"/>
      <c r="AA11" s="29"/>
      <c r="AB11" s="1" t="s">
        <v>658</v>
      </c>
      <c r="AC11" s="1" t="s">
        <v>1088</v>
      </c>
      <c r="AD11" s="16" t="s">
        <v>1089</v>
      </c>
      <c r="AE11" s="24">
        <v>10</v>
      </c>
      <c r="AF11" s="25" t="str">
        <f t="shared" si="4"/>
        <v>白</v>
      </c>
      <c r="AG11" s="36" t="s">
        <v>24</v>
      </c>
      <c r="AH11" s="36"/>
      <c r="AI11" s="36">
        <v>3</v>
      </c>
      <c r="AJ11" s="36" t="s">
        <v>59</v>
      </c>
      <c r="AK11" s="36" t="s">
        <v>60</v>
      </c>
      <c r="AL11" s="36" t="s">
        <v>61</v>
      </c>
      <c r="AM11" s="36"/>
      <c r="AN11" s="36"/>
      <c r="AO11" s="36"/>
      <c r="AP11" s="36"/>
      <c r="AQ11" s="36" t="s">
        <v>62</v>
      </c>
      <c r="AR11" s="36"/>
      <c r="AS11" s="36"/>
      <c r="AT11" s="38"/>
      <c r="AU11" s="36"/>
      <c r="AV11" s="36"/>
      <c r="AW11" s="36"/>
      <c r="AX11" s="36" t="s">
        <v>1090</v>
      </c>
      <c r="AY11" s="36" t="s">
        <v>1090</v>
      </c>
      <c r="AZ11" s="36" t="str">
        <f t="shared" si="0"/>
        <v>あな</v>
      </c>
      <c r="BA11" s="36" t="str">
        <f t="shared" si="1"/>
        <v/>
      </c>
      <c r="BB11" s="36" t="str">
        <f t="shared" si="2"/>
        <v/>
      </c>
      <c r="BC11" s="36"/>
      <c r="BD11" s="36" t="str">
        <f t="shared" si="3"/>
        <v>あなたは5点のライフを得る。</v>
      </c>
      <c r="BE11" s="30" t="e">
        <f>IF(AK11="","",VLOOKUP(AK11,BH:BJ,3,FALSE))</f>
        <v>#N/A</v>
      </c>
      <c r="BF11" s="9" t="s">
        <v>1049</v>
      </c>
      <c r="BG11" s="1">
        <v>10</v>
      </c>
      <c r="BH11" s="1" t="s">
        <v>154</v>
      </c>
      <c r="BI11" s="1" t="s">
        <v>1055</v>
      </c>
      <c r="BJ11" s="1" t="s">
        <v>1091</v>
      </c>
    </row>
    <row r="12" spans="1:62">
      <c r="A12" s="1" t="str">
        <f t="shared" si="5"/>
        <v>|PT|&gt;|1/2|シールド数|&gt;||</v>
      </c>
      <c r="B12" s="1" t="s">
        <v>1049</v>
      </c>
      <c r="C12" s="1" t="s">
        <v>1069</v>
      </c>
      <c r="D12" s="1" t="s">
        <v>12</v>
      </c>
      <c r="E12" s="1" t="s">
        <v>1069</v>
      </c>
      <c r="F12" s="1" t="s">
        <v>1083</v>
      </c>
      <c r="G12" s="1" t="s">
        <v>1069</v>
      </c>
      <c r="H12" s="1" t="str">
        <f>IF(R11=0,"",R11)</f>
        <v>1/2</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tr">
        <f t="shared" si="4"/>
        <v>白</v>
      </c>
      <c r="AG12" s="36" t="s">
        <v>24</v>
      </c>
      <c r="AH12" s="36"/>
      <c r="AI12" s="36">
        <v>3</v>
      </c>
      <c r="AJ12" s="36" t="s">
        <v>63</v>
      </c>
      <c r="AK12" s="36" t="s">
        <v>64</v>
      </c>
      <c r="AL12" s="36" t="s">
        <v>61</v>
      </c>
      <c r="AM12" s="36"/>
      <c r="AN12" s="36"/>
      <c r="AO12" s="36"/>
      <c r="AP12" s="36"/>
      <c r="AQ12" s="36" t="s">
        <v>65</v>
      </c>
      <c r="AR12" s="36"/>
      <c r="AS12" s="36"/>
      <c r="AT12" s="38"/>
      <c r="AU12" s="36"/>
      <c r="AV12" s="36"/>
      <c r="AW12" s="36"/>
      <c r="AX12" s="36" t="s">
        <v>1090</v>
      </c>
      <c r="AY12" s="36" t="s">
        <v>1090</v>
      </c>
      <c r="AZ12" s="36" t="str">
        <f t="shared" si="0"/>
        <v>あな</v>
      </c>
      <c r="BA12" s="36" t="str">
        <f t="shared" si="1"/>
        <v/>
      </c>
      <c r="BB12" s="36" t="str">
        <f t="shared" si="2"/>
        <v/>
      </c>
      <c r="BC12" s="36"/>
      <c r="BD12" s="36" t="str">
        <f t="shared" si="3"/>
        <v>あなたのターン終了時まで、あなたがコントロールする各クリーチャーは+2/+1の修正を得る。</v>
      </c>
      <c r="BE12" s="30" t="str">
        <f>IF(AK12="","",VLOOKUP(AK12,BH:BJ,3,FALSE))</f>
        <v>Each creature you control gains +2/+1 until the end of your turn.</v>
      </c>
      <c r="BF12" s="9" t="s">
        <v>1049</v>
      </c>
      <c r="BG12" s="1">
        <v>11</v>
      </c>
      <c r="BH12" s="1" t="s">
        <v>1095</v>
      </c>
      <c r="BI12" s="1" t="s">
        <v>1055</v>
      </c>
      <c r="BJ12" s="1" t="s">
        <v>1096</v>
      </c>
    </row>
    <row r="13" spans="1:62">
      <c r="A13" s="1" t="str">
        <f t="shared" si="5"/>
        <v>&amp;br;&amp;br;</v>
      </c>
      <c r="B13" s="1" t="s">
        <v>1049</v>
      </c>
      <c r="C13" s="1" t="s">
        <v>1097</v>
      </c>
      <c r="R13" s="1"/>
      <c r="S13" s="1"/>
      <c r="T13" s="1"/>
      <c r="U13" s="1"/>
      <c r="V13" s="1"/>
      <c r="AB13" s="1" t="s">
        <v>649</v>
      </c>
      <c r="AC13" s="1" t="s">
        <v>538</v>
      </c>
      <c r="AD13" s="16" t="s">
        <v>1098</v>
      </c>
      <c r="AE13" s="24">
        <v>12</v>
      </c>
      <c r="AF13" s="25" t="str">
        <f t="shared" si="4"/>
        <v>白</v>
      </c>
      <c r="AG13" s="36" t="s">
        <v>24</v>
      </c>
      <c r="AH13" s="36"/>
      <c r="AI13" s="36">
        <v>3</v>
      </c>
      <c r="AJ13" s="36" t="s">
        <v>66</v>
      </c>
      <c r="AK13" s="36" t="s">
        <v>67</v>
      </c>
      <c r="AL13" s="36" t="s">
        <v>61</v>
      </c>
      <c r="AM13" s="36"/>
      <c r="AN13" s="36"/>
      <c r="AO13" s="36"/>
      <c r="AP13" s="36"/>
      <c r="AQ13" s="36" t="s">
        <v>68</v>
      </c>
      <c r="AR13" s="36" t="s">
        <v>69</v>
      </c>
      <c r="AS13" s="36"/>
      <c r="AT13" s="38"/>
      <c r="AU13" s="36"/>
      <c r="AV13" s="36"/>
      <c r="AW13" s="36"/>
      <c r="AX13" s="36" t="s">
        <v>1090</v>
      </c>
      <c r="AY13" s="36" t="s">
        <v>1090</v>
      </c>
      <c r="AZ13" s="36" t="str">
        <f t="shared" si="0"/>
        <v>クリ</v>
      </c>
      <c r="BA13" s="36" t="str">
        <f t="shared" si="1"/>
        <v/>
      </c>
      <c r="BB13" s="36" t="str">
        <f t="shared" si="2"/>
        <v/>
      </c>
      <c r="BC13" s="36"/>
      <c r="BD13" s="36" t="str">
        <f t="shared" si="3"/>
        <v>クリーチャー1体を対象とする。あなたのターン終了時まで、それは+2/+2の修正を受ける。&amp;br;1/1の人間･兵士･トークンを1体召喚する。</v>
      </c>
      <c r="BE13" s="30" t="str">
        <f>IF(AK13="","",VLOOKUP(AK13,BH:BJ,3,FALSE))</f>
        <v>Give +2/+2 to target creature until the end of your turn.&amp;br;Summon 1 1/1 Human Soldier token.</v>
      </c>
      <c r="BF13" s="9" t="s">
        <v>1049</v>
      </c>
      <c r="BG13" s="1">
        <v>12</v>
      </c>
      <c r="BH13" s="1" t="s">
        <v>80</v>
      </c>
      <c r="BI13" s="1" t="s">
        <v>1055</v>
      </c>
      <c r="BJ13" s="1" t="s">
        <v>1099</v>
      </c>
    </row>
    <row r="14" spans="1:62">
      <c r="A14" s="1" t="str">
        <f t="shared" si="5"/>
        <v>#back(text=戻る,left)</v>
      </c>
      <c r="B14" s="1" t="s">
        <v>1049</v>
      </c>
      <c r="C14" s="1" t="s">
        <v>1100</v>
      </c>
      <c r="R14" s="1"/>
      <c r="S14" s="1"/>
      <c r="T14" s="1"/>
      <c r="U14" s="1"/>
      <c r="V14" s="1"/>
      <c r="AB14" s="1" t="s">
        <v>996</v>
      </c>
      <c r="AC14" s="1" t="s">
        <v>1101</v>
      </c>
      <c r="AD14" s="16" t="s">
        <v>1102</v>
      </c>
      <c r="AE14" s="24">
        <v>13</v>
      </c>
      <c r="AF14" s="25" t="str">
        <f t="shared" si="4"/>
        <v>白</v>
      </c>
      <c r="AG14" s="36" t="s">
        <v>24</v>
      </c>
      <c r="AH14" s="36"/>
      <c r="AI14" s="36">
        <v>3</v>
      </c>
      <c r="AJ14" s="36" t="s">
        <v>70</v>
      </c>
      <c r="AK14" s="36" t="s">
        <v>71</v>
      </c>
      <c r="AL14" s="36" t="s">
        <v>61</v>
      </c>
      <c r="AM14" s="36"/>
      <c r="AN14" s="36"/>
      <c r="AO14" s="36"/>
      <c r="AP14" s="36"/>
      <c r="AQ14" s="36" t="s">
        <v>72</v>
      </c>
      <c r="AR14" s="36" t="s">
        <v>73</v>
      </c>
      <c r="AS14" s="36"/>
      <c r="AT14" s="38"/>
      <c r="AU14" s="36"/>
      <c r="AV14" s="36"/>
      <c r="AW14" s="36"/>
      <c r="AX14" s="36" t="s">
        <v>1090</v>
      </c>
      <c r="AY14" s="36" t="s">
        <v>1090</v>
      </c>
      <c r="AZ14" s="36" t="str">
        <f t="shared" si="0"/>
        <v>クリ</v>
      </c>
      <c r="BA14" s="36" t="str">
        <f t="shared" si="1"/>
        <v/>
      </c>
      <c r="BB14" s="36" t="str">
        <f t="shared" si="2"/>
        <v/>
      </c>
      <c r="BC14" s="36"/>
      <c r="BD14" s="36" t="str">
        <f t="shared" si="3"/>
        <v>クリーチャー1体を対象とする。あなたのターン終了時まで、それは+1/0の修正を受けるとともにダメージ軽減を得る。&amp;br;調査を行う。</v>
      </c>
      <c r="BE14" s="30" t="str">
        <f>IF(AK14="","",VLOOKUP(AK14,BH:BJ,3,FALSE))</f>
        <v>Give +1/0 and Prevent Damage to target creature until the end of your turn. Investigate.</v>
      </c>
      <c r="BF14" s="9" t="s">
        <v>1049</v>
      </c>
      <c r="BG14" s="1">
        <v>13</v>
      </c>
      <c r="BH14" s="1" t="s">
        <v>282</v>
      </c>
      <c r="BI14" s="1" t="s">
        <v>1055</v>
      </c>
      <c r="BJ14" s="1" t="s">
        <v>1103</v>
      </c>
    </row>
    <row r="15" spans="1:62">
      <c r="A15" s="1" t="str">
        <f t="shared" si="5"/>
        <v>&amp;br;</v>
      </c>
      <c r="B15" s="1" t="s">
        <v>1049</v>
      </c>
      <c r="C15" s="1" t="s">
        <v>1048</v>
      </c>
      <c r="R15" s="1"/>
      <c r="S15" s="1"/>
      <c r="T15" s="1"/>
      <c r="U15" s="1"/>
      <c r="V15" s="1"/>
      <c r="AB15" s="1" t="s">
        <v>1104</v>
      </c>
      <c r="AC15" s="1" t="s">
        <v>1105</v>
      </c>
      <c r="AD15" s="16" t="s">
        <v>1106</v>
      </c>
      <c r="AE15" s="24">
        <v>14</v>
      </c>
      <c r="AF15" s="25" t="str">
        <f t="shared" si="4"/>
        <v>白</v>
      </c>
      <c r="AG15" s="36" t="s">
        <v>24</v>
      </c>
      <c r="AH15" s="36"/>
      <c r="AI15" s="36">
        <v>3</v>
      </c>
      <c r="AJ15" s="36" t="s">
        <v>74</v>
      </c>
      <c r="AK15" s="36" t="s">
        <v>75</v>
      </c>
      <c r="AL15" s="36" t="s">
        <v>76</v>
      </c>
      <c r="AM15" s="36"/>
      <c r="AN15" s="36"/>
      <c r="AO15" s="36"/>
      <c r="AP15" s="36"/>
      <c r="AQ15" s="36" t="s">
        <v>77</v>
      </c>
      <c r="AR15" s="36"/>
      <c r="AS15" s="36"/>
      <c r="AT15" s="38"/>
      <c r="AU15" s="36"/>
      <c r="AV15" s="36"/>
      <c r="AW15" s="36">
        <v>1</v>
      </c>
      <c r="AX15" s="36" t="s">
        <v>1090</v>
      </c>
      <c r="AY15" s="36" t="s">
        <v>1090</v>
      </c>
      <c r="AZ15" s="36" t="str">
        <f t="shared" si="0"/>
        <v>この</v>
      </c>
      <c r="BA15" s="36" t="str">
        <f t="shared" si="1"/>
        <v/>
      </c>
      <c r="BB15" s="36" t="str">
        <f t="shared" si="2"/>
        <v/>
      </c>
      <c r="BC15" s="36"/>
      <c r="BD15" s="36" t="str">
        <f t="shared" si="3"/>
        <v>このサポートが破壊されたとき、飛行を持つ1/1の白のスピリット・トークンを2体召喚する。</v>
      </c>
      <c r="BE15" s="30" t="str">
        <f>IF(AK15="","",VLOOKUP(AK15,BH:BJ,3,FALSE))</f>
        <v>When this support is destroyed, summon 2 1/1 White Spirit tokens with Flying.</v>
      </c>
      <c r="BF15" s="9" t="s">
        <v>1049</v>
      </c>
      <c r="BG15" s="1">
        <v>14</v>
      </c>
      <c r="BH15" s="1" t="s">
        <v>219</v>
      </c>
      <c r="BI15" s="1" t="s">
        <v>1055</v>
      </c>
      <c r="BJ15" s="1" t="s">
        <v>1107</v>
      </c>
    </row>
    <row r="16" spans="1:62">
      <c r="A16" s="1" t="str">
        <f t="shared" si="5"/>
        <v>#comment(above,nsize=[15],size=[30],num=[10])</v>
      </c>
      <c r="B16" s="1" t="s">
        <v>1049</v>
      </c>
      <c r="C16" s="1" t="s">
        <v>1108</v>
      </c>
      <c r="R16" s="1"/>
      <c r="S16" s="1"/>
      <c r="T16" s="1"/>
      <c r="U16" s="1"/>
      <c r="V16" s="1"/>
      <c r="AB16" s="1" t="s">
        <v>635</v>
      </c>
      <c r="AC16" s="1" t="s">
        <v>1109</v>
      </c>
      <c r="AD16" s="16" t="s">
        <v>1110</v>
      </c>
      <c r="AE16" s="24">
        <v>15</v>
      </c>
      <c r="AF16" s="25" t="str">
        <f t="shared" si="4"/>
        <v>白</v>
      </c>
      <c r="AG16" s="36" t="s">
        <v>78</v>
      </c>
      <c r="AH16" s="36"/>
      <c r="AI16" s="36">
        <v>11</v>
      </c>
      <c r="AJ16" s="36" t="s">
        <v>79</v>
      </c>
      <c r="AK16" s="36" t="s">
        <v>80</v>
      </c>
      <c r="AL16" s="36" t="s">
        <v>27</v>
      </c>
      <c r="AM16" s="36"/>
      <c r="AN16" s="36" t="s">
        <v>33</v>
      </c>
      <c r="AO16" s="36" t="s">
        <v>46</v>
      </c>
      <c r="AP16" s="36"/>
      <c r="AQ16" s="36" t="s">
        <v>81</v>
      </c>
      <c r="AR16" s="36"/>
      <c r="AS16" s="36"/>
      <c r="AT16" s="38">
        <v>42829</v>
      </c>
      <c r="AU16" s="36"/>
      <c r="AV16" s="36"/>
      <c r="AW16" s="36"/>
      <c r="AX16" s="36">
        <v>4</v>
      </c>
      <c r="AY16" s="36">
        <v>4</v>
      </c>
      <c r="AZ16" s="36" t="str">
        <f t="shared" si="0"/>
        <v>あな</v>
      </c>
      <c r="BA16" s="36" t="str">
        <f t="shared" si="1"/>
        <v/>
      </c>
      <c r="BB16" s="36" t="str">
        <f t="shared" si="2"/>
        <v/>
      </c>
      <c r="BC16" s="36"/>
      <c r="BD16" s="36" t="str">
        <f t="shared" si="3"/>
        <v>あなたがこのクリーチャーに呪文を唱えたとき、このクリーチャーは変身する。</v>
      </c>
      <c r="BE16" s="30" t="str">
        <f>IF(AK16="","",VLOOKUP(AK16,BH:BJ,3,FALSE))</f>
        <v>When you cast a spell on this creature, Transform this creature.</v>
      </c>
      <c r="BF16" s="9" t="s">
        <v>1049</v>
      </c>
      <c r="BG16" s="1">
        <v>15</v>
      </c>
      <c r="BH16" s="1" t="s">
        <v>396</v>
      </c>
      <c r="BI16" s="1" t="s">
        <v>1055</v>
      </c>
      <c r="BJ16" s="1" t="s">
        <v>1111</v>
      </c>
    </row>
    <row r="17" spans="1:62">
      <c r="A17" s="1" t="str">
        <f t="shared" si="5"/>
        <v>&amp;br;&amp;br;</v>
      </c>
      <c r="B17" s="1" t="s">
        <v>1049</v>
      </c>
      <c r="C17" s="1" t="s">
        <v>1097</v>
      </c>
      <c r="R17" s="1"/>
      <c r="S17" s="1"/>
      <c r="T17" s="1"/>
      <c r="U17" s="1"/>
      <c r="V17" s="1"/>
      <c r="AC17" s="1" t="s">
        <v>29</v>
      </c>
      <c r="AD17" s="16" t="s">
        <v>1112</v>
      </c>
      <c r="AE17" s="24">
        <v>16</v>
      </c>
      <c r="AF17" s="25" t="str">
        <f t="shared" si="4"/>
        <v>白</v>
      </c>
      <c r="AG17" s="36" t="s">
        <v>78</v>
      </c>
      <c r="AH17" s="36"/>
      <c r="AI17" s="36">
        <v>1</v>
      </c>
      <c r="AJ17" s="36" t="s">
        <v>82</v>
      </c>
      <c r="AK17" s="36" t="s">
        <v>83</v>
      </c>
      <c r="AL17" s="36" t="s">
        <v>27</v>
      </c>
      <c r="AM17" s="36"/>
      <c r="AN17" s="36" t="s">
        <v>33</v>
      </c>
      <c r="AO17" s="36" t="s">
        <v>46</v>
      </c>
      <c r="AP17" s="36"/>
      <c r="AQ17" s="36" t="s">
        <v>84</v>
      </c>
      <c r="AR17" s="36"/>
      <c r="AS17" s="36"/>
      <c r="AT17" s="38">
        <v>42860</v>
      </c>
      <c r="AU17" s="36"/>
      <c r="AV17" s="36"/>
      <c r="AW17" s="36"/>
      <c r="AX17" s="36">
        <v>5</v>
      </c>
      <c r="AY17" s="36">
        <v>5</v>
      </c>
      <c r="AZ17" s="36" t="str">
        <f t="shared" si="0"/>
        <v>この</v>
      </c>
      <c r="BA17" s="36" t="str">
        <f t="shared" si="1"/>
        <v/>
      </c>
      <c r="BB17" s="36" t="str">
        <f t="shared" si="2"/>
        <v/>
      </c>
      <c r="BC17" s="36"/>
      <c r="BD17" s="36" t="str">
        <f t="shared" si="3"/>
        <v>このクリーチャーがこの形態に変身したとき、対戦相手がコントロールする最初のクリーチャーは無効化される。</v>
      </c>
      <c r="BE17" s="30" t="str">
        <f>IF(AK17="","",VLOOKUP(AK17,BH:BJ,3,FALSE))</f>
        <v>When this creature Transforms, Disable the first creature your opponent controls.</v>
      </c>
      <c r="BF17" s="9" t="s">
        <v>1049</v>
      </c>
      <c r="BG17" s="1">
        <v>16</v>
      </c>
      <c r="BH17" s="1" t="s">
        <v>400</v>
      </c>
      <c r="BI17" s="1" t="s">
        <v>1055</v>
      </c>
      <c r="BJ17" s="1" t="s">
        <v>1113</v>
      </c>
    </row>
    <row r="18" spans="1:62">
      <c r="A18" s="1" t="str">
        <f t="shared" si="5"/>
        <v/>
      </c>
      <c r="B18" s="1" t="s">
        <v>1049</v>
      </c>
      <c r="C18" s="1"/>
      <c r="Q18" s="5"/>
      <c r="R18" s="6"/>
      <c r="S18" s="6"/>
      <c r="T18" s="6"/>
      <c r="U18" s="6"/>
      <c r="V18" s="7"/>
      <c r="W18" s="8">
        <v>2</v>
      </c>
      <c r="X18" s="5"/>
      <c r="Y18" s="26"/>
      <c r="Z18" s="26"/>
      <c r="AA18" s="27"/>
      <c r="AC18" s="1" t="s">
        <v>1114</v>
      </c>
      <c r="AD18" s="16" t="s">
        <v>1115</v>
      </c>
      <c r="AE18" s="24">
        <v>17</v>
      </c>
      <c r="AF18" s="25" t="str">
        <f t="shared" si="4"/>
        <v>白</v>
      </c>
      <c r="AG18" s="36" t="s">
        <v>78</v>
      </c>
      <c r="AH18" s="36"/>
      <c r="AI18" s="36">
        <v>10</v>
      </c>
      <c r="AJ18" s="36" t="s">
        <v>85</v>
      </c>
      <c r="AK18" s="36" t="s">
        <v>86</v>
      </c>
      <c r="AL18" s="36" t="s">
        <v>27</v>
      </c>
      <c r="AM18" s="36"/>
      <c r="AN18" s="36" t="s">
        <v>33</v>
      </c>
      <c r="AO18" s="36" t="s">
        <v>46</v>
      </c>
      <c r="AP18" s="36"/>
      <c r="AQ18" s="36" t="s">
        <v>87</v>
      </c>
      <c r="AR18" s="36" t="s">
        <v>88</v>
      </c>
      <c r="AS18" s="36"/>
      <c r="AT18" s="38">
        <v>42795</v>
      </c>
      <c r="AU18" s="36"/>
      <c r="AV18" s="36"/>
      <c r="AW18" s="36"/>
      <c r="AX18" s="36">
        <v>3</v>
      </c>
      <c r="AY18" s="36">
        <v>1</v>
      </c>
      <c r="AZ18" s="36" t="str">
        <f t="shared" si="0"/>
        <v>絆魂</v>
      </c>
      <c r="BA18" s="36" t="str">
        <f t="shared" si="1"/>
        <v>ディ</v>
      </c>
      <c r="BB18" s="36" t="str">
        <f t="shared" si="2"/>
        <v/>
      </c>
      <c r="BC18" s="36"/>
      <c r="BD18" s="36" t="str">
        <f t="shared" si="3"/>
        <v>絆魂 ディフェンダー&amp;br;このクリーチャーが死亡したとき、飛行を持つ1/1の白のスピリット・トークンを2体召喚する。</v>
      </c>
      <c r="BE18" s="30" t="str">
        <f>IF(AK18="","",VLOOKUP(AK18,BH:BJ,3,FALSE))</f>
        <v>When this creature dies, summon 2 1/1 White Spirits with Flying.</v>
      </c>
      <c r="BF18" s="9" t="s">
        <v>1049</v>
      </c>
      <c r="BG18" s="1">
        <v>17</v>
      </c>
      <c r="BH18" s="1" t="s">
        <v>758</v>
      </c>
      <c r="BI18" s="1" t="s">
        <v>1055</v>
      </c>
      <c r="BJ18" s="1" t="s">
        <v>1116</v>
      </c>
    </row>
    <row r="19" spans="1:62">
      <c r="A19" s="1" t="str">
        <f t="shared" si="5"/>
        <v>*不屈の聖戦士/Dauntless Cathar</v>
      </c>
      <c r="B19" s="1" t="s">
        <v>1049</v>
      </c>
      <c r="C19" s="1" t="str">
        <f>"*"&amp;R19&amp;"/"&amp;T19</f>
        <v>*不屈の聖戦士/Dauntless Cathar</v>
      </c>
      <c r="Q19" s="9" t="s">
        <v>3</v>
      </c>
      <c r="R19" s="10" t="str">
        <f>INDEX(AJ:AJ,W18+1)</f>
        <v>不屈の聖戦士</v>
      </c>
      <c r="S19" s="11" t="s">
        <v>4</v>
      </c>
      <c r="T19" s="10" t="str">
        <f>INDEX(AK:AK,W18+1)</f>
        <v>Dauntless Cathar</v>
      </c>
      <c r="U19" s="11"/>
      <c r="V19" s="12"/>
      <c r="W19" s="13"/>
      <c r="X19" s="9"/>
      <c r="Y19" s="28"/>
      <c r="Z19" s="28"/>
      <c r="AA19" s="29"/>
      <c r="AC19" s="1" t="s">
        <v>1117</v>
      </c>
      <c r="AD19" s="16" t="s">
        <v>1118</v>
      </c>
      <c r="AE19" s="24">
        <v>18</v>
      </c>
      <c r="AF19" s="25" t="str">
        <f t="shared" si="4"/>
        <v>白</v>
      </c>
      <c r="AG19" s="36" t="s">
        <v>78</v>
      </c>
      <c r="AH19" s="36"/>
      <c r="AI19" s="36">
        <v>6</v>
      </c>
      <c r="AJ19" s="36" t="s">
        <v>89</v>
      </c>
      <c r="AK19" s="36" t="s">
        <v>90</v>
      </c>
      <c r="AL19" s="36" t="s">
        <v>27</v>
      </c>
      <c r="AM19" s="36"/>
      <c r="AN19" s="36" t="s">
        <v>33</v>
      </c>
      <c r="AO19" s="36" t="s">
        <v>34</v>
      </c>
      <c r="AP19" s="36"/>
      <c r="AQ19" s="36" t="s">
        <v>91</v>
      </c>
      <c r="AR19" s="36"/>
      <c r="AS19" s="36"/>
      <c r="AT19" s="38">
        <v>42828</v>
      </c>
      <c r="AU19" s="36"/>
      <c r="AV19" s="36"/>
      <c r="AW19" s="36"/>
      <c r="AX19" s="36">
        <v>4</v>
      </c>
      <c r="AY19" s="36">
        <v>3</v>
      </c>
      <c r="AZ19" s="36" t="str">
        <f t="shared" si="0"/>
        <v>昂揚</v>
      </c>
      <c r="BA19" s="36" t="str">
        <f t="shared" si="1"/>
        <v/>
      </c>
      <c r="BB19" s="36" t="str">
        <f t="shared" si="2"/>
        <v/>
      </c>
      <c r="BC19" s="36"/>
      <c r="BD19" s="36" t="str">
        <f t="shared" si="3"/>
        <v>昂揚：このクリーチャーは+1/0の修正を受けるとともに先制攻撃を得る。</v>
      </c>
      <c r="BE19" s="30" t="str">
        <f>IF(AK19="","",VLOOKUP(AK19,BH:BJ,3,FALSE))</f>
        <v>Delirium:this creature gains +1/0 and First Strike.</v>
      </c>
      <c r="BF19" s="9" t="s">
        <v>1049</v>
      </c>
      <c r="BG19" s="1">
        <v>18</v>
      </c>
      <c r="BH19" s="1" t="s">
        <v>408</v>
      </c>
      <c r="BI19" s="1" t="s">
        <v>1055</v>
      </c>
      <c r="BJ19" s="1" t="s">
        <v>1119</v>
      </c>
    </row>
    <row r="20" spans="1:62">
      <c r="A20" s="1" t="str">
        <f t="shared" si="5"/>
        <v>|LEFT:80|LEFT:100|LEFT:100|LEFT:100|LEFT:100|LEFT:100|c</v>
      </c>
      <c r="B20" s="1" t="s">
        <v>1049</v>
      </c>
      <c r="C20" s="1" t="s">
        <v>1069</v>
      </c>
      <c r="D20" s="3" t="str">
        <f>$Q$1</f>
        <v>LEFT:80</v>
      </c>
      <c r="E20" s="3" t="s">
        <v>1069</v>
      </c>
      <c r="F20" s="3" t="str">
        <f t="shared" ref="F20:J20" si="8">$R$1</f>
        <v>LEFT:100</v>
      </c>
      <c r="G20" s="3" t="s">
        <v>1069</v>
      </c>
      <c r="H20" s="3" t="str">
        <f t="shared" si="8"/>
        <v>LEFT:100</v>
      </c>
      <c r="I20" s="3" t="s">
        <v>1069</v>
      </c>
      <c r="J20" s="3" t="str">
        <f t="shared" si="8"/>
        <v>LEFT:100</v>
      </c>
      <c r="K20" s="3" t="s">
        <v>1069</v>
      </c>
      <c r="L20" s="3" t="str">
        <f>$R$1</f>
        <v>LEFT:100</v>
      </c>
      <c r="M20" s="3" t="s">
        <v>1069</v>
      </c>
      <c r="N20" s="3" t="str">
        <f>$R$1</f>
        <v>LEFT:100</v>
      </c>
      <c r="O20" s="1" t="s">
        <v>1069</v>
      </c>
      <c r="P20" s="1" t="s">
        <v>1070</v>
      </c>
      <c r="Q20" s="14" t="s">
        <v>0</v>
      </c>
      <c r="R20" s="10" t="str">
        <f>INDEX(AF:AF,W18+1)</f>
        <v>白</v>
      </c>
      <c r="S20" s="15" t="s">
        <v>1</v>
      </c>
      <c r="T20" s="10" t="str">
        <f>INDEX(AG:AG,W18+1)</f>
        <v>コモン</v>
      </c>
      <c r="U20" s="15" t="s">
        <v>2</v>
      </c>
      <c r="V20" s="10">
        <f>INDEX(AI:AI,W18+1)</f>
        <v>7</v>
      </c>
      <c r="W20" s="16"/>
      <c r="X20" s="10" t="str">
        <f>INDEX(AQ:AQ,W18+1)</f>
        <v>ディフェンダー</v>
      </c>
      <c r="Y20" s="28"/>
      <c r="Z20" s="28"/>
      <c r="AA20" s="29"/>
      <c r="AC20" s="1">
        <v>0</v>
      </c>
      <c r="AD20" s="16" t="s">
        <v>1049</v>
      </c>
      <c r="AE20" s="24">
        <v>19</v>
      </c>
      <c r="AF20" s="25" t="str">
        <f t="shared" si="4"/>
        <v>白</v>
      </c>
      <c r="AG20" s="36" t="s">
        <v>78</v>
      </c>
      <c r="AH20" s="36"/>
      <c r="AI20" s="36">
        <v>8</v>
      </c>
      <c r="AJ20" s="36" t="s">
        <v>92</v>
      </c>
      <c r="AK20" s="36" t="s">
        <v>93</v>
      </c>
      <c r="AL20" s="36" t="s">
        <v>27</v>
      </c>
      <c r="AM20" s="36"/>
      <c r="AN20" s="36" t="s">
        <v>33</v>
      </c>
      <c r="AO20" s="36" t="s">
        <v>46</v>
      </c>
      <c r="AP20" s="36"/>
      <c r="AQ20" s="36" t="s">
        <v>94</v>
      </c>
      <c r="AR20" s="36" t="s">
        <v>95</v>
      </c>
      <c r="AS20" s="36"/>
      <c r="AT20" s="38">
        <v>42829</v>
      </c>
      <c r="AU20" s="36"/>
      <c r="AV20" s="36"/>
      <c r="AW20" s="36"/>
      <c r="AX20" s="36">
        <v>4</v>
      </c>
      <c r="AY20" s="36">
        <v>4</v>
      </c>
      <c r="AZ20" s="36" t="str">
        <f t="shared" si="0"/>
        <v>あな</v>
      </c>
      <c r="BA20" s="36" t="str">
        <f t="shared" si="1"/>
        <v/>
      </c>
      <c r="BB20" s="36" t="str">
        <f t="shared" si="2"/>
        <v/>
      </c>
      <c r="BC20" s="36"/>
      <c r="BD20" s="36" t="str">
        <f t="shared" si="3"/>
        <v>あなたがコントロールするクリーチャーが戦場に出たとき、あなたは1点のライフを得る。&amp;br;ジェム2個を起動する：あなたはカードを1枚捨てて、このクリーチャーは変身する。</v>
      </c>
      <c r="BE20" s="30" t="str">
        <f>IF(AK20="","",VLOOKUP(AK20,BH:BJ,3,FALSE))</f>
        <v>When a creature you control enters the battlefield, gain 1 life. Activate 2:Discard 1 card and Transform this creature.</v>
      </c>
      <c r="BF20" s="9" t="s">
        <v>1049</v>
      </c>
      <c r="BG20" s="1">
        <v>19</v>
      </c>
      <c r="BH20" s="1" t="s">
        <v>441</v>
      </c>
      <c r="BI20" s="1" t="s">
        <v>1055</v>
      </c>
      <c r="BJ20" s="1" t="s">
        <v>1120</v>
      </c>
    </row>
    <row r="21" spans="1:62">
      <c r="A21" s="1" t="str">
        <f t="shared" si="5"/>
        <v>|色|白|レアリティ|コモン|マナコスト|7|</v>
      </c>
      <c r="B21" s="1" t="s">
        <v>1049</v>
      </c>
      <c r="C21" s="1" t="s">
        <v>1069</v>
      </c>
      <c r="D21" s="4" t="s">
        <v>0</v>
      </c>
      <c r="E21" s="1" t="s">
        <v>1069</v>
      </c>
      <c r="F21" s="1" t="str">
        <f>IF(R20=0,"",R20)</f>
        <v>白</v>
      </c>
      <c r="G21" s="1" t="s">
        <v>1069</v>
      </c>
      <c r="H21" s="4" t="s">
        <v>1073</v>
      </c>
      <c r="I21" s="1" t="s">
        <v>1069</v>
      </c>
      <c r="J21" s="1" t="str">
        <f>IF(T20=0,"",T20)</f>
        <v>コモン</v>
      </c>
      <c r="K21" s="1" t="s">
        <v>1069</v>
      </c>
      <c r="L21" s="4" t="s">
        <v>1074</v>
      </c>
      <c r="M21" s="1" t="s">
        <v>1069</v>
      </c>
      <c r="N21" s="1">
        <f>IF(V20=0,"",V20)</f>
        <v>7</v>
      </c>
      <c r="O21" s="1" t="s">
        <v>1069</v>
      </c>
      <c r="Q21" s="9" t="s">
        <v>5</v>
      </c>
      <c r="R21" s="10" t="str">
        <f>INDEX(AL:AL,W18+1)</f>
        <v>クリーチャー</v>
      </c>
      <c r="S21" s="15" t="s">
        <v>1075</v>
      </c>
      <c r="T21" s="10" t="str">
        <f>INDEX(AN:AN,W18+1)</f>
        <v>人間</v>
      </c>
      <c r="U21" s="10" t="str">
        <f>INDEX(AO:AO,W18+1)</f>
        <v>兵士</v>
      </c>
      <c r="V21" s="10">
        <f>INDEX(AP:AP,W18+1)</f>
        <v>0</v>
      </c>
      <c r="W21" s="16"/>
      <c r="X21" s="10" t="str">
        <f>INDEX(AZ:AZ,W18+1)</f>
        <v>ディ</v>
      </c>
      <c r="Y21" s="10" t="str">
        <f>INDEX(BA:BA,W18+1)</f>
        <v/>
      </c>
      <c r="Z21" s="10" t="str">
        <f>INDEX(BB:BB,W18+1)</f>
        <v/>
      </c>
      <c r="AA21" s="10">
        <f>INDEX(BC:BC,W18+1)</f>
        <v>0</v>
      </c>
      <c r="AD21" s="16"/>
      <c r="AE21" s="24">
        <v>20</v>
      </c>
      <c r="AF21" s="25" t="str">
        <f t="shared" si="4"/>
        <v>白</v>
      </c>
      <c r="AG21" s="36" t="s">
        <v>78</v>
      </c>
      <c r="AH21" s="36"/>
      <c r="AI21" s="36">
        <v>1</v>
      </c>
      <c r="AJ21" s="36" t="s">
        <v>96</v>
      </c>
      <c r="AK21" s="36" t="s">
        <v>97</v>
      </c>
      <c r="AL21" s="36" t="s">
        <v>27</v>
      </c>
      <c r="AM21" s="36"/>
      <c r="AN21" s="36" t="s">
        <v>33</v>
      </c>
      <c r="AO21" s="36" t="s">
        <v>46</v>
      </c>
      <c r="AP21" s="36"/>
      <c r="AQ21" s="36" t="s">
        <v>98</v>
      </c>
      <c r="AR21" s="36"/>
      <c r="AS21" s="36"/>
      <c r="AT21" s="38">
        <v>42892</v>
      </c>
      <c r="AU21" s="36"/>
      <c r="AV21" s="36"/>
      <c r="AW21" s="36"/>
      <c r="AX21" s="36">
        <v>6</v>
      </c>
      <c r="AY21" s="36">
        <v>6</v>
      </c>
      <c r="AZ21" s="36" t="str">
        <f t="shared" si="0"/>
        <v>あな</v>
      </c>
      <c r="BA21" s="36" t="str">
        <f t="shared" si="1"/>
        <v/>
      </c>
      <c r="BB21" s="36" t="str">
        <f t="shared" si="2"/>
        <v/>
      </c>
      <c r="BC21" s="36"/>
      <c r="BD21" s="36" t="str">
        <f t="shared" si="3"/>
        <v>あなたがコントロールするクリーチャーが死亡したとき、対戦相手は1点のダメージを受け、あなたは1点のライフを得る。</v>
      </c>
      <c r="BE21" s="30" t="str">
        <f>IF(AK21="","",VLOOKUP(AK21,BH:BJ,3,FALSE))</f>
        <v>When a creature you control dies, deal 1 damage to your opponent and gain 1 life.</v>
      </c>
      <c r="BF21" s="9" t="s">
        <v>1049</v>
      </c>
      <c r="BG21" s="1">
        <v>20</v>
      </c>
      <c r="BH21" s="1" t="s">
        <v>555</v>
      </c>
      <c r="BI21" s="1" t="s">
        <v>1055</v>
      </c>
      <c r="BJ21" s="1" t="s">
        <v>1121</v>
      </c>
    </row>
    <row r="22" spans="1:62">
      <c r="A22" s="1" t="str">
        <f t="shared" si="5"/>
        <v>|種別|クリーチャー|サブタイプ|人間|兵士||</v>
      </c>
      <c r="B22" s="1" t="s">
        <v>1049</v>
      </c>
      <c r="C22" s="1" t="s">
        <v>1069</v>
      </c>
      <c r="D22" s="4" t="s">
        <v>5</v>
      </c>
      <c r="E22" s="1" t="s">
        <v>1069</v>
      </c>
      <c r="F22" s="1" t="str">
        <f>IF(R21=0,"",R21)</f>
        <v>クリーチャー</v>
      </c>
      <c r="G22" s="1" t="s">
        <v>1069</v>
      </c>
      <c r="H22" s="4" t="s">
        <v>1078</v>
      </c>
      <c r="I22" s="1" t="s">
        <v>1069</v>
      </c>
      <c r="J22" s="1" t="str">
        <f>IF(T21=0,"",T21)</f>
        <v>人間</v>
      </c>
      <c r="K22" s="1" t="s">
        <v>1069</v>
      </c>
      <c r="L22" s="1" t="str">
        <f>IF(U21=0,"",U21)</f>
        <v>兵士</v>
      </c>
      <c r="M22" s="1" t="s">
        <v>1069</v>
      </c>
      <c r="N22" s="1" t="str">
        <f>IF(V21=0,"",V21)</f>
        <v/>
      </c>
      <c r="O22" s="1" t="s">
        <v>1069</v>
      </c>
      <c r="Q22" s="9" t="s">
        <v>1079</v>
      </c>
      <c r="R22" s="10" t="str">
        <f>INDEX(BD:BD,W18+1)</f>
        <v>ディフェンダー&amp;br;このクリーチャーが死亡したとき、飛行を持つ1/1の白のスピリット・トークンを1体召喚する。</v>
      </c>
      <c r="S22" s="11"/>
      <c r="T22" s="11"/>
      <c r="U22" s="11"/>
      <c r="V22" s="12"/>
      <c r="W22" s="16"/>
      <c r="X22" s="8"/>
      <c r="Y22" s="8"/>
      <c r="Z22" s="8"/>
      <c r="AA22" s="30"/>
      <c r="AD22" s="16"/>
      <c r="AE22" s="24">
        <v>21</v>
      </c>
      <c r="AF22" s="25" t="str">
        <f t="shared" si="4"/>
        <v>白</v>
      </c>
      <c r="AG22" s="36" t="s">
        <v>78</v>
      </c>
      <c r="AH22" s="36"/>
      <c r="AI22" s="36">
        <v>7</v>
      </c>
      <c r="AJ22" s="36" t="s">
        <v>99</v>
      </c>
      <c r="AK22" s="36" t="s">
        <v>100</v>
      </c>
      <c r="AL22" s="36" t="s">
        <v>27</v>
      </c>
      <c r="AM22" s="36"/>
      <c r="AN22" s="36" t="s">
        <v>28</v>
      </c>
      <c r="AO22" s="36"/>
      <c r="AP22" s="36"/>
      <c r="AQ22" s="36" t="s">
        <v>29</v>
      </c>
      <c r="AR22" s="36"/>
      <c r="AS22" s="36"/>
      <c r="AT22" s="38">
        <v>42829</v>
      </c>
      <c r="AU22" s="36"/>
      <c r="AV22" s="36"/>
      <c r="AW22" s="36"/>
      <c r="AX22" s="36">
        <v>4</v>
      </c>
      <c r="AY22" s="36">
        <v>4</v>
      </c>
      <c r="AZ22" s="36" t="str">
        <f t="shared" si="0"/>
        <v>飛行</v>
      </c>
      <c r="BA22" s="36" t="str">
        <f t="shared" si="1"/>
        <v/>
      </c>
      <c r="BB22" s="36" t="str">
        <f t="shared" si="2"/>
        <v/>
      </c>
      <c r="BC22" s="36"/>
      <c r="BD22" s="36" t="str">
        <f t="shared" si="3"/>
        <v>飛行</v>
      </c>
      <c r="BE22" s="30" t="str">
        <f>IF(AK22="","",VLOOKUP(AK22,BH:BJ,3,FALSE))</f>
        <v/>
      </c>
      <c r="BF22" s="9" t="s">
        <v>1049</v>
      </c>
      <c r="BG22" s="1">
        <v>21</v>
      </c>
      <c r="BH22" s="1" t="s">
        <v>236</v>
      </c>
      <c r="BI22" s="1" t="s">
        <v>1055</v>
      </c>
      <c r="BJ22" s="1" t="s">
        <v>1122</v>
      </c>
    </row>
    <row r="23" spans="1:62">
      <c r="A23" s="1" t="str">
        <f t="shared" si="5"/>
        <v>|テキスト|&gt;|&gt;|&gt;|&gt;|ディフェンダー&amp;br;このクリーチャーが死亡したとき、飛行を持つ1/1の白のスピリット・トークンを1体召喚する。|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ディフェンダー&amp;br;このクリーチャーが死亡したとき、飛行を持つ1/1の白のスピリット・トークンを1体召喚する。</v>
      </c>
      <c r="O23" s="1" t="s">
        <v>1069</v>
      </c>
      <c r="Q23" s="14" t="s">
        <v>21</v>
      </c>
      <c r="R23" s="10" t="str">
        <f>INDEX(BE:BE,W18+1)</f>
        <v>When this creature dies, summon 1 1/1 White Spirit token with Flying.</v>
      </c>
      <c r="S23" s="9" t="s">
        <v>1084</v>
      </c>
      <c r="T23" s="10" t="str">
        <f>IF(X23="","",X23&amp;IF(Y23="",""," "&amp;Y23)&amp;IF(Z23="",""," "&amp;Z23)&amp;IF(AA23="",""," "&amp;AA23))</f>
        <v>Defender  </v>
      </c>
      <c r="U23" s="11"/>
      <c r="V23" s="12"/>
      <c r="W23" s="16" t="s">
        <v>1084</v>
      </c>
      <c r="X23" s="9" t="str">
        <f t="shared" ref="X23:AA23" si="9">IF(ISERROR(IF(LEN(X22)&gt;1,X22,VLOOKUP(X21,$AC:$AD,2,FALSE))),"",IF(LEN(X22)&gt;1,X22,VLOOKUP(X21,$AC:$AD,2,FALSE)))</f>
        <v>Defender</v>
      </c>
      <c r="Y23" s="9" t="str">
        <f t="shared" si="9"/>
        <v/>
      </c>
      <c r="Z23" s="9" t="str">
        <f t="shared" si="9"/>
        <v/>
      </c>
      <c r="AA23" s="9" t="str">
        <f t="shared" si="9"/>
        <v> </v>
      </c>
      <c r="AD23" s="16"/>
      <c r="AE23" s="24">
        <v>22</v>
      </c>
      <c r="AF23" s="25" t="str">
        <f t="shared" si="4"/>
        <v>白</v>
      </c>
      <c r="AG23" s="36" t="s">
        <v>78</v>
      </c>
      <c r="AH23" s="36"/>
      <c r="AI23" s="36">
        <v>6</v>
      </c>
      <c r="AJ23" s="36" t="s">
        <v>101</v>
      </c>
      <c r="AK23" s="36" t="s">
        <v>102</v>
      </c>
      <c r="AL23" s="36" t="s">
        <v>27</v>
      </c>
      <c r="AM23" s="36"/>
      <c r="AN23" s="36" t="s">
        <v>33</v>
      </c>
      <c r="AO23" s="36"/>
      <c r="AP23" s="36"/>
      <c r="AQ23" s="36" t="s">
        <v>103</v>
      </c>
      <c r="AR23" s="36"/>
      <c r="AS23" s="36"/>
      <c r="AT23" s="38">
        <v>42768</v>
      </c>
      <c r="AU23" s="36"/>
      <c r="AV23" s="36"/>
      <c r="AW23" s="36"/>
      <c r="AX23" s="36">
        <v>2</v>
      </c>
      <c r="AY23" s="36">
        <v>2</v>
      </c>
      <c r="AZ23" s="36" t="str">
        <f t="shared" si="0"/>
        <v>ジェ</v>
      </c>
      <c r="BA23" s="36" t="str">
        <f t="shared" si="1"/>
        <v/>
      </c>
      <c r="BB23" s="36" t="str">
        <f t="shared" si="2"/>
        <v/>
      </c>
      <c r="BC23" s="36"/>
      <c r="BD23" s="36" t="str">
        <f t="shared" si="3"/>
        <v>ジェム1個を起動する：このクリーチャーは変身する。</v>
      </c>
      <c r="BE23" s="30" t="str">
        <f>IF(AK23="","",VLOOKUP(AK23,BH:BJ,3,FALSE))</f>
        <v>Activate 1:Transform this creature.</v>
      </c>
      <c r="BF23" s="9" t="s">
        <v>1049</v>
      </c>
      <c r="BG23" s="1">
        <v>22</v>
      </c>
      <c r="BH23" s="1" t="s">
        <v>512</v>
      </c>
      <c r="BI23" s="1" t="s">
        <v>1055</v>
      </c>
      <c r="BJ23" s="1" t="s">
        <v>1123</v>
      </c>
    </row>
    <row r="24" spans="1:62">
      <c r="A24" s="1" t="str">
        <f t="shared" si="5"/>
        <v>|英テキスト|&gt;|&gt;|&gt;|&gt;|Defender  &amp;br;When this creature dies, summon 1 1/1 White Spirit token with Flying.|</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Defender  &amp;br;When this creature dies, summon 1 1/1 White Spirit token with Flying.</v>
      </c>
      <c r="O24" s="1" t="s">
        <v>1069</v>
      </c>
      <c r="Q24" s="9" t="s">
        <v>12</v>
      </c>
      <c r="R24" s="10" t="str">
        <f>IF(INDEX(AX:AX,W18+1)="",0,INDEX(AX:AX,W18+1)&amp;"/"&amp;INDEX(AY:AY,W18+1))</f>
        <v>2/1</v>
      </c>
      <c r="S24" s="11"/>
      <c r="T24" s="11"/>
      <c r="U24" s="11"/>
      <c r="V24" s="12"/>
      <c r="W24" s="16"/>
      <c r="X24" s="9"/>
      <c r="Y24" s="28"/>
      <c r="Z24" s="28"/>
      <c r="AA24" s="29"/>
      <c r="AD24" s="20"/>
      <c r="AE24" s="24">
        <v>23</v>
      </c>
      <c r="AF24" s="25" t="str">
        <f t="shared" si="4"/>
        <v>白</v>
      </c>
      <c r="AG24" s="36" t="s">
        <v>78</v>
      </c>
      <c r="AH24" s="36"/>
      <c r="AI24" s="36">
        <v>1</v>
      </c>
      <c r="AJ24" s="36" t="s">
        <v>104</v>
      </c>
      <c r="AK24" s="36" t="s">
        <v>105</v>
      </c>
      <c r="AL24" s="36" t="s">
        <v>27</v>
      </c>
      <c r="AM24" s="36"/>
      <c r="AN24" s="36" t="s">
        <v>33</v>
      </c>
      <c r="AO24" s="36"/>
      <c r="AP24" s="36"/>
      <c r="AQ24" s="36" t="s">
        <v>106</v>
      </c>
      <c r="AR24" s="36"/>
      <c r="AS24" s="36"/>
      <c r="AT24" s="38">
        <v>42892</v>
      </c>
      <c r="AU24" s="36"/>
      <c r="AV24" s="36"/>
      <c r="AW24" s="36"/>
      <c r="AX24" s="36">
        <v>6</v>
      </c>
      <c r="AY24" s="36">
        <v>6</v>
      </c>
      <c r="AZ24" s="36" t="str">
        <f t="shared" si="0"/>
        <v>ジェ</v>
      </c>
      <c r="BA24" s="36" t="str">
        <f t="shared" si="1"/>
        <v/>
      </c>
      <c r="BB24" s="36" t="str">
        <f t="shared" si="2"/>
        <v/>
      </c>
      <c r="BC24" s="36"/>
      <c r="BD24" s="36" t="str">
        <f t="shared" si="3"/>
        <v>ジェム3個を起動する：このクリーチャーは+1/0の修正を受ける。</v>
      </c>
      <c r="BE24" s="30" t="str">
        <f>IF(AK24="","",VLOOKUP(AK24,BH:BJ,3,FALSE))</f>
        <v>Activate 3:Give +1/0 to this creature.</v>
      </c>
      <c r="BF24" s="9" t="s">
        <v>1049</v>
      </c>
      <c r="BG24" s="1">
        <v>23</v>
      </c>
      <c r="BH24" s="1" t="s">
        <v>357</v>
      </c>
      <c r="BI24" s="1" t="s">
        <v>1055</v>
      </c>
      <c r="BJ24" s="1" t="s">
        <v>1124</v>
      </c>
    </row>
    <row r="25" spans="1:62">
      <c r="A25" s="1" t="str">
        <f t="shared" si="5"/>
        <v>|PT|&gt;|2/1|シールド数|&gt;||</v>
      </c>
      <c r="B25" s="1" t="s">
        <v>1049</v>
      </c>
      <c r="C25" s="1" t="s">
        <v>1069</v>
      </c>
      <c r="D25" s="1" t="s">
        <v>12</v>
      </c>
      <c r="E25" s="1" t="s">
        <v>1069</v>
      </c>
      <c r="F25" s="1" t="s">
        <v>1083</v>
      </c>
      <c r="G25" s="1" t="s">
        <v>1069</v>
      </c>
      <c r="H25" s="1" t="str">
        <f>IF(R24=0,"",R24)</f>
        <v>2/1</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4"/>
        <v>白</v>
      </c>
      <c r="AG25" s="36" t="s">
        <v>78</v>
      </c>
      <c r="AH25" s="36"/>
      <c r="AI25" s="36">
        <v>8</v>
      </c>
      <c r="AJ25" s="36" t="s">
        <v>107</v>
      </c>
      <c r="AK25" s="36" t="s">
        <v>108</v>
      </c>
      <c r="AL25" s="36" t="s">
        <v>61</v>
      </c>
      <c r="AM25" s="36"/>
      <c r="AN25" s="36"/>
      <c r="AO25" s="36"/>
      <c r="AP25" s="36"/>
      <c r="AQ25" s="36" t="s">
        <v>109</v>
      </c>
      <c r="AR25" s="36" t="s">
        <v>73</v>
      </c>
      <c r="AS25" s="36"/>
      <c r="AT25" s="38"/>
      <c r="AU25" s="36"/>
      <c r="AV25" s="36"/>
      <c r="AW25" s="36"/>
      <c r="AX25" s="36" t="s">
        <v>1090</v>
      </c>
      <c r="AY25" s="36" t="s">
        <v>1090</v>
      </c>
      <c r="AZ25" s="36" t="str">
        <f t="shared" si="0"/>
        <v>パワ</v>
      </c>
      <c r="BA25" s="36" t="str">
        <f t="shared" si="1"/>
        <v/>
      </c>
      <c r="BB25" s="36" t="str">
        <f t="shared" si="2"/>
        <v/>
      </c>
      <c r="BC25" s="36"/>
      <c r="BD25" s="36" t="str">
        <f t="shared" si="3"/>
        <v>パワーが6以上のクリーチャー1体を対象とし、それを破壊する。&amp;br;調査を行う。</v>
      </c>
      <c r="BE25" s="30" t="str">
        <f>IF(AK25="","",VLOOKUP(AK25,BH:BJ,3,FALSE))</f>
        <v>Destroy target creature with power of 6 or more.&amp;br;Investigate.</v>
      </c>
      <c r="BF25" s="9" t="s">
        <v>1049</v>
      </c>
      <c r="BG25" s="1">
        <v>24</v>
      </c>
      <c r="BH25" s="1" t="s">
        <v>186</v>
      </c>
      <c r="BI25" s="1" t="s">
        <v>1055</v>
      </c>
      <c r="BJ25" s="1" t="s">
        <v>1125</v>
      </c>
    </row>
    <row r="26" spans="1:62">
      <c r="A26" s="1" t="str">
        <f t="shared" si="5"/>
        <v>&amp;br;&amp;br;</v>
      </c>
      <c r="B26" s="1" t="s">
        <v>1049</v>
      </c>
      <c r="C26" s="1" t="s">
        <v>1097</v>
      </c>
      <c r="R26" s="1"/>
      <c r="S26" s="1"/>
      <c r="T26" s="1"/>
      <c r="U26" s="1"/>
      <c r="V26" s="1"/>
      <c r="AE26" s="24">
        <v>25</v>
      </c>
      <c r="AF26" s="25" t="str">
        <f t="shared" si="4"/>
        <v>白</v>
      </c>
      <c r="AG26" s="36" t="s">
        <v>78</v>
      </c>
      <c r="AH26" s="36"/>
      <c r="AI26" s="36">
        <v>3</v>
      </c>
      <c r="AJ26" s="36" t="s">
        <v>110</v>
      </c>
      <c r="AK26" s="36" t="s">
        <v>111</v>
      </c>
      <c r="AL26" s="36" t="s">
        <v>61</v>
      </c>
      <c r="AM26" s="36"/>
      <c r="AN26" s="36"/>
      <c r="AO26" s="36"/>
      <c r="AP26" s="36"/>
      <c r="AQ26" s="36" t="s">
        <v>112</v>
      </c>
      <c r="AR26" s="36"/>
      <c r="AS26" s="36"/>
      <c r="AT26" s="38"/>
      <c r="AU26" s="36"/>
      <c r="AV26" s="36"/>
      <c r="AW26" s="36"/>
      <c r="AX26" s="36" t="s">
        <v>1090</v>
      </c>
      <c r="AY26" s="36" t="s">
        <v>1090</v>
      </c>
      <c r="AZ26" s="36" t="str">
        <f t="shared" si="0"/>
        <v>飛行</v>
      </c>
      <c r="BA26" s="36" t="str">
        <f t="shared" si="1"/>
        <v/>
      </c>
      <c r="BB26" s="36" t="str">
        <f t="shared" si="2"/>
        <v/>
      </c>
      <c r="BC26" s="36"/>
      <c r="BD26" s="36" t="str">
        <f t="shared" si="3"/>
        <v>飛行を持つ1/1の白のスピリット・トークンを2体召喚する。</v>
      </c>
      <c r="BE26" s="30" t="str">
        <f>IF(AK26="","",VLOOKUP(AK26,BH:BJ,3,FALSE))</f>
        <v>Summon 2 1/1 White Spirits with Flying.</v>
      </c>
      <c r="BF26" s="9" t="s">
        <v>1049</v>
      </c>
      <c r="BG26" s="1">
        <v>25</v>
      </c>
      <c r="BH26" s="1" t="s">
        <v>1126</v>
      </c>
      <c r="BI26" s="1" t="s">
        <v>1055</v>
      </c>
      <c r="BJ26" s="1" t="s">
        <v>1127</v>
      </c>
    </row>
    <row r="27" spans="1:62">
      <c r="A27" s="1" t="str">
        <f t="shared" si="5"/>
        <v>#back(text=戻る,left)</v>
      </c>
      <c r="B27" s="1" t="s">
        <v>1049</v>
      </c>
      <c r="C27" s="1" t="s">
        <v>1100</v>
      </c>
      <c r="R27" s="1"/>
      <c r="S27" s="1"/>
      <c r="T27" s="1"/>
      <c r="U27" s="1"/>
      <c r="V27" s="1"/>
      <c r="AE27" s="24">
        <v>26</v>
      </c>
      <c r="AF27" s="25" t="str">
        <f t="shared" si="4"/>
        <v>白</v>
      </c>
      <c r="AG27" s="36" t="s">
        <v>78</v>
      </c>
      <c r="AH27" s="36"/>
      <c r="AI27" s="36">
        <v>5</v>
      </c>
      <c r="AJ27" s="36" t="s">
        <v>113</v>
      </c>
      <c r="AK27" s="36" t="s">
        <v>114</v>
      </c>
      <c r="AL27" s="36" t="s">
        <v>61</v>
      </c>
      <c r="AM27" s="36"/>
      <c r="AN27" s="36" t="s">
        <v>1128</v>
      </c>
      <c r="AO27" s="36"/>
      <c r="AP27" s="36"/>
      <c r="AQ27" s="36" t="s">
        <v>115</v>
      </c>
      <c r="AR27" s="36"/>
      <c r="AS27" s="36"/>
      <c r="AT27" s="38"/>
      <c r="AU27" s="36"/>
      <c r="AV27" s="36"/>
      <c r="AW27" s="36"/>
      <c r="AX27" s="36" t="s">
        <v>1090</v>
      </c>
      <c r="AY27" s="36" t="s">
        <v>1090</v>
      </c>
      <c r="AZ27" s="36" t="str">
        <f t="shared" si="0"/>
        <v>あな</v>
      </c>
      <c r="BA27" s="36" t="str">
        <f t="shared" si="1"/>
        <v/>
      </c>
      <c r="BB27" s="36" t="str">
        <f t="shared" si="2"/>
        <v/>
      </c>
      <c r="BC27" s="36"/>
      <c r="BD27" s="36" t="str">
        <f t="shared" si="3"/>
        <v>あなたがコントロールする最初のクリーチャーは+X/+Xの修正を受ける。Xはあなたがコントロールするクリーチャーの数に等しい。そのクリーチャーが人間である場合、それは先制攻撃を持つ。</v>
      </c>
      <c r="BE27" s="30" t="str">
        <f>IF(AK27="","",VLOOKUP(AK27,BH:BJ,3,FALSE))</f>
        <v>While this Support is on the board, the first creature you control gains Power and Toughness equal to the amount of creatures you control. If that creature is a Human, it also gains First Strike.</v>
      </c>
      <c r="BF27" s="9" t="s">
        <v>1049</v>
      </c>
      <c r="BG27" s="1">
        <v>26</v>
      </c>
      <c r="BH27" s="1" t="s">
        <v>717</v>
      </c>
      <c r="BI27" s="1" t="s">
        <v>1055</v>
      </c>
      <c r="BJ27" s="1" t="s">
        <v>1129</v>
      </c>
    </row>
    <row r="28" spans="1:62">
      <c r="A28" s="1" t="str">
        <f t="shared" si="5"/>
        <v>&amp;br;</v>
      </c>
      <c r="B28" s="1" t="s">
        <v>1049</v>
      </c>
      <c r="C28" s="1" t="s">
        <v>1048</v>
      </c>
      <c r="R28" s="1"/>
      <c r="S28" s="1"/>
      <c r="T28" s="1"/>
      <c r="U28" s="1"/>
      <c r="V28" s="1"/>
      <c r="AE28" s="24">
        <v>27</v>
      </c>
      <c r="AF28" s="25" t="str">
        <f t="shared" si="4"/>
        <v>白</v>
      </c>
      <c r="AG28" s="36" t="s">
        <v>78</v>
      </c>
      <c r="AH28" s="36"/>
      <c r="AI28" s="36">
        <v>9</v>
      </c>
      <c r="AJ28" s="36" t="s">
        <v>116</v>
      </c>
      <c r="AK28" s="36" t="s">
        <v>117</v>
      </c>
      <c r="AL28" s="36" t="s">
        <v>76</v>
      </c>
      <c r="AM28" s="36"/>
      <c r="AN28" s="36"/>
      <c r="AO28" s="36"/>
      <c r="AP28" s="36"/>
      <c r="AQ28" s="36" t="s">
        <v>118</v>
      </c>
      <c r="AR28" s="36"/>
      <c r="AS28" s="36"/>
      <c r="AT28" s="38"/>
      <c r="AU28" s="36"/>
      <c r="AV28" s="36"/>
      <c r="AW28" s="36">
        <v>1</v>
      </c>
      <c r="AX28" s="36" t="s">
        <v>1090</v>
      </c>
      <c r="AY28" s="36" t="s">
        <v>1090</v>
      </c>
      <c r="AZ28" s="36" t="str">
        <f t="shared" si="0"/>
        <v>対戦</v>
      </c>
      <c r="BA28" s="36" t="str">
        <f t="shared" si="1"/>
        <v/>
      </c>
      <c r="BB28" s="36" t="str">
        <f t="shared" si="2"/>
        <v/>
      </c>
      <c r="BC28" s="36"/>
      <c r="BD28" s="36" t="str">
        <f t="shared" si="3"/>
        <v>対戦相手がコントロールするクリーチャーが攻撃したとき、そのクリーチャーを破壊し、あなたは3点のライフを得て、このサポートを破壊する。</v>
      </c>
      <c r="BE28" s="30" t="str">
        <f>IF(AK28="","",VLOOKUP(AK28,BH:BJ,3,FALSE))</f>
        <v>When a creature your opponent controls attacks, that creature is Destroyed, you gain 3 life and Destroy this Support.</v>
      </c>
      <c r="BF28" s="9" t="s">
        <v>1049</v>
      </c>
      <c r="BG28" s="1">
        <v>27</v>
      </c>
      <c r="BH28" s="1" t="s">
        <v>404</v>
      </c>
      <c r="BI28" s="1" t="s">
        <v>1055</v>
      </c>
      <c r="BJ28" s="1" t="s">
        <v>1120</v>
      </c>
    </row>
    <row r="29" spans="1:62">
      <c r="A29" s="1" t="str">
        <f t="shared" si="5"/>
        <v>#comment(above,nsize=[15],size=[30],num=[10])</v>
      </c>
      <c r="B29" s="1" t="s">
        <v>1049</v>
      </c>
      <c r="C29" s="1" t="s">
        <v>1108</v>
      </c>
      <c r="R29" s="1"/>
      <c r="S29" s="1"/>
      <c r="T29" s="1"/>
      <c r="U29" s="1"/>
      <c r="V29" s="1"/>
      <c r="AE29" s="24">
        <v>28</v>
      </c>
      <c r="AF29" s="25" t="str">
        <f t="shared" si="4"/>
        <v>白</v>
      </c>
      <c r="AG29" s="36" t="s">
        <v>119</v>
      </c>
      <c r="AH29" s="36"/>
      <c r="AI29" s="36">
        <v>13</v>
      </c>
      <c r="AJ29" s="36" t="s">
        <v>120</v>
      </c>
      <c r="AK29" s="36" t="s">
        <v>121</v>
      </c>
      <c r="AL29" s="36" t="s">
        <v>27</v>
      </c>
      <c r="AM29" s="36"/>
      <c r="AN29" s="36" t="s">
        <v>28</v>
      </c>
      <c r="AO29" s="36" t="s">
        <v>42</v>
      </c>
      <c r="AP29" s="36"/>
      <c r="AQ29" s="36" t="s">
        <v>122</v>
      </c>
      <c r="AR29" s="36" t="s">
        <v>123</v>
      </c>
      <c r="AS29" s="36" t="s">
        <v>124</v>
      </c>
      <c r="AT29" s="38">
        <v>42892</v>
      </c>
      <c r="AU29" s="36"/>
      <c r="AV29" s="36"/>
      <c r="AW29" s="36"/>
      <c r="AX29" s="36">
        <v>6</v>
      </c>
      <c r="AY29" s="36">
        <v>6</v>
      </c>
      <c r="AZ29" s="36" t="str">
        <f t="shared" si="0"/>
        <v>飛行</v>
      </c>
      <c r="BA29" s="36" t="str">
        <f t="shared" si="1"/>
        <v>ディ</v>
      </c>
      <c r="BB29" s="36" t="str">
        <f t="shared" si="2"/>
        <v/>
      </c>
      <c r="BC29" s="36"/>
      <c r="BD29" s="36" t="str">
        <f t="shared" si="3"/>
        <v>飛行 ディフェンダー&amp;br;あなたがコントロールするスピリットが戦場に出たとき、あなたは2点のライフを得る。&amp;br;ジェム2個を起動する：飛行を持つ1/1のスピリット・トークンを1体召喚する。</v>
      </c>
      <c r="BE29" s="30" t="str">
        <f>IF(AK29="","",VLOOKUP(AK29,BH:BJ,3,FALSE))</f>
        <v>When a Spirit you control enters the battlefield, gain 2 life.&amp;br;Activate 2:Summon 1 1/1 White Spirit creature with Flying.</v>
      </c>
      <c r="BF29" s="9" t="s">
        <v>1049</v>
      </c>
      <c r="BG29" s="1">
        <v>28</v>
      </c>
      <c r="BH29" s="1" t="s">
        <v>761</v>
      </c>
      <c r="BI29" s="1" t="s">
        <v>1055</v>
      </c>
      <c r="BJ29" s="1" t="s">
        <v>1130</v>
      </c>
    </row>
    <row r="30" spans="1:62">
      <c r="A30" s="1" t="str">
        <f t="shared" si="5"/>
        <v>&amp;br;&amp;br;</v>
      </c>
      <c r="B30" s="1" t="s">
        <v>1049</v>
      </c>
      <c r="C30" s="1" t="s">
        <v>1097</v>
      </c>
      <c r="R30" s="1"/>
      <c r="S30" s="1"/>
      <c r="T30" s="1"/>
      <c r="U30" s="1"/>
      <c r="V30" s="1"/>
      <c r="AE30" s="24">
        <v>29</v>
      </c>
      <c r="AF30" s="25" t="str">
        <f t="shared" si="4"/>
        <v>白</v>
      </c>
      <c r="AG30" s="36" t="s">
        <v>119</v>
      </c>
      <c r="AH30" s="36"/>
      <c r="AI30" s="36">
        <v>12</v>
      </c>
      <c r="AJ30" s="36" t="s">
        <v>125</v>
      </c>
      <c r="AK30" s="36" t="s">
        <v>126</v>
      </c>
      <c r="AL30" s="36" t="s">
        <v>27</v>
      </c>
      <c r="AM30" s="36"/>
      <c r="AN30" s="36" t="s">
        <v>33</v>
      </c>
      <c r="AO30" s="36" t="s">
        <v>34</v>
      </c>
      <c r="AP30" s="36"/>
      <c r="AQ30" s="36" t="s">
        <v>127</v>
      </c>
      <c r="AR30" s="36"/>
      <c r="AS30" s="36"/>
      <c r="AT30" s="38">
        <v>42892</v>
      </c>
      <c r="AU30" s="36"/>
      <c r="AV30" s="36"/>
      <c r="AW30" s="36"/>
      <c r="AX30" s="36">
        <v>6</v>
      </c>
      <c r="AY30" s="36">
        <v>6</v>
      </c>
      <c r="AZ30" s="36" t="str">
        <f t="shared" si="0"/>
        <v>あな</v>
      </c>
      <c r="BA30" s="36" t="str">
        <f t="shared" si="1"/>
        <v/>
      </c>
      <c r="BB30" s="36" t="str">
        <f t="shared" si="2"/>
        <v/>
      </c>
      <c r="BC30" s="36"/>
      <c r="BD30" s="36" t="str">
        <f t="shared" si="3"/>
        <v>あなたのターン開始時に、あなたの手札がいっぱいの場合、このクリーチャーは変身する。</v>
      </c>
      <c r="BE30" s="30" t="str">
        <f>IF(AK30="","",VLOOKUP(AK30,BH:BJ,3,FALSE))</f>
        <v>At the beginning of your turn, if your hand is full, Transform this creature.</v>
      </c>
      <c r="BF30" s="9" t="s">
        <v>1049</v>
      </c>
      <c r="BG30" s="1">
        <v>29</v>
      </c>
      <c r="BH30" s="1" t="s">
        <v>360</v>
      </c>
      <c r="BI30" s="1" t="s">
        <v>1055</v>
      </c>
      <c r="BJ30" s="1" t="s">
        <v>1131</v>
      </c>
    </row>
    <row r="31" spans="1:62">
      <c r="A31" s="1" t="str">
        <f t="shared" si="5"/>
        <v/>
      </c>
      <c r="B31" s="1" t="s">
        <v>1049</v>
      </c>
      <c r="Q31" s="5"/>
      <c r="R31" s="6"/>
      <c r="S31" s="6"/>
      <c r="T31" s="6"/>
      <c r="U31" s="6"/>
      <c r="V31" s="7"/>
      <c r="W31" s="8">
        <v>3</v>
      </c>
      <c r="X31" s="5"/>
      <c r="Y31" s="26"/>
      <c r="Z31" s="26"/>
      <c r="AA31" s="27"/>
      <c r="AE31" s="24">
        <v>30</v>
      </c>
      <c r="AF31" s="25" t="str">
        <f t="shared" si="4"/>
        <v>白</v>
      </c>
      <c r="AG31" s="36" t="s">
        <v>119</v>
      </c>
      <c r="AH31" s="36"/>
      <c r="AI31" s="36">
        <v>1</v>
      </c>
      <c r="AJ31" s="36" t="s">
        <v>128</v>
      </c>
      <c r="AK31" s="36" t="s">
        <v>129</v>
      </c>
      <c r="AL31" s="36" t="s">
        <v>27</v>
      </c>
      <c r="AM31" s="36"/>
      <c r="AN31" s="36" t="s">
        <v>33</v>
      </c>
      <c r="AO31" s="36" t="s">
        <v>46</v>
      </c>
      <c r="AP31" s="36"/>
      <c r="AQ31" s="36" t="s">
        <v>130</v>
      </c>
      <c r="AR31" s="36" t="s">
        <v>131</v>
      </c>
      <c r="AS31" s="36" t="s">
        <v>132</v>
      </c>
      <c r="AT31" s="38">
        <v>42768</v>
      </c>
      <c r="AU31" s="36"/>
      <c r="AV31" s="36"/>
      <c r="AW31" s="36"/>
      <c r="AX31" s="36">
        <v>2</v>
      </c>
      <c r="AY31" s="36">
        <v>2</v>
      </c>
      <c r="AZ31" s="36" t="str">
        <f t="shared" si="0"/>
        <v>あな</v>
      </c>
      <c r="BA31" s="36" t="str">
        <f t="shared" si="1"/>
        <v/>
      </c>
      <c r="BB31" s="36" t="str">
        <f t="shared" si="2"/>
        <v/>
      </c>
      <c r="BC31" s="36"/>
      <c r="BD31" s="36" t="str">
        <f t="shared" si="3"/>
        <v>あなたのターン開始時に、1/1のクレリック･トークンを1体召喚する。&amp;br;このクリーチャーがこの形態に変身したとき、このクリーチャーは+X/+Xの修正を受ける。Xはあなたがコントロールするクリーチャーの数の2倍に等しい。&amp;br;あなたがコントロールするクリーチャーが戦場に出たとき、このクリーチャーは+1/+1の修正を受ける。</v>
      </c>
      <c r="BE31" s="30" t="str">
        <f>IF(AK31="","",VLOOKUP(AK31,BH:BJ,3,FALSE))</f>
        <v>At the beginning of your turn, summon 1 1/1 Cleric token.</v>
      </c>
      <c r="BF31" s="9" t="s">
        <v>1049</v>
      </c>
      <c r="BG31" s="1">
        <v>30</v>
      </c>
      <c r="BH31" s="1" t="s">
        <v>290</v>
      </c>
      <c r="BI31" s="1" t="s">
        <v>1055</v>
      </c>
      <c r="BJ31" s="1" t="s">
        <v>1132</v>
      </c>
    </row>
    <row r="32" spans="1:62">
      <c r="A32" s="1" t="str">
        <f t="shared" si="5"/>
        <v>*眠れぬ者の使者/Emissary of the Sleepless</v>
      </c>
      <c r="B32" s="1" t="s">
        <v>1049</v>
      </c>
      <c r="C32" s="1" t="str">
        <f>"*"&amp;R32&amp;"/"&amp;T32</f>
        <v>*眠れぬ者の使者/Emissary of the Sleepless</v>
      </c>
      <c r="Q32" s="9" t="s">
        <v>3</v>
      </c>
      <c r="R32" s="10" t="str">
        <f>INDEX(AJ:AJ,W31+1)</f>
        <v>眠れぬ者の使者</v>
      </c>
      <c r="S32" s="11" t="s">
        <v>4</v>
      </c>
      <c r="T32" s="10" t="str">
        <f>INDEX(AK:AK,W31+1)</f>
        <v>Emissary of the Sleepless</v>
      </c>
      <c r="U32" s="11"/>
      <c r="V32" s="12"/>
      <c r="W32" s="13"/>
      <c r="X32" s="9"/>
      <c r="Y32" s="28"/>
      <c r="Z32" s="28"/>
      <c r="AA32" s="29"/>
      <c r="AE32" s="24">
        <v>31</v>
      </c>
      <c r="AF32" s="25" t="str">
        <f t="shared" si="4"/>
        <v>白</v>
      </c>
      <c r="AG32" s="36" t="s">
        <v>119</v>
      </c>
      <c r="AH32" s="36"/>
      <c r="AI32" s="36">
        <v>13</v>
      </c>
      <c r="AJ32" s="36" t="s">
        <v>133</v>
      </c>
      <c r="AK32" s="36" t="s">
        <v>134</v>
      </c>
      <c r="AL32" s="36" t="s">
        <v>27</v>
      </c>
      <c r="AM32" s="36"/>
      <c r="AN32" s="36" t="s">
        <v>33</v>
      </c>
      <c r="AO32" s="36" t="s">
        <v>34</v>
      </c>
      <c r="AP32" s="36"/>
      <c r="AQ32" s="36" t="s">
        <v>135</v>
      </c>
      <c r="AR32" s="36" t="s">
        <v>136</v>
      </c>
      <c r="AS32" s="36"/>
      <c r="AT32" s="38">
        <v>42736</v>
      </c>
      <c r="AU32" s="36"/>
      <c r="AV32" s="36"/>
      <c r="AW32" s="36"/>
      <c r="AX32" s="36">
        <v>1</v>
      </c>
      <c r="AY32" s="36">
        <v>1</v>
      </c>
      <c r="AZ32" s="36" t="str">
        <f t="shared" si="0"/>
        <v>この</v>
      </c>
      <c r="BA32" s="36" t="str">
        <f t="shared" si="1"/>
        <v/>
      </c>
      <c r="BB32" s="36" t="str">
        <f t="shared" si="2"/>
        <v/>
      </c>
      <c r="BC32" s="36"/>
      <c r="BD32" s="36" t="str">
        <f t="shared" si="3"/>
        <v>このクリーチャーが戦場に出たとき、あなたがコントロールする各人間は+2/+2の修正を受ける。&amp;br;あなたがコントロールする人間が戦場に出たとき、このクリーチャーは+2/+2の修正を受ける。</v>
      </c>
      <c r="BE32" s="30" t="str">
        <f>IF(AK32="","",VLOOKUP(AK32,BH:BJ,3,FALSE))</f>
        <v>When this creature enters the battlefield, give +2/+2 to each Human you control.&amp;br;When a Human you control enters the battlefield, give +2/+2 to this creature.</v>
      </c>
      <c r="BF32" s="9" t="s">
        <v>1049</v>
      </c>
      <c r="BG32" s="1">
        <v>31</v>
      </c>
      <c r="BH32" s="1" t="s">
        <v>615</v>
      </c>
      <c r="BI32" s="1" t="s">
        <v>1055</v>
      </c>
      <c r="BJ32" s="1" t="s">
        <v>1133</v>
      </c>
    </row>
    <row r="33" spans="1:62">
      <c r="A33" s="1" t="str">
        <f t="shared" si="5"/>
        <v>|LEFT:80|LEFT:100|LEFT:100|LEFT:100|LEFT:100|LEFT:100|c</v>
      </c>
      <c r="B33" s="1" t="s">
        <v>1049</v>
      </c>
      <c r="C33" s="1" t="s">
        <v>1069</v>
      </c>
      <c r="D33" s="3" t="str">
        <f>$Q$1</f>
        <v>LEFT:80</v>
      </c>
      <c r="E33" s="3" t="s">
        <v>1069</v>
      </c>
      <c r="F33" s="3" t="str">
        <f t="shared" ref="F33:J33" si="10">$R$1</f>
        <v>LEFT:100</v>
      </c>
      <c r="G33" s="3" t="s">
        <v>1069</v>
      </c>
      <c r="H33" s="3" t="str">
        <f t="shared" si="10"/>
        <v>LEFT:100</v>
      </c>
      <c r="I33" s="3" t="s">
        <v>1069</v>
      </c>
      <c r="J33" s="3" t="str">
        <f t="shared" si="10"/>
        <v>LEFT:100</v>
      </c>
      <c r="K33" s="3" t="s">
        <v>1069</v>
      </c>
      <c r="L33" s="3" t="str">
        <f>$R$1</f>
        <v>LEFT:100</v>
      </c>
      <c r="M33" s="3" t="s">
        <v>1069</v>
      </c>
      <c r="N33" s="3" t="str">
        <f>$R$1</f>
        <v>LEFT:100</v>
      </c>
      <c r="O33" s="1" t="s">
        <v>1069</v>
      </c>
      <c r="P33" s="1" t="s">
        <v>1070</v>
      </c>
      <c r="Q33" s="14" t="s">
        <v>0</v>
      </c>
      <c r="R33" s="10" t="str">
        <f>INDEX(AF:AF,W31+1)</f>
        <v>白</v>
      </c>
      <c r="S33" s="15" t="s">
        <v>1</v>
      </c>
      <c r="T33" s="10" t="str">
        <f>INDEX(AG:AG,W31+1)</f>
        <v>コモン</v>
      </c>
      <c r="U33" s="15" t="s">
        <v>2</v>
      </c>
      <c r="V33" s="10">
        <f>INDEX(AI:AI,W31+1)</f>
        <v>7</v>
      </c>
      <c r="W33" s="16"/>
      <c r="X33" s="10" t="str">
        <f>INDEX(AQ:AQ,W31+1)</f>
        <v>飛行</v>
      </c>
      <c r="Y33" s="28"/>
      <c r="Z33" s="28"/>
      <c r="AA33" s="29"/>
      <c r="AE33" s="24">
        <v>32</v>
      </c>
      <c r="AF33" s="25" t="str">
        <f t="shared" si="4"/>
        <v>白</v>
      </c>
      <c r="AG33" s="36" t="s">
        <v>119</v>
      </c>
      <c r="AH33" s="36"/>
      <c r="AI33" s="36">
        <v>10</v>
      </c>
      <c r="AJ33" s="36" t="s">
        <v>137</v>
      </c>
      <c r="AK33" s="36" t="s">
        <v>138</v>
      </c>
      <c r="AL33" s="36" t="s">
        <v>61</v>
      </c>
      <c r="AM33" s="36"/>
      <c r="AN33" s="36"/>
      <c r="AO33" s="36"/>
      <c r="AP33" s="36"/>
      <c r="AQ33" s="36" t="s">
        <v>139</v>
      </c>
      <c r="AR33" s="36"/>
      <c r="AS33" s="36"/>
      <c r="AT33" s="38"/>
      <c r="AU33" s="36"/>
      <c r="AV33" s="36"/>
      <c r="AW33" s="36"/>
      <c r="AX33" s="36" t="s">
        <v>1090</v>
      </c>
      <c r="AY33" s="36" t="s">
        <v>1090</v>
      </c>
      <c r="AZ33" s="36" t="str">
        <f t="shared" si="0"/>
        <v>クリ</v>
      </c>
      <c r="BA33" s="36" t="str">
        <f t="shared" si="1"/>
        <v/>
      </c>
      <c r="BB33" s="36" t="str">
        <f t="shared" si="2"/>
        <v/>
      </c>
      <c r="BC33" s="36"/>
      <c r="BD33" s="36" t="str">
        <f t="shared" si="3"/>
        <v>クリーチャー1体を対象とし、それを破壊する。そのクリーチャーのオーナーは調査を行う。</v>
      </c>
      <c r="BE33" s="30" t="str">
        <f>IF(AK33="","",VLOOKUP(AK33,BH:BJ,3,FALSE))</f>
        <v>Destroy target creature. That creature's owner Investigates.</v>
      </c>
      <c r="BF33" s="9" t="s">
        <v>1049</v>
      </c>
      <c r="BG33" s="1">
        <v>32</v>
      </c>
      <c r="BH33" s="1" t="s">
        <v>215</v>
      </c>
      <c r="BI33" s="1" t="s">
        <v>1055</v>
      </c>
      <c r="BJ33" s="1" t="s">
        <v>1134</v>
      </c>
    </row>
    <row r="34" spans="1:62">
      <c r="A34" s="1" t="str">
        <f t="shared" si="5"/>
        <v>|色|白|レアリティ|コモン|マナコスト|7|</v>
      </c>
      <c r="B34" s="1" t="s">
        <v>1049</v>
      </c>
      <c r="C34" s="1" t="s">
        <v>1069</v>
      </c>
      <c r="D34" s="4" t="s">
        <v>0</v>
      </c>
      <c r="E34" s="1" t="s">
        <v>1069</v>
      </c>
      <c r="F34" s="1" t="str">
        <f>IF(R33=0,"",R33)</f>
        <v>白</v>
      </c>
      <c r="G34" s="1" t="s">
        <v>1069</v>
      </c>
      <c r="H34" s="4" t="s">
        <v>1073</v>
      </c>
      <c r="I34" s="1" t="s">
        <v>1069</v>
      </c>
      <c r="J34" s="1" t="str">
        <f>IF(T33=0,"",T33)</f>
        <v>コモン</v>
      </c>
      <c r="K34" s="1" t="s">
        <v>1069</v>
      </c>
      <c r="L34" s="4" t="s">
        <v>1074</v>
      </c>
      <c r="M34" s="1" t="s">
        <v>1069</v>
      </c>
      <c r="N34" s="1">
        <f>IF(V33=0,"",V33)</f>
        <v>7</v>
      </c>
      <c r="O34" s="1" t="s">
        <v>1069</v>
      </c>
      <c r="Q34" s="9" t="s">
        <v>5</v>
      </c>
      <c r="R34" s="10" t="str">
        <f>INDEX(AL:AL,W31+1)</f>
        <v>クリーチャー</v>
      </c>
      <c r="S34" s="15" t="s">
        <v>1075</v>
      </c>
      <c r="T34" s="10" t="str">
        <f>INDEX(AN:AN,W31+1)</f>
        <v>スピリット</v>
      </c>
      <c r="U34" s="10">
        <f>INDEX(AO:AO,W31+1)</f>
        <v>0</v>
      </c>
      <c r="V34" s="10">
        <f>INDEX(AP:AP,W31+1)</f>
        <v>0</v>
      </c>
      <c r="W34" s="16"/>
      <c r="X34" s="10" t="str">
        <f>INDEX(AZ:AZ,W31+1)</f>
        <v>飛行</v>
      </c>
      <c r="Y34" s="10" t="str">
        <f>INDEX(BA:BA,W31+1)</f>
        <v/>
      </c>
      <c r="Z34" s="10" t="str">
        <f>INDEX(BB:BB,W31+1)</f>
        <v/>
      </c>
      <c r="AA34" s="10">
        <f>INDEX(BC:BC,W31+1)</f>
        <v>0</v>
      </c>
      <c r="AE34" s="24">
        <v>33</v>
      </c>
      <c r="AF34" s="25" t="str">
        <f t="shared" si="4"/>
        <v>白</v>
      </c>
      <c r="AG34" s="36" t="s">
        <v>119</v>
      </c>
      <c r="AH34" s="36"/>
      <c r="AI34" s="36">
        <v>11</v>
      </c>
      <c r="AJ34" s="36" t="s">
        <v>140</v>
      </c>
      <c r="AK34" s="36" t="s">
        <v>141</v>
      </c>
      <c r="AL34" s="36" t="s">
        <v>76</v>
      </c>
      <c r="AM34" s="36"/>
      <c r="AN34" s="36"/>
      <c r="AO34" s="36"/>
      <c r="AP34" s="36"/>
      <c r="AQ34" s="36" t="s">
        <v>142</v>
      </c>
      <c r="AR34" s="36"/>
      <c r="AS34" s="36"/>
      <c r="AT34" s="38"/>
      <c r="AU34" s="36"/>
      <c r="AV34" s="36"/>
      <c r="AW34" s="36">
        <v>3</v>
      </c>
      <c r="AX34" s="36" t="s">
        <v>1090</v>
      </c>
      <c r="AY34" s="36" t="s">
        <v>1090</v>
      </c>
      <c r="AZ34" s="36" t="str">
        <f t="shared" si="0"/>
        <v>この</v>
      </c>
      <c r="BA34" s="36" t="str">
        <f t="shared" si="1"/>
        <v/>
      </c>
      <c r="BB34" s="36" t="str">
        <f t="shared" si="2"/>
        <v/>
      </c>
      <c r="BC34" s="36"/>
      <c r="BD34" s="36" t="str">
        <f t="shared" si="3"/>
        <v>このサポートがボードにある間、あなたがコントロールするトークンでない各クリーチャーは+2/+2の修正を受けるとともに警戒を得る。</v>
      </c>
      <c r="BE34" s="30" t="str">
        <f>IF(AK34="","",VLOOKUP(AK34,BH:BJ,3,FALSE))</f>
        <v>While this support is in play, non-token creatures you control gain Vigilance and +2/+2.</v>
      </c>
      <c r="BF34" s="9" t="s">
        <v>1049</v>
      </c>
      <c r="BG34" s="1">
        <v>33</v>
      </c>
      <c r="BH34" s="1" t="s">
        <v>32</v>
      </c>
      <c r="BI34" s="1" t="s">
        <v>1055</v>
      </c>
      <c r="BJ34" s="1" t="s">
        <v>1135</v>
      </c>
    </row>
    <row r="35" spans="1:62">
      <c r="A35" s="1" t="str">
        <f t="shared" si="5"/>
        <v>|種別|クリーチャー|サブタイプ|スピリット|||</v>
      </c>
      <c r="B35" s="1" t="s">
        <v>1049</v>
      </c>
      <c r="C35" s="1" t="s">
        <v>1069</v>
      </c>
      <c r="D35" s="4" t="s">
        <v>5</v>
      </c>
      <c r="E35" s="1" t="s">
        <v>1069</v>
      </c>
      <c r="F35" s="1" t="str">
        <f>IF(R34=0,"",R34)</f>
        <v>クリーチャー</v>
      </c>
      <c r="G35" s="1" t="s">
        <v>1069</v>
      </c>
      <c r="H35" s="4" t="s">
        <v>1078</v>
      </c>
      <c r="I35" s="1" t="s">
        <v>1069</v>
      </c>
      <c r="J35" s="1" t="str">
        <f>IF(T34=0,"",T34)</f>
        <v>スピリット</v>
      </c>
      <c r="K35" s="1" t="s">
        <v>1069</v>
      </c>
      <c r="L35" s="1" t="str">
        <f>IF(U34=0,"",U34)</f>
        <v/>
      </c>
      <c r="M35" s="1" t="s">
        <v>1069</v>
      </c>
      <c r="N35" s="1" t="str">
        <f>IF(V34=0,"",V34)</f>
        <v/>
      </c>
      <c r="O35" s="1" t="s">
        <v>1069</v>
      </c>
      <c r="Q35" s="9" t="s">
        <v>1079</v>
      </c>
      <c r="R35" s="10" t="str">
        <f>INDEX(BD:BD,W31+1)</f>
        <v>飛行&amp;br;このクリーチャーが戦場に出たとき、あなたがコントロールしているスピリットが破壊されていた場合、飛行を持つ1/1の白のスピリット･トークンを1体召喚する。</v>
      </c>
      <c r="S35" s="11"/>
      <c r="T35" s="11"/>
      <c r="U35" s="11"/>
      <c r="V35" s="12"/>
      <c r="W35" s="16"/>
      <c r="X35" s="8"/>
      <c r="Y35" s="8"/>
      <c r="Z35" s="8"/>
      <c r="AA35" s="30"/>
      <c r="AE35" s="24">
        <v>34</v>
      </c>
      <c r="AF35" s="25" t="str">
        <f t="shared" si="4"/>
        <v>白</v>
      </c>
      <c r="AG35" s="36" t="s">
        <v>143</v>
      </c>
      <c r="AH35" s="36"/>
      <c r="AI35" s="36">
        <v>16</v>
      </c>
      <c r="AJ35" s="36" t="s">
        <v>144</v>
      </c>
      <c r="AK35" s="36" t="s">
        <v>145</v>
      </c>
      <c r="AL35" s="36" t="s">
        <v>27</v>
      </c>
      <c r="AM35" s="36"/>
      <c r="AN35" s="36" t="s">
        <v>146</v>
      </c>
      <c r="AO35" s="36"/>
      <c r="AP35" s="36"/>
      <c r="AQ35" s="36" t="s">
        <v>29</v>
      </c>
      <c r="AR35" s="36" t="s">
        <v>147</v>
      </c>
      <c r="AS35" s="36"/>
      <c r="AT35" s="38">
        <v>42955</v>
      </c>
      <c r="AU35" s="36"/>
      <c r="AV35" s="36"/>
      <c r="AW35" s="36"/>
      <c r="AX35" s="36">
        <v>8</v>
      </c>
      <c r="AY35" s="36">
        <v>8</v>
      </c>
      <c r="AZ35" s="36" t="str">
        <f t="shared" si="0"/>
        <v>飛行</v>
      </c>
      <c r="BA35" s="36" t="str">
        <f t="shared" si="1"/>
        <v/>
      </c>
      <c r="BB35" s="36" t="str">
        <f t="shared" si="2"/>
        <v/>
      </c>
      <c r="BC35" s="36"/>
      <c r="BD35" s="36" t="str">
        <f t="shared" si="3"/>
        <v>飛行&amp;br;このクリーチャーが戦闘ダメージを与えたとき、昂揚:対戦相手がコントロールする最初のクリーチャーを破壊する。</v>
      </c>
      <c r="BE35" s="30" t="str">
        <f>IF(AK35="","",VLOOKUP(AK35,BH:BJ,3,FALSE))</f>
        <v>When this creature deals combat damage, Delirium:the first creature your opponent controls is Destroyed.</v>
      </c>
      <c r="BF35" s="9" t="s">
        <v>1049</v>
      </c>
      <c r="BG35" s="1">
        <v>34</v>
      </c>
      <c r="BH35" s="1" t="s">
        <v>596</v>
      </c>
      <c r="BI35" s="1" t="s">
        <v>1055</v>
      </c>
      <c r="BJ35" s="1" t="s">
        <v>1136</v>
      </c>
    </row>
    <row r="36" spans="1:62">
      <c r="A36" s="1" t="str">
        <f t="shared" si="5"/>
        <v>|テキスト|&gt;|&gt;|&gt;|&gt;|飛行&amp;br;このクリーチャーが戦場に出たとき、あなたがコントロールしているスピリットが破壊されていた場合、飛行を持つ1/1の白のスピリット･トークンを1体召喚する。|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飛行&amp;br;このクリーチャーが戦場に出たとき、あなたがコントロールしているスピリットが破壊されていた場合、飛行を持つ1/1の白のスピリット･トークンを1体召喚する。</v>
      </c>
      <c r="O36" s="1" t="s">
        <v>1069</v>
      </c>
      <c r="Q36" s="14" t="s">
        <v>21</v>
      </c>
      <c r="R36" s="10" t="str">
        <f>INDEX(BE:BE,W31+1)</f>
        <v>When this creature enters the battlefield, if a Spirit you control was Destroyed, summon 1 1/1 White Spirit token with Flying.</v>
      </c>
      <c r="S36" s="9" t="s">
        <v>1084</v>
      </c>
      <c r="T36" s="10" t="str">
        <f>IF(X36="","",X36&amp;IF(Y36="",""," "&amp;Y36)&amp;IF(Z36="",""," "&amp;Z36)&amp;IF(AA36="",""," "&amp;AA36))</f>
        <v>Flying  </v>
      </c>
      <c r="U36" s="11"/>
      <c r="V36" s="12"/>
      <c r="W36" s="16" t="s">
        <v>1084</v>
      </c>
      <c r="X36" s="9" t="str">
        <f t="shared" ref="X36:AA36" si="11">IF(ISERROR(IF(LEN(X35)&gt;1,X35,VLOOKUP(X34,$AC:$AD,2,FALSE))),"",IF(LEN(X35)&gt;1,X35,VLOOKUP(X34,$AC:$AD,2,FALSE)))</f>
        <v>Flying</v>
      </c>
      <c r="Y36" s="9" t="str">
        <f t="shared" si="11"/>
        <v/>
      </c>
      <c r="Z36" s="9" t="str">
        <f t="shared" si="11"/>
        <v/>
      </c>
      <c r="AA36" s="9" t="str">
        <f t="shared" si="11"/>
        <v> </v>
      </c>
      <c r="AE36" s="24">
        <v>35</v>
      </c>
      <c r="AF36" s="25" t="str">
        <f t="shared" si="4"/>
        <v>白</v>
      </c>
      <c r="AG36" s="36" t="s">
        <v>143</v>
      </c>
      <c r="AH36" s="36"/>
      <c r="AI36" s="36">
        <v>18</v>
      </c>
      <c r="AJ36" s="36" t="s">
        <v>148</v>
      </c>
      <c r="AK36" s="36" t="s">
        <v>149</v>
      </c>
      <c r="AL36" s="36" t="s">
        <v>27</v>
      </c>
      <c r="AM36" s="36"/>
      <c r="AN36" s="36" t="s">
        <v>146</v>
      </c>
      <c r="AO36" s="36"/>
      <c r="AP36" s="36"/>
      <c r="AQ36" s="36" t="s">
        <v>150</v>
      </c>
      <c r="AR36" s="36" t="s">
        <v>151</v>
      </c>
      <c r="AS36" s="36" t="s">
        <v>152</v>
      </c>
      <c r="AT36" s="38">
        <v>42955</v>
      </c>
      <c r="AU36" s="36"/>
      <c r="AV36" s="36"/>
      <c r="AW36" s="36"/>
      <c r="AX36" s="36">
        <v>8</v>
      </c>
      <c r="AY36" s="36">
        <v>8</v>
      </c>
      <c r="AZ36" s="36" t="str">
        <f t="shared" si="0"/>
        <v>飛行</v>
      </c>
      <c r="BA36" s="36" t="str">
        <f t="shared" si="1"/>
        <v>警戒</v>
      </c>
      <c r="BB36" s="36" t="str">
        <f t="shared" si="2"/>
        <v/>
      </c>
      <c r="BC36" s="36"/>
      <c r="BD36" s="36" t="str">
        <f t="shared" si="3"/>
        <v>飛行 警戒&amp;br;このクリーチャーが戦場に出たとき、あなたの次のターン開始時まで、あなたがコントロールする各クリーチャーはダメージ軽減と到達を得る。&amp;br;あなたがコントロールする天使でないクリーチャーが死亡したとき、このクリーチャーは変身する。</v>
      </c>
      <c r="BE36" s="30" t="str">
        <f>IF(AK36="","",VLOOKUP(AK36,BH:BJ,3,FALSE))</f>
        <v>When this creature enters the battlefield, all creatures you control gain Prevent Damage and Reach until the beginning of your next turn.&amp;br;When a non-Angel you control dies, Transform this creature.</v>
      </c>
      <c r="BF36" s="9" t="s">
        <v>1049</v>
      </c>
      <c r="BG36" s="1">
        <v>35</v>
      </c>
      <c r="BH36" s="1" t="s">
        <v>138</v>
      </c>
      <c r="BI36" s="1" t="s">
        <v>1055</v>
      </c>
      <c r="BJ36" s="1" t="s">
        <v>1137</v>
      </c>
    </row>
    <row r="37" spans="1:62">
      <c r="A37" s="1" t="str">
        <f t="shared" si="5"/>
        <v>|英テキスト|&gt;|&gt;|&gt;|&gt;|Flying  &amp;br;When this creature enters the battlefield, if a Spirit you control was Destroyed, summon 1 1/1 White Spirit token with Flying.|</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Flying  &amp;br;When this creature enters the battlefield, if a Spirit you control was Destroyed, summon 1 1/1 White Spirit token with Flying.</v>
      </c>
      <c r="O37" s="1" t="s">
        <v>1069</v>
      </c>
      <c r="Q37" s="9" t="s">
        <v>12</v>
      </c>
      <c r="R37" s="10" t="str">
        <f>IF(INDEX(AX:AX,W31+1)="",0,INDEX(AX:AX,W31+1)&amp;"/"&amp;INDEX(AY:AY,W31+1))</f>
        <v>1/2</v>
      </c>
      <c r="S37" s="11"/>
      <c r="T37" s="11"/>
      <c r="U37" s="11"/>
      <c r="V37" s="12"/>
      <c r="W37" s="16"/>
      <c r="X37" s="9"/>
      <c r="Y37" s="28"/>
      <c r="Z37" s="28"/>
      <c r="AA37" s="29"/>
      <c r="AE37" s="24">
        <v>36</v>
      </c>
      <c r="AF37" s="25" t="str">
        <f t="shared" si="4"/>
        <v>白</v>
      </c>
      <c r="AG37" s="36" t="s">
        <v>143</v>
      </c>
      <c r="AH37" s="36"/>
      <c r="AI37" s="36">
        <v>1</v>
      </c>
      <c r="AJ37" s="36" t="s">
        <v>153</v>
      </c>
      <c r="AK37" s="36" t="s">
        <v>154</v>
      </c>
      <c r="AL37" s="36" t="s">
        <v>27</v>
      </c>
      <c r="AM37" s="36"/>
      <c r="AN37" s="36" t="s">
        <v>146</v>
      </c>
      <c r="AO37" s="36"/>
      <c r="AP37" s="36"/>
      <c r="AQ37" s="36" t="s">
        <v>150</v>
      </c>
      <c r="AR37" s="36" t="s">
        <v>155</v>
      </c>
      <c r="AS37" s="36"/>
      <c r="AT37" s="38">
        <v>43018</v>
      </c>
      <c r="AU37" s="36"/>
      <c r="AV37" s="36"/>
      <c r="AW37" s="36"/>
      <c r="AX37" s="36">
        <v>10</v>
      </c>
      <c r="AY37" s="36">
        <v>10</v>
      </c>
      <c r="AZ37" s="36" t="str">
        <f t="shared" si="0"/>
        <v>飛行</v>
      </c>
      <c r="BA37" s="36" t="str">
        <f t="shared" si="1"/>
        <v>警戒</v>
      </c>
      <c r="BB37" s="36" t="str">
        <f t="shared" si="2"/>
        <v/>
      </c>
      <c r="BC37" s="36"/>
      <c r="BD37" s="36" t="str">
        <f t="shared" si="3"/>
        <v>飛行 警戒&amp;br;このクリーチャーがこの形態に変身したとき、対戦相手と、対戦相手がコントロールする各クリーチャーは6点のダメージを受ける。</v>
      </c>
      <c r="BE37" s="30" t="str">
        <f>IF(AK37="","",VLOOKUP(AK37,BH:BJ,3,FALSE))</f>
        <v>When this creature Transforms, deal 6 damage to your opponent and each creature your opponent controls.</v>
      </c>
      <c r="BF37" s="9" t="s">
        <v>1049</v>
      </c>
      <c r="BG37" s="1">
        <v>36</v>
      </c>
      <c r="BH37" s="1" t="s">
        <v>346</v>
      </c>
      <c r="BI37" s="1" t="s">
        <v>1055</v>
      </c>
      <c r="BJ37" s="1" t="s">
        <v>1138</v>
      </c>
    </row>
    <row r="38" spans="1:62">
      <c r="A38" s="1" t="str">
        <f t="shared" si="5"/>
        <v>|PT|&gt;|1/2|シールド数|&gt;||</v>
      </c>
      <c r="B38" s="1" t="s">
        <v>1049</v>
      </c>
      <c r="C38" s="1" t="s">
        <v>1069</v>
      </c>
      <c r="D38" s="1" t="s">
        <v>12</v>
      </c>
      <c r="E38" s="1" t="s">
        <v>1069</v>
      </c>
      <c r="F38" s="1" t="s">
        <v>1083</v>
      </c>
      <c r="G38" s="1" t="s">
        <v>1069</v>
      </c>
      <c r="H38" s="1" t="str">
        <f>IF(R37=0,"",R37)</f>
        <v>1/2</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4"/>
        <v>白</v>
      </c>
      <c r="AG38" s="36" t="s">
        <v>143</v>
      </c>
      <c r="AH38" s="36"/>
      <c r="AI38" s="36">
        <v>24</v>
      </c>
      <c r="AJ38" s="36" t="s">
        <v>156</v>
      </c>
      <c r="AK38" s="36" t="s">
        <v>157</v>
      </c>
      <c r="AL38" s="36" t="s">
        <v>27</v>
      </c>
      <c r="AM38" s="36"/>
      <c r="AN38" s="36" t="s">
        <v>33</v>
      </c>
      <c r="AO38" s="36" t="s">
        <v>34</v>
      </c>
      <c r="AP38" s="36"/>
      <c r="AQ38" s="36" t="s">
        <v>158</v>
      </c>
      <c r="AR38" s="36" t="s">
        <v>159</v>
      </c>
      <c r="AS38" s="36"/>
      <c r="AT38" s="38">
        <v>42955</v>
      </c>
      <c r="AU38" s="36"/>
      <c r="AV38" s="36"/>
      <c r="AW38" s="36"/>
      <c r="AX38" s="36">
        <v>8</v>
      </c>
      <c r="AY38" s="36">
        <v>8</v>
      </c>
      <c r="AZ38" s="36" t="str">
        <f t="shared" si="0"/>
        <v>対戦</v>
      </c>
      <c r="BA38" s="36" t="str">
        <f t="shared" si="1"/>
        <v/>
      </c>
      <c r="BB38" s="36" t="str">
        <f t="shared" si="2"/>
        <v/>
      </c>
      <c r="BC38" s="36"/>
      <c r="BD38" s="36" t="str">
        <f t="shared" si="3"/>
        <v>対戦相手のターンの戦闘開始時に、あなたのターン終了時まで、あなたがコントロールする各クリーチャーは到達と絆魂を得る。それらはタフネスを2得る。&amp;br;あなたのターンの戦闘開始時に、あなたのターン終了時まで、あなたがコントロールする各クリーチャーは飛行とバーサーカーとトランプルを得る。</v>
      </c>
      <c r="BE38" s="30" t="str">
        <f>IF(AK38="","",VLOOKUP(AK38,BH:BJ,3,FALSE))</f>
        <v>At the beginning of your opponent's combat turn, each creature you control gains Reach, Lifelink until the end of the turn and they gain 2 life.&amp;br;At the beginning of your combat turn, each creature you control gains Flying, Berserker and Trample until the end of your turn.</v>
      </c>
      <c r="BF38" s="9" t="s">
        <v>1049</v>
      </c>
      <c r="BG38" s="1">
        <v>37</v>
      </c>
      <c r="BH38" s="1" t="s">
        <v>161</v>
      </c>
      <c r="BI38" s="1" t="s">
        <v>1055</v>
      </c>
      <c r="BJ38" s="1" t="s">
        <v>1139</v>
      </c>
    </row>
    <row r="39" spans="1:62">
      <c r="A39" s="1" t="str">
        <f t="shared" si="5"/>
        <v>&amp;br;&amp;br;</v>
      </c>
      <c r="B39" s="1" t="s">
        <v>1049</v>
      </c>
      <c r="C39" s="1" t="s">
        <v>1097</v>
      </c>
      <c r="R39" s="1"/>
      <c r="S39" s="1"/>
      <c r="T39" s="1"/>
      <c r="U39" s="1"/>
      <c r="V39" s="1"/>
      <c r="AE39" s="24">
        <v>38</v>
      </c>
      <c r="AF39" s="25" t="str">
        <f t="shared" si="4"/>
        <v>白</v>
      </c>
      <c r="AG39" s="36" t="s">
        <v>143</v>
      </c>
      <c r="AH39" s="36"/>
      <c r="AI39" s="36">
        <v>12</v>
      </c>
      <c r="AJ39" s="36" t="s">
        <v>160</v>
      </c>
      <c r="AK39" s="36" t="s">
        <v>161</v>
      </c>
      <c r="AL39" s="36" t="s">
        <v>61</v>
      </c>
      <c r="AM39" s="36"/>
      <c r="AN39" s="36"/>
      <c r="AO39" s="36"/>
      <c r="AP39" s="36"/>
      <c r="AQ39" s="36" t="s">
        <v>162</v>
      </c>
      <c r="AR39" s="36" t="s">
        <v>163</v>
      </c>
      <c r="AS39" s="36"/>
      <c r="AT39" s="38"/>
      <c r="AU39" s="36"/>
      <c r="AV39" s="36"/>
      <c r="AW39" s="36"/>
      <c r="AX39" s="36" t="s">
        <v>1090</v>
      </c>
      <c r="AY39" s="36" t="s">
        <v>1090</v>
      </c>
      <c r="AZ39" s="36" t="str">
        <f t="shared" si="0"/>
        <v>各ク</v>
      </c>
      <c r="BA39" s="36" t="str">
        <f t="shared" si="1"/>
        <v/>
      </c>
      <c r="BB39" s="36" t="str">
        <f t="shared" si="2"/>
        <v/>
      </c>
      <c r="BC39" s="36"/>
      <c r="BD39" s="36" t="str">
        <f t="shared" si="3"/>
        <v>各クリーチャーを破壊する。&amp;br;昂揚：飛行を持つ4/4の白の天使・トークンを2体召喚する。</v>
      </c>
      <c r="BE39" s="30" t="str">
        <f>IF(AK39="","",VLOOKUP(AK39,BH:BJ,3,FALSE))</f>
        <v>Destroy each creature on the battlefield.&amp;br;Delirium:Summon 2 4/4 White Angel token with Flying.</v>
      </c>
      <c r="BF39" s="9" t="s">
        <v>1049</v>
      </c>
      <c r="BG39" s="1">
        <v>38</v>
      </c>
      <c r="BH39" s="1" t="s">
        <v>1140</v>
      </c>
      <c r="BI39" s="1" t="s">
        <v>1055</v>
      </c>
      <c r="BJ39" s="1" t="s">
        <v>1141</v>
      </c>
    </row>
    <row r="40" spans="1:62">
      <c r="A40" s="1" t="str">
        <f t="shared" si="5"/>
        <v>#back(text=戻る,left)</v>
      </c>
      <c r="B40" s="1" t="s">
        <v>1049</v>
      </c>
      <c r="C40" s="1" t="s">
        <v>1100</v>
      </c>
      <c r="R40" s="1"/>
      <c r="S40" s="1"/>
      <c r="T40" s="1"/>
      <c r="U40" s="1"/>
      <c r="V40" s="1"/>
      <c r="AE40" s="24">
        <v>39</v>
      </c>
      <c r="AF40" s="25" t="str">
        <f t="shared" si="4"/>
        <v>白</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5"/>
        <v>&amp;br;</v>
      </c>
      <c r="B41" s="1" t="s">
        <v>1049</v>
      </c>
      <c r="C41" s="1" t="s">
        <v>1048</v>
      </c>
      <c r="R41" s="1"/>
      <c r="S41" s="1"/>
      <c r="T41" s="1"/>
      <c r="U41" s="1"/>
      <c r="V41" s="1"/>
      <c r="AE41" s="24">
        <v>40</v>
      </c>
      <c r="AF41" s="25" t="str">
        <f t="shared" si="4"/>
        <v>白</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5"/>
        <v>#comment(above,nsize=[15],size=[30],num=[10])</v>
      </c>
      <c r="B42" s="1" t="s">
        <v>1049</v>
      </c>
      <c r="C42" s="1" t="s">
        <v>1108</v>
      </c>
      <c r="R42" s="1"/>
      <c r="S42" s="1"/>
      <c r="T42" s="1"/>
      <c r="U42" s="1"/>
      <c r="V42" s="1"/>
      <c r="AE42" s="24">
        <v>41</v>
      </c>
      <c r="AF42" s="25" t="str">
        <f t="shared" si="4"/>
        <v>白</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5"/>
        <v>&amp;br;&amp;br;</v>
      </c>
      <c r="B43" s="1" t="s">
        <v>1049</v>
      </c>
      <c r="C43" s="1" t="s">
        <v>1097</v>
      </c>
      <c r="R43" s="1"/>
      <c r="S43" s="1"/>
      <c r="T43" s="1"/>
      <c r="U43" s="1"/>
      <c r="V43" s="1"/>
      <c r="AE43" s="24">
        <v>42</v>
      </c>
      <c r="AF43" s="25" t="str">
        <f t="shared" si="4"/>
        <v>白</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5"/>
        <v/>
      </c>
      <c r="B44" s="1" t="s">
        <v>1049</v>
      </c>
      <c r="Q44" s="5"/>
      <c r="R44" s="6"/>
      <c r="S44" s="6"/>
      <c r="T44" s="6"/>
      <c r="U44" s="6"/>
      <c r="V44" s="7"/>
      <c r="W44" s="8">
        <v>4</v>
      </c>
      <c r="X44" s="5"/>
      <c r="Y44" s="26"/>
      <c r="Z44" s="26"/>
      <c r="AA44" s="27"/>
      <c r="AE44" s="24">
        <v>43</v>
      </c>
      <c r="AF44" s="25" t="str">
        <f t="shared" si="4"/>
        <v>白</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5"/>
        <v>*鼓舞する隊長/Inspiring Captain</v>
      </c>
      <c r="B45" s="1" t="s">
        <v>1049</v>
      </c>
      <c r="C45" s="1" t="str">
        <f>"*"&amp;R45&amp;"/"&amp;T45</f>
        <v>*鼓舞する隊長/Inspiring Captain</v>
      </c>
      <c r="Q45" s="9" t="s">
        <v>3</v>
      </c>
      <c r="R45" s="10" t="str">
        <f>INDEX(AJ:AJ,W44+1)</f>
        <v>鼓舞する隊長</v>
      </c>
      <c r="S45" s="11" t="s">
        <v>4</v>
      </c>
      <c r="T45" s="10" t="str">
        <f>INDEX(AK:AK,W44+1)</f>
        <v>Inspiring Captain</v>
      </c>
      <c r="U45" s="11"/>
      <c r="V45" s="12"/>
      <c r="W45" s="13"/>
      <c r="X45" s="9"/>
      <c r="Y45" s="28"/>
      <c r="Z45" s="28"/>
      <c r="AA45" s="29"/>
      <c r="AE45" s="24">
        <v>44</v>
      </c>
      <c r="AF45" s="25" t="str">
        <f t="shared" si="4"/>
        <v>白</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5"/>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白</v>
      </c>
      <c r="S46" s="15" t="s">
        <v>1</v>
      </c>
      <c r="T46" s="10" t="str">
        <f>INDEX(AG:AG,W44+1)</f>
        <v>コモン</v>
      </c>
      <c r="U46" s="15" t="s">
        <v>2</v>
      </c>
      <c r="V46" s="10">
        <f>INDEX(AI:AI,W44+1)</f>
        <v>11</v>
      </c>
      <c r="W46" s="16"/>
      <c r="X46" s="10" t="str">
        <f>INDEX(AQ:AQ,W44+1)</f>
        <v>ディフェンダー</v>
      </c>
      <c r="Y46" s="28"/>
      <c r="Z46" s="28"/>
      <c r="AA46" s="29"/>
      <c r="AE46" s="24">
        <v>45</v>
      </c>
      <c r="AF46" s="25" t="str">
        <f t="shared" si="4"/>
        <v>白</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5"/>
        <v>|色|白|レアリティ|コモン|マナコスト|11|</v>
      </c>
      <c r="B47" s="1" t="s">
        <v>1049</v>
      </c>
      <c r="C47" s="1" t="s">
        <v>1069</v>
      </c>
      <c r="D47" s="4" t="s">
        <v>0</v>
      </c>
      <c r="E47" s="1" t="s">
        <v>1069</v>
      </c>
      <c r="F47" s="1" t="str">
        <f>IF(R46=0,"",R46)</f>
        <v>白</v>
      </c>
      <c r="G47" s="1" t="s">
        <v>1069</v>
      </c>
      <c r="H47" s="4" t="s">
        <v>1073</v>
      </c>
      <c r="I47" s="1" t="s">
        <v>1069</v>
      </c>
      <c r="J47" s="1" t="str">
        <f>IF(T46=0,"",T46)</f>
        <v>コモン</v>
      </c>
      <c r="K47" s="1" t="s">
        <v>1069</v>
      </c>
      <c r="L47" s="4" t="s">
        <v>1074</v>
      </c>
      <c r="M47" s="1" t="s">
        <v>1069</v>
      </c>
      <c r="N47" s="1">
        <f>IF(V46=0,"",V46)</f>
        <v>11</v>
      </c>
      <c r="O47" s="1" t="s">
        <v>1069</v>
      </c>
      <c r="Q47" s="9" t="s">
        <v>5</v>
      </c>
      <c r="R47" s="10" t="str">
        <f>INDEX(AL:AL,W44+1)</f>
        <v>クリーチャー</v>
      </c>
      <c r="S47" s="15" t="s">
        <v>1075</v>
      </c>
      <c r="T47" s="10" t="str">
        <f>INDEX(AN:AN,W44+1)</f>
        <v>人間</v>
      </c>
      <c r="U47" s="10" t="str">
        <f>INDEX(AO:AO,W44+1)</f>
        <v>騎士</v>
      </c>
      <c r="V47" s="10">
        <f>INDEX(AP:AP,W44+1)</f>
        <v>0</v>
      </c>
      <c r="W47" s="16"/>
      <c r="X47" s="10" t="str">
        <f>INDEX(AZ:AZ,W44+1)</f>
        <v>ディ</v>
      </c>
      <c r="Y47" s="10" t="str">
        <f>INDEX(BA:BA,W44+1)</f>
        <v/>
      </c>
      <c r="Z47" s="10" t="str">
        <f>INDEX(BB:BB,W44+1)</f>
        <v/>
      </c>
      <c r="AA47" s="10">
        <f>INDEX(BC:BC,W44+1)</f>
        <v>0</v>
      </c>
      <c r="AE47" s="24">
        <v>46</v>
      </c>
      <c r="AF47" s="25" t="str">
        <f t="shared" si="4"/>
        <v>白</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5"/>
        <v>|種別|クリーチャー|サブタイプ|人間|騎士||</v>
      </c>
      <c r="B48" s="1" t="s">
        <v>1049</v>
      </c>
      <c r="C48" s="1" t="s">
        <v>1069</v>
      </c>
      <c r="D48" s="4" t="s">
        <v>5</v>
      </c>
      <c r="E48" s="1" t="s">
        <v>1069</v>
      </c>
      <c r="F48" s="1" t="str">
        <f>IF(R47=0,"",R47)</f>
        <v>クリーチャー</v>
      </c>
      <c r="G48" s="1" t="s">
        <v>1069</v>
      </c>
      <c r="H48" s="4" t="s">
        <v>1078</v>
      </c>
      <c r="I48" s="1" t="s">
        <v>1069</v>
      </c>
      <c r="J48" s="1" t="str">
        <f>IF(T47=0,"",T47)</f>
        <v>人間</v>
      </c>
      <c r="K48" s="1" t="s">
        <v>1069</v>
      </c>
      <c r="L48" s="1" t="str">
        <f>IF(U47=0,"",U47)</f>
        <v>騎士</v>
      </c>
      <c r="M48" s="1" t="s">
        <v>1069</v>
      </c>
      <c r="N48" s="1" t="str">
        <f>IF(V47=0,"",V47)</f>
        <v/>
      </c>
      <c r="O48" s="1" t="s">
        <v>1069</v>
      </c>
      <c r="Q48" s="9" t="s">
        <v>1079</v>
      </c>
      <c r="R48" s="10" t="str">
        <f>INDEX(BD:BD,W44+1)</f>
        <v>ディフェンダー&amp;br;このクリーチャーが戦場に出たとき、あなたの次のターン開始時まで、あなたがコントロールする各クリーチャーは+1/+1の修正を受ける。</v>
      </c>
      <c r="S48" s="11"/>
      <c r="T48" s="11"/>
      <c r="U48" s="11"/>
      <c r="V48" s="12"/>
      <c r="W48" s="16"/>
      <c r="X48" s="8"/>
      <c r="Y48" s="8"/>
      <c r="Z48" s="8"/>
      <c r="AA48" s="30"/>
      <c r="AE48" s="24">
        <v>47</v>
      </c>
      <c r="AF48" s="25" t="str">
        <f t="shared" si="4"/>
        <v>白</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5"/>
        <v>|テキスト|&gt;|&gt;|&gt;|&gt;|ディフェンダー&amp;br;このクリーチャーが戦場に出たとき、あなたの次のターン開始時まで、あなたがコントロールする各クリーチャーは+1/+1の修正を受ける。|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ディフェンダー&amp;br;このクリーチャーが戦場に出たとき、あなたの次のターン開始時まで、あなたがコントロールする各クリーチャーは+1/+1の修正を受ける。</v>
      </c>
      <c r="O49" s="1" t="s">
        <v>1069</v>
      </c>
      <c r="Q49" s="14" t="s">
        <v>21</v>
      </c>
      <c r="R49" s="10" t="str">
        <f>INDEX(BE:BE,W44+1)</f>
        <v>When this creature enters the battlefield, each creature you control gains +1/+1 until the beginning of your next turn.</v>
      </c>
      <c r="S49" s="9" t="s">
        <v>1084</v>
      </c>
      <c r="T49" s="10" t="str">
        <f>IF(X49="","",X49&amp;IF(Y49="",""," "&amp;Y49)&amp;IF(Z49="",""," "&amp;Z49)&amp;IF(AA49="",""," "&amp;AA49))</f>
        <v>Defender  </v>
      </c>
      <c r="U49" s="11"/>
      <c r="V49" s="12"/>
      <c r="W49" s="16" t="s">
        <v>1084</v>
      </c>
      <c r="X49" s="9" t="str">
        <f t="shared" ref="X49:AA49" si="15">IF(ISERROR(IF(LEN(X48)&gt;1,X48,VLOOKUP(X47,$AC:$AD,2,FALSE))),"",IF(LEN(X48)&gt;1,X48,VLOOKUP(X47,$AC:$AD,2,FALSE)))</f>
        <v>Defender</v>
      </c>
      <c r="Y49" s="9" t="str">
        <f t="shared" si="15"/>
        <v/>
      </c>
      <c r="Z49" s="9" t="str">
        <f t="shared" si="15"/>
        <v/>
      </c>
      <c r="AA49" s="9" t="str">
        <f t="shared" si="15"/>
        <v> </v>
      </c>
      <c r="AE49" s="24">
        <v>48</v>
      </c>
      <c r="AF49" s="25" t="str">
        <f t="shared" si="4"/>
        <v>白</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5"/>
        <v>|英テキスト|&gt;|&gt;|&gt;|&gt;|Defender  &amp;br;When this creature enters the battlefield, each creature you control gains +1/+1 until the beginning of your next turn.|</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Defender  &amp;br;When this creature enters the battlefield, each creature you control gains +1/+1 until the beginning of your next turn.</v>
      </c>
      <c r="O50" s="1" t="s">
        <v>1069</v>
      </c>
      <c r="Q50" s="9" t="s">
        <v>12</v>
      </c>
      <c r="R50" s="10" t="str">
        <f>IF(INDEX(AX:AX,W44+1)="",0,INDEX(AX:AX,W44+1)&amp;"/"&amp;INDEX(AY:AY,W44+1))</f>
        <v>2/2</v>
      </c>
      <c r="S50" s="11"/>
      <c r="T50" s="11"/>
      <c r="U50" s="11"/>
      <c r="V50" s="12"/>
      <c r="W50" s="16"/>
      <c r="X50" s="9"/>
      <c r="Y50" s="28"/>
      <c r="Z50" s="28"/>
      <c r="AA50" s="29"/>
      <c r="AE50" s="24">
        <v>49</v>
      </c>
      <c r="AF50" s="25" t="str">
        <f t="shared" si="4"/>
        <v>白</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5"/>
        <v>|PT|&gt;|2/2|シールド数|&gt;||</v>
      </c>
      <c r="B51" s="1" t="s">
        <v>1049</v>
      </c>
      <c r="C51" s="1" t="s">
        <v>1069</v>
      </c>
      <c r="D51" s="1" t="s">
        <v>12</v>
      </c>
      <c r="E51" s="1" t="s">
        <v>1069</v>
      </c>
      <c r="F51" s="1" t="s">
        <v>1083</v>
      </c>
      <c r="G51" s="1" t="s">
        <v>1069</v>
      </c>
      <c r="H51" s="1" t="str">
        <f>IF(R50=0,"",R50)</f>
        <v>2/2</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4"/>
        <v>白</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5"/>
        <v>&amp;br;&amp;br;</v>
      </c>
      <c r="B52" s="1" t="s">
        <v>1049</v>
      </c>
      <c r="C52" s="1" t="s">
        <v>1097</v>
      </c>
      <c r="R52" s="1"/>
      <c r="S52" s="1"/>
      <c r="T52" s="1"/>
      <c r="U52" s="1"/>
      <c r="V52" s="1"/>
      <c r="BF52" s="9" t="s">
        <v>1049</v>
      </c>
      <c r="BG52" s="1">
        <v>51</v>
      </c>
      <c r="BH52" s="1" t="s">
        <v>64</v>
      </c>
      <c r="BI52" s="1" t="s">
        <v>1055</v>
      </c>
      <c r="BJ52" s="1" t="s">
        <v>1153</v>
      </c>
    </row>
    <row r="53" spans="1:62">
      <c r="A53" s="1" t="str">
        <f t="shared" si="5"/>
        <v>#back(text=戻る,left)</v>
      </c>
      <c r="B53" s="1" t="s">
        <v>1049</v>
      </c>
      <c r="C53" s="1" t="s">
        <v>1100</v>
      </c>
      <c r="R53" s="1"/>
      <c r="S53" s="1"/>
      <c r="T53" s="1"/>
      <c r="U53" s="1"/>
      <c r="V53" s="1"/>
      <c r="BF53" s="9" t="s">
        <v>1049</v>
      </c>
      <c r="BG53" s="1">
        <v>52</v>
      </c>
      <c r="BH53" s="1" t="s">
        <v>376</v>
      </c>
      <c r="BI53" s="1" t="s">
        <v>1055</v>
      </c>
      <c r="BJ53" s="1" t="s">
        <v>1154</v>
      </c>
    </row>
    <row r="54" spans="1:62">
      <c r="A54" s="1" t="str">
        <f t="shared" si="5"/>
        <v>&amp;br;</v>
      </c>
      <c r="B54" s="1" t="s">
        <v>1049</v>
      </c>
      <c r="C54" s="1" t="s">
        <v>1048</v>
      </c>
      <c r="R54" s="1"/>
      <c r="S54" s="1"/>
      <c r="T54" s="1"/>
      <c r="U54" s="1"/>
      <c r="V54" s="1"/>
      <c r="BF54" s="9" t="s">
        <v>1049</v>
      </c>
      <c r="BG54" s="1">
        <v>53</v>
      </c>
      <c r="BH54" s="1" t="s">
        <v>682</v>
      </c>
      <c r="BI54" s="1" t="s">
        <v>1055</v>
      </c>
      <c r="BJ54" s="1" t="s">
        <v>1155</v>
      </c>
    </row>
    <row r="55" spans="1:62">
      <c r="A55" s="1" t="str">
        <f t="shared" si="5"/>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5"/>
        <v>&amp;br;&amp;br;</v>
      </c>
      <c r="B56" s="1" t="s">
        <v>1049</v>
      </c>
      <c r="C56" s="1" t="s">
        <v>1097</v>
      </c>
      <c r="R56" s="1"/>
      <c r="S56" s="1"/>
      <c r="T56" s="1"/>
      <c r="U56" s="1"/>
      <c r="V56" s="1"/>
      <c r="BF56" s="9" t="s">
        <v>1049</v>
      </c>
      <c r="BG56" s="1">
        <v>55</v>
      </c>
      <c r="BH56" s="1" t="s">
        <v>294</v>
      </c>
      <c r="BI56" s="1" t="s">
        <v>1055</v>
      </c>
      <c r="BJ56" s="1" t="s">
        <v>1090</v>
      </c>
    </row>
    <row r="57" spans="1:62">
      <c r="A57" s="1" t="str">
        <f t="shared" si="5"/>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5"/>
        <v>*戦闘的な審問官/Militant Inquisitor</v>
      </c>
      <c r="B58" s="1" t="s">
        <v>1049</v>
      </c>
      <c r="C58" s="1" t="str">
        <f>"*"&amp;R58&amp;"/"&amp;T58</f>
        <v>*戦闘的な審問官/Militant Inquisitor</v>
      </c>
      <c r="Q58" s="9" t="s">
        <v>3</v>
      </c>
      <c r="R58" s="10" t="str">
        <f>INDEX(AJ:AJ,W57+1)</f>
        <v>戦闘的な審問官</v>
      </c>
      <c r="S58" s="11" t="s">
        <v>4</v>
      </c>
      <c r="T58" s="10" t="str">
        <f>INDEX(AK:AK,W57+1)</f>
        <v>Militant Inquisitor</v>
      </c>
      <c r="U58" s="11"/>
      <c r="V58" s="12"/>
      <c r="W58" s="13"/>
      <c r="X58" s="9"/>
      <c r="Y58" s="28"/>
      <c r="Z58" s="28"/>
      <c r="AA58" s="29"/>
      <c r="BF58" s="9" t="s">
        <v>1049</v>
      </c>
      <c r="BG58" s="1">
        <v>57</v>
      </c>
      <c r="BH58" s="1" t="s">
        <v>481</v>
      </c>
      <c r="BI58" s="1" t="s">
        <v>1055</v>
      </c>
      <c r="BJ58" s="1" t="s">
        <v>1158</v>
      </c>
    </row>
    <row r="59" spans="1:62">
      <c r="A59" s="1" t="str">
        <f t="shared" si="5"/>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白</v>
      </c>
      <c r="S59" s="15" t="s">
        <v>1</v>
      </c>
      <c r="T59" s="10" t="str">
        <f>INDEX(AG:AG,W57+1)</f>
        <v>コモン</v>
      </c>
      <c r="U59" s="15" t="s">
        <v>2</v>
      </c>
      <c r="V59" s="10">
        <f>INDEX(AI:AI,W57+1)</f>
        <v>4</v>
      </c>
      <c r="W59" s="16"/>
      <c r="X59" s="10" t="str">
        <f>INDEX(AQ:AQ,W57+1)</f>
        <v>ディフェンダー</v>
      </c>
      <c r="Y59" s="28"/>
      <c r="Z59" s="28"/>
      <c r="AA59" s="29"/>
      <c r="BF59" s="9" t="s">
        <v>1049</v>
      </c>
      <c r="BG59" s="1">
        <v>58</v>
      </c>
      <c r="BH59" s="1" t="s">
        <v>454</v>
      </c>
      <c r="BI59" s="1" t="s">
        <v>1055</v>
      </c>
      <c r="BJ59" s="1" t="s">
        <v>1159</v>
      </c>
    </row>
    <row r="60" spans="1:62">
      <c r="A60" s="1" t="str">
        <f t="shared" si="5"/>
        <v>|色|白|レアリティ|コモン|マナコスト|4|</v>
      </c>
      <c r="B60" s="1" t="s">
        <v>1049</v>
      </c>
      <c r="C60" s="1" t="s">
        <v>1069</v>
      </c>
      <c r="D60" s="4" t="s">
        <v>0</v>
      </c>
      <c r="E60" s="1" t="s">
        <v>1069</v>
      </c>
      <c r="F60" s="1" t="str">
        <f>IF(R59=0,"",R59)</f>
        <v>白</v>
      </c>
      <c r="G60" s="1" t="s">
        <v>1069</v>
      </c>
      <c r="H60" s="4" t="s">
        <v>1073</v>
      </c>
      <c r="I60" s="1" t="s">
        <v>1069</v>
      </c>
      <c r="J60" s="1" t="str">
        <f>IF(T59=0,"",T59)</f>
        <v>コモン</v>
      </c>
      <c r="K60" s="1" t="s">
        <v>1069</v>
      </c>
      <c r="L60" s="4" t="s">
        <v>1074</v>
      </c>
      <c r="M60" s="1" t="s">
        <v>1069</v>
      </c>
      <c r="N60" s="1">
        <f>IF(V59=0,"",V59)</f>
        <v>4</v>
      </c>
      <c r="O60" s="1" t="s">
        <v>1069</v>
      </c>
      <c r="Q60" s="9" t="s">
        <v>5</v>
      </c>
      <c r="R60" s="10" t="str">
        <f>INDEX(AL:AL,W57+1)</f>
        <v>クリーチャー</v>
      </c>
      <c r="S60" s="15" t="s">
        <v>1075</v>
      </c>
      <c r="T60" s="10" t="str">
        <f>INDEX(AN:AN,W57+1)</f>
        <v>人間</v>
      </c>
      <c r="U60" s="10" t="str">
        <f>INDEX(AO:AO,W57+1)</f>
        <v>クレリック</v>
      </c>
      <c r="V60" s="10">
        <f>INDEX(AP:AP,W57+1)</f>
        <v>0</v>
      </c>
      <c r="W60" s="16"/>
      <c r="X60" s="10" t="str">
        <f>INDEX(AZ:AZ,W57+1)</f>
        <v>ディ</v>
      </c>
      <c r="Y60" s="10" t="str">
        <f>INDEX(BA:BA,W57+1)</f>
        <v/>
      </c>
      <c r="Z60" s="10" t="str">
        <f>INDEX(BB:BB,W57+1)</f>
        <v/>
      </c>
      <c r="AA60" s="10">
        <f>INDEX(BC:BC,W57+1)</f>
        <v>0</v>
      </c>
      <c r="BF60" s="9" t="s">
        <v>1049</v>
      </c>
      <c r="BG60" s="1">
        <v>59</v>
      </c>
      <c r="BH60" s="1" t="s">
        <v>721</v>
      </c>
      <c r="BI60" s="1" t="s">
        <v>1055</v>
      </c>
      <c r="BJ60" s="1" t="s">
        <v>1160</v>
      </c>
    </row>
    <row r="61" spans="1:62">
      <c r="A61" s="1" t="str">
        <f t="shared" si="5"/>
        <v>|種別|クリーチャー|サブタイプ|人間|クレリック||</v>
      </c>
      <c r="B61" s="1" t="s">
        <v>1049</v>
      </c>
      <c r="C61" s="1" t="s">
        <v>1069</v>
      </c>
      <c r="D61" s="4" t="s">
        <v>5</v>
      </c>
      <c r="E61" s="1" t="s">
        <v>1069</v>
      </c>
      <c r="F61" s="1" t="str">
        <f>IF(R60=0,"",R60)</f>
        <v>クリーチャー</v>
      </c>
      <c r="G61" s="1" t="s">
        <v>1069</v>
      </c>
      <c r="H61" s="4" t="s">
        <v>1078</v>
      </c>
      <c r="I61" s="1" t="s">
        <v>1069</v>
      </c>
      <c r="J61" s="1" t="str">
        <f>IF(T60=0,"",T60)</f>
        <v>人間</v>
      </c>
      <c r="K61" s="1" t="s">
        <v>1069</v>
      </c>
      <c r="L61" s="1" t="str">
        <f>IF(U60=0,"",U60)</f>
        <v>クレリック</v>
      </c>
      <c r="M61" s="1" t="s">
        <v>1069</v>
      </c>
      <c r="N61" s="1" t="str">
        <f>IF(V60=0,"",V60)</f>
        <v/>
      </c>
      <c r="O61" s="1" t="s">
        <v>1069</v>
      </c>
      <c r="Q61" s="9" t="s">
        <v>1079</v>
      </c>
      <c r="R61" s="10" t="str">
        <f>INDEX(BD:BD,W57+1)</f>
        <v>ディフェンダー</v>
      </c>
      <c r="S61" s="11"/>
      <c r="T61" s="11"/>
      <c r="U61" s="11"/>
      <c r="V61" s="12"/>
      <c r="W61" s="16"/>
      <c r="X61" s="8"/>
      <c r="Y61" s="8"/>
      <c r="Z61" s="8"/>
      <c r="AA61" s="30"/>
      <c r="BF61" s="9" t="s">
        <v>1049</v>
      </c>
      <c r="BG61" s="1">
        <v>60</v>
      </c>
      <c r="BH61" s="1" t="s">
        <v>251</v>
      </c>
      <c r="BI61" s="1" t="s">
        <v>1055</v>
      </c>
      <c r="BJ61" s="1" t="s">
        <v>1161</v>
      </c>
    </row>
    <row r="62" spans="1:62">
      <c r="A62" s="1" t="str">
        <f t="shared" si="5"/>
        <v>|テキスト|&gt;|&gt;|&gt;|&gt;|ディフェンダー|</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ディフェンダー</v>
      </c>
      <c r="O62" s="1" t="s">
        <v>1069</v>
      </c>
      <c r="Q62" s="14" t="s">
        <v>21</v>
      </c>
      <c r="R62" s="10" t="str">
        <f>INDEX(BE:BE,W57+1)</f>
        <v/>
      </c>
      <c r="S62" s="9" t="s">
        <v>1084</v>
      </c>
      <c r="T62" s="10" t="str">
        <f>IF(X62="","",X62&amp;IF(Y62="",""," "&amp;Y62)&amp;IF(Z62="",""," "&amp;Z62)&amp;IF(AA62="",""," "&amp;AA62))</f>
        <v>Defender  </v>
      </c>
      <c r="U62" s="11"/>
      <c r="V62" s="12"/>
      <c r="W62" s="16" t="s">
        <v>1084</v>
      </c>
      <c r="X62" s="9" t="str">
        <f t="shared" ref="X62:AA62" si="17">IF(ISERROR(IF(LEN(X61)&gt;1,X61,VLOOKUP(X60,$AC:$AD,2,FALSE))),"",IF(LEN(X61)&gt;1,X61,VLOOKUP(X60,$AC:$AD,2,FALSE)))</f>
        <v>Defender</v>
      </c>
      <c r="Y62" s="9" t="str">
        <f t="shared" si="17"/>
        <v/>
      </c>
      <c r="Z62" s="9" t="str">
        <f t="shared" si="17"/>
        <v/>
      </c>
      <c r="AA62" s="9" t="str">
        <f t="shared" si="17"/>
        <v> </v>
      </c>
      <c r="BF62" s="9" t="s">
        <v>1049</v>
      </c>
      <c r="BG62" s="1">
        <v>61</v>
      </c>
      <c r="BH62" s="1" t="s">
        <v>685</v>
      </c>
      <c r="BI62" s="1" t="s">
        <v>1055</v>
      </c>
      <c r="BJ62" s="1" t="s">
        <v>1162</v>
      </c>
    </row>
    <row r="63" spans="1:62">
      <c r="A63" s="1" t="str">
        <f t="shared" si="5"/>
        <v>|英テキスト|&gt;|&gt;|&gt;|&gt;|Defender  &amp;br;|</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Defender  &amp;br;</v>
      </c>
      <c r="O63" s="1" t="s">
        <v>1069</v>
      </c>
      <c r="Q63" s="9" t="s">
        <v>12</v>
      </c>
      <c r="R63" s="10" t="str">
        <f>IF(INDEX(AX:AX,W57+1)="",0,INDEX(AX:AX,W57+1)&amp;"/"&amp;INDEX(AY:AY,W57+1))</f>
        <v>1/2</v>
      </c>
      <c r="S63" s="11"/>
      <c r="T63" s="11"/>
      <c r="U63" s="11"/>
      <c r="V63" s="12"/>
      <c r="W63" s="16"/>
      <c r="X63" s="9"/>
      <c r="Y63" s="28"/>
      <c r="Z63" s="28"/>
      <c r="AA63" s="29"/>
      <c r="BF63" s="9" t="s">
        <v>1049</v>
      </c>
      <c r="BG63" s="1">
        <v>62</v>
      </c>
      <c r="BH63" s="1" t="s">
        <v>725</v>
      </c>
      <c r="BI63" s="1" t="s">
        <v>1055</v>
      </c>
      <c r="BJ63" s="1" t="s">
        <v>1163</v>
      </c>
    </row>
    <row r="64" spans="1:62">
      <c r="A64" s="1" t="str">
        <f t="shared" si="5"/>
        <v>|PT|&gt;|1/2|シールド数|&gt;||</v>
      </c>
      <c r="B64" s="1" t="s">
        <v>1049</v>
      </c>
      <c r="C64" s="1" t="s">
        <v>1069</v>
      </c>
      <c r="D64" s="1" t="s">
        <v>12</v>
      </c>
      <c r="E64" s="1" t="s">
        <v>1069</v>
      </c>
      <c r="F64" s="1" t="s">
        <v>1083</v>
      </c>
      <c r="G64" s="1" t="s">
        <v>1069</v>
      </c>
      <c r="H64" s="1" t="str">
        <f>IF(R63=0,"",R63)</f>
        <v>1/2</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688</v>
      </c>
      <c r="BI64" s="1" t="s">
        <v>1055</v>
      </c>
      <c r="BJ64" s="1" t="s">
        <v>1164</v>
      </c>
    </row>
    <row r="65" spans="1:62">
      <c r="A65" s="1" t="str">
        <f t="shared" si="5"/>
        <v>&amp;br;&amp;br;</v>
      </c>
      <c r="B65" s="1" t="s">
        <v>1049</v>
      </c>
      <c r="C65" s="1" t="s">
        <v>1097</v>
      </c>
      <c r="R65" s="1"/>
      <c r="S65" s="1"/>
      <c r="T65" s="1"/>
      <c r="U65" s="1"/>
      <c r="V65" s="1"/>
      <c r="BF65" s="9" t="s">
        <v>1049</v>
      </c>
      <c r="BG65" s="1">
        <v>64</v>
      </c>
      <c r="BH65" s="1" t="s">
        <v>379</v>
      </c>
      <c r="BI65" s="1" t="s">
        <v>1055</v>
      </c>
      <c r="BJ65" s="1" t="s">
        <v>1165</v>
      </c>
    </row>
    <row r="66" spans="1:62">
      <c r="A66" s="1" t="str">
        <f t="shared" si="5"/>
        <v>#back(text=戻る,left)</v>
      </c>
      <c r="B66" s="1" t="s">
        <v>1049</v>
      </c>
      <c r="C66" s="1" t="s">
        <v>1100</v>
      </c>
      <c r="R66" s="1"/>
      <c r="S66" s="1"/>
      <c r="T66" s="1"/>
      <c r="U66" s="1"/>
      <c r="V66" s="1"/>
      <c r="BF66" s="9" t="s">
        <v>1049</v>
      </c>
      <c r="BG66" s="1">
        <v>65</v>
      </c>
      <c r="BH66" s="1" t="s">
        <v>729</v>
      </c>
      <c r="BI66" s="1" t="s">
        <v>1055</v>
      </c>
      <c r="BJ66" s="1" t="s">
        <v>1166</v>
      </c>
    </row>
    <row r="67" spans="1:62">
      <c r="A67" s="1" t="str">
        <f t="shared" si="5"/>
        <v>&amp;br;</v>
      </c>
      <c r="B67" s="1" t="s">
        <v>1049</v>
      </c>
      <c r="C67" s="1" t="s">
        <v>1048</v>
      </c>
      <c r="R67" s="1"/>
      <c r="S67" s="1"/>
      <c r="T67" s="1"/>
      <c r="U67" s="1"/>
      <c r="V67" s="1"/>
      <c r="BF67" s="9" t="s">
        <v>1049</v>
      </c>
      <c r="BG67" s="1">
        <v>66</v>
      </c>
      <c r="BH67" s="1" t="s">
        <v>411</v>
      </c>
      <c r="BI67" s="1" t="s">
        <v>1055</v>
      </c>
      <c r="BJ67" s="1" t="s">
        <v>1120</v>
      </c>
    </row>
    <row r="68" spans="1:62">
      <c r="A68" s="1" t="str">
        <f t="shared" si="5"/>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5"/>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*ムーアランドの流れ者/Moorland Drifter</v>
      </c>
      <c r="B71" s="1" t="s">
        <v>1049</v>
      </c>
      <c r="C71" s="1" t="str">
        <f>"*"&amp;R71&amp;"/"&amp;T71</f>
        <v>*ムーアランドの流れ者/Moorland Drifter</v>
      </c>
      <c r="Q71" s="9" t="s">
        <v>3</v>
      </c>
      <c r="R71" s="10" t="str">
        <f>INDEX(AJ:AJ,W70+1)</f>
        <v>ムーアランドの流れ者</v>
      </c>
      <c r="S71" s="11" t="s">
        <v>4</v>
      </c>
      <c r="T71" s="10" t="str">
        <f>INDEX(AK:AK,W70+1)</f>
        <v>Moorland Drifter</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白</v>
      </c>
      <c r="S72" s="15" t="s">
        <v>1</v>
      </c>
      <c r="T72" s="10" t="str">
        <f>INDEX(AG:AG,W70+1)</f>
        <v>コモン</v>
      </c>
      <c r="U72" s="15" t="s">
        <v>2</v>
      </c>
      <c r="V72" s="10">
        <f>INDEX(AI:AI,W70+1)</f>
        <v>5</v>
      </c>
      <c r="W72" s="16"/>
      <c r="X72" s="10" t="str">
        <f>INDEX(AQ:AQ,W70+1)</f>
        <v>昂揚：このクリーチャーは飛行を得る。</v>
      </c>
      <c r="Y72" s="28"/>
      <c r="Z72" s="28"/>
      <c r="AA72" s="29"/>
      <c r="BF72" s="9" t="s">
        <v>1049</v>
      </c>
      <c r="BG72" s="1">
        <v>71</v>
      </c>
      <c r="BH72" s="1" t="s">
        <v>329</v>
      </c>
      <c r="BI72" s="1" t="s">
        <v>1055</v>
      </c>
      <c r="BJ72" s="1" t="s">
        <v>1171</v>
      </c>
    </row>
    <row r="73" spans="1:62">
      <c r="A73" s="1" t="str">
        <f t="shared" si="18"/>
        <v>|色|白|レアリティ|コモン|マナコスト|5|</v>
      </c>
      <c r="B73" s="1" t="s">
        <v>1049</v>
      </c>
      <c r="C73" s="1" t="s">
        <v>1069</v>
      </c>
      <c r="D73" s="4" t="s">
        <v>0</v>
      </c>
      <c r="E73" s="1" t="s">
        <v>1069</v>
      </c>
      <c r="F73" s="1" t="str">
        <f>IF(R72=0,"",R72)</f>
        <v>白</v>
      </c>
      <c r="G73" s="1" t="s">
        <v>1069</v>
      </c>
      <c r="H73" s="4" t="s">
        <v>1073</v>
      </c>
      <c r="I73" s="1" t="s">
        <v>1069</v>
      </c>
      <c r="J73" s="1" t="str">
        <f>IF(T72=0,"",T72)</f>
        <v>コモン</v>
      </c>
      <c r="K73" s="1" t="s">
        <v>1069</v>
      </c>
      <c r="L73" s="4" t="s">
        <v>1074</v>
      </c>
      <c r="M73" s="1" t="s">
        <v>1069</v>
      </c>
      <c r="N73" s="1">
        <f>IF(V72=0,"",V72)</f>
        <v>5</v>
      </c>
      <c r="O73" s="1" t="s">
        <v>1069</v>
      </c>
      <c r="Q73" s="9" t="s">
        <v>5</v>
      </c>
      <c r="R73" s="10" t="str">
        <f>INDEX(AL:AL,W70+1)</f>
        <v>クリーチャー</v>
      </c>
      <c r="S73" s="15" t="s">
        <v>1075</v>
      </c>
      <c r="T73" s="10" t="str">
        <f>INDEX(AN:AN,W70+1)</f>
        <v>スピリット</v>
      </c>
      <c r="U73" s="10">
        <f>INDEX(AO:AO,W70+1)</f>
        <v>0</v>
      </c>
      <c r="V73" s="10">
        <f>INDEX(AP:AP,W70+1)</f>
        <v>0</v>
      </c>
      <c r="W73" s="16"/>
      <c r="X73" s="10" t="str">
        <f>INDEX(AZ:AZ,W70+1)</f>
        <v>昂揚</v>
      </c>
      <c r="Y73" s="10" t="str">
        <f>INDEX(BA:BA,W70+1)</f>
        <v/>
      </c>
      <c r="Z73" s="10" t="str">
        <f>INDEX(BB:BB,W70+1)</f>
        <v/>
      </c>
      <c r="AA73" s="10">
        <f>INDEX(BC:BC,W70+1)</f>
        <v>0</v>
      </c>
      <c r="BF73" s="9" t="s">
        <v>1049</v>
      </c>
      <c r="BG73" s="1">
        <v>72</v>
      </c>
      <c r="BH73" s="1" t="s">
        <v>447</v>
      </c>
      <c r="BI73" s="1" t="s">
        <v>1055</v>
      </c>
      <c r="BJ73" s="1" t="s">
        <v>1172</v>
      </c>
    </row>
    <row r="74" spans="1:62">
      <c r="A74" s="1" t="str">
        <f t="shared" si="18"/>
        <v>|種別|クリーチャー|サブタイプ|スピリット|||</v>
      </c>
      <c r="B74" s="1" t="s">
        <v>1049</v>
      </c>
      <c r="C74" s="1" t="s">
        <v>1069</v>
      </c>
      <c r="D74" s="4" t="s">
        <v>5</v>
      </c>
      <c r="E74" s="1" t="s">
        <v>1069</v>
      </c>
      <c r="F74" s="1" t="str">
        <f>IF(R73=0,"",R73)</f>
        <v>クリーチャー</v>
      </c>
      <c r="G74" s="1" t="s">
        <v>1069</v>
      </c>
      <c r="H74" s="4" t="s">
        <v>1078</v>
      </c>
      <c r="I74" s="1" t="s">
        <v>1069</v>
      </c>
      <c r="J74" s="1" t="str">
        <f>IF(T73=0,"",T73)</f>
        <v>スピリット</v>
      </c>
      <c r="K74" s="1" t="s">
        <v>1069</v>
      </c>
      <c r="L74" s="1" t="str">
        <f>IF(U73=0,"",U73)</f>
        <v/>
      </c>
      <c r="M74" s="1" t="s">
        <v>1069</v>
      </c>
      <c r="N74" s="1" t="str">
        <f>IF(V73=0,"",V73)</f>
        <v/>
      </c>
      <c r="O74" s="1" t="s">
        <v>1069</v>
      </c>
      <c r="Q74" s="9" t="s">
        <v>1079</v>
      </c>
      <c r="R74" s="10" t="str">
        <f>INDEX(BD:BD,W70+1)</f>
        <v>昂揚：このクリーチャーは飛行を得る。</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|テキスト|&gt;|&gt;|&gt;|&gt;|昂揚：このクリーチャーは飛行を得る。|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昂揚：このクリーチャーは飛行を得る。</v>
      </c>
      <c r="O75" s="1" t="s">
        <v>1069</v>
      </c>
      <c r="Q75" s="14" t="s">
        <v>21</v>
      </c>
      <c r="R75" s="10" t="str">
        <f>INDEX(BE:BE,W70+1)</f>
        <v>Delirium:Give this creature Flying.</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|英テキスト|&gt;|&gt;|&gt;|&gt;|Delirium:Give this creature Flying.|</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Delirium:Give this creature Flying.</v>
      </c>
      <c r="O76" s="1" t="s">
        <v>1069</v>
      </c>
      <c r="Q76" s="9" t="s">
        <v>12</v>
      </c>
      <c r="R76" s="10" t="str">
        <f>IF(INDEX(AX:AX,W70+1)="",0,INDEX(AX:AX,W70+1)&amp;"/"&amp;INDEX(AY:AY,W70+1))</f>
        <v>2/2</v>
      </c>
      <c r="S76" s="11"/>
      <c r="T76" s="11"/>
      <c r="U76" s="11"/>
      <c r="V76" s="12"/>
      <c r="W76" s="16"/>
      <c r="X76" s="9"/>
      <c r="Y76" s="28"/>
      <c r="Z76" s="28"/>
      <c r="AA76" s="29"/>
      <c r="BF76" s="9" t="s">
        <v>1049</v>
      </c>
      <c r="BG76" s="1">
        <v>75</v>
      </c>
      <c r="BH76" s="1" t="s">
        <v>192</v>
      </c>
      <c r="BI76" s="1" t="s">
        <v>1055</v>
      </c>
      <c r="BJ76" s="1" t="s">
        <v>1175</v>
      </c>
    </row>
    <row r="77" spans="1:62">
      <c r="A77" s="1" t="str">
        <f t="shared" si="18"/>
        <v>|PT|&gt;|2/2|シールド数|&gt;||</v>
      </c>
      <c r="B77" s="1" t="s">
        <v>1049</v>
      </c>
      <c r="C77" s="1" t="s">
        <v>1069</v>
      </c>
      <c r="D77" s="1" t="s">
        <v>12</v>
      </c>
      <c r="E77" s="1" t="s">
        <v>1069</v>
      </c>
      <c r="F77" s="1" t="s">
        <v>1083</v>
      </c>
      <c r="G77" s="1" t="s">
        <v>1069</v>
      </c>
      <c r="H77" s="1" t="str">
        <f>IF(R76=0,"",R76)</f>
        <v>2/2</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*厳格な巡邏官/Stern Constable</v>
      </c>
      <c r="B84" s="1" t="s">
        <v>1049</v>
      </c>
      <c r="C84" s="1" t="str">
        <f>"*"&amp;R84&amp;"/"&amp;T84</f>
        <v>*厳格な巡邏官/Stern Constable</v>
      </c>
      <c r="Q84" s="9" t="s">
        <v>3</v>
      </c>
      <c r="R84" s="10" t="str">
        <f>INDEX(AJ:AJ,W83+1)</f>
        <v>厳格な巡邏官</v>
      </c>
      <c r="S84" s="11" t="s">
        <v>4</v>
      </c>
      <c r="T84" s="10" t="str">
        <f>INDEX(AK:AK,W83+1)</f>
        <v>Stern Constable</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白</v>
      </c>
      <c r="S85" s="15" t="s">
        <v>1</v>
      </c>
      <c r="T85" s="10" t="str">
        <f>INDEX(AG:AG,W83+1)</f>
        <v>コモン</v>
      </c>
      <c r="U85" s="15" t="s">
        <v>2</v>
      </c>
      <c r="V85" s="10">
        <f>INDEX(AI:AI,W83+1)</f>
        <v>3</v>
      </c>
      <c r="W85" s="16"/>
      <c r="X85" s="10" t="str">
        <f>INDEX(AQ:AQ,W83+1)</f>
        <v>このクリーチャーが戦場に出たとき、クリーチャー1体を対象とする。あなたはカードを1枚捨てる。あなたの次のターン開始時まで、そのクリーチャーは無効化される。</v>
      </c>
      <c r="Y85" s="28"/>
      <c r="Z85" s="28"/>
      <c r="AA85" s="29"/>
      <c r="BF85" s="9" t="s">
        <v>1049</v>
      </c>
      <c r="BG85" s="1">
        <v>84</v>
      </c>
      <c r="BH85" s="1" t="s">
        <v>691</v>
      </c>
      <c r="BI85" s="1" t="s">
        <v>1055</v>
      </c>
      <c r="BJ85" s="1" t="s">
        <v>1183</v>
      </c>
    </row>
    <row r="86" spans="1:62">
      <c r="A86" s="1" t="str">
        <f t="shared" si="18"/>
        <v>|色|白|レアリティ|コモン|マナコスト|3|</v>
      </c>
      <c r="B86" s="1" t="s">
        <v>1049</v>
      </c>
      <c r="C86" s="1" t="s">
        <v>1069</v>
      </c>
      <c r="D86" s="4" t="s">
        <v>0</v>
      </c>
      <c r="E86" s="1" t="s">
        <v>1069</v>
      </c>
      <c r="F86" s="1" t="str">
        <f>IF(R85=0,"",R85)</f>
        <v>白</v>
      </c>
      <c r="G86" s="1" t="s">
        <v>1069</v>
      </c>
      <c r="H86" s="4" t="s">
        <v>1073</v>
      </c>
      <c r="I86" s="1" t="s">
        <v>1069</v>
      </c>
      <c r="J86" s="1" t="str">
        <f>IF(T85=0,"",T85)</f>
        <v>コモン</v>
      </c>
      <c r="K86" s="1" t="s">
        <v>1069</v>
      </c>
      <c r="L86" s="4" t="s">
        <v>1074</v>
      </c>
      <c r="M86" s="1" t="s">
        <v>1069</v>
      </c>
      <c r="N86" s="1">
        <f>IF(V85=0,"",V85)</f>
        <v>3</v>
      </c>
      <c r="O86" s="1" t="s">
        <v>1069</v>
      </c>
      <c r="Q86" s="9" t="s">
        <v>5</v>
      </c>
      <c r="R86" s="10" t="str">
        <f>INDEX(AL:AL,W83+1)</f>
        <v>クリーチャー</v>
      </c>
      <c r="S86" s="15" t="s">
        <v>1075</v>
      </c>
      <c r="T86" s="10" t="str">
        <f>INDEX(AN:AN,W83+1)</f>
        <v>人間</v>
      </c>
      <c r="U86" s="10" t="str">
        <f>INDEX(AO:AO,W83+1)</f>
        <v>兵士</v>
      </c>
      <c r="V86" s="10">
        <f>INDEX(AP:AP,W83+1)</f>
        <v>0</v>
      </c>
      <c r="W86" s="16"/>
      <c r="X86" s="10" t="str">
        <f>INDEX(AZ:AZ,W83+1)</f>
        <v>この</v>
      </c>
      <c r="Y86" s="10" t="str">
        <f>INDEX(BA:BA,W83+1)</f>
        <v/>
      </c>
      <c r="Z86" s="10" t="str">
        <f>INDEX(BB:BB,W83+1)</f>
        <v/>
      </c>
      <c r="AA86" s="10">
        <f>INDEX(BC:BC,W83+1)</f>
        <v>0</v>
      </c>
      <c r="BF86" s="9" t="s">
        <v>1049</v>
      </c>
      <c r="BG86" s="1">
        <v>85</v>
      </c>
      <c r="BH86" s="1" t="s">
        <v>515</v>
      </c>
      <c r="BI86" s="1" t="s">
        <v>1055</v>
      </c>
      <c r="BJ86" s="1" t="s">
        <v>1184</v>
      </c>
    </row>
    <row r="87" spans="1:62">
      <c r="A87" s="1" t="str">
        <f t="shared" si="18"/>
        <v>|種別|クリーチャー|サブタイプ|人間|兵士||</v>
      </c>
      <c r="B87" s="1" t="s">
        <v>1049</v>
      </c>
      <c r="C87" s="1" t="s">
        <v>1069</v>
      </c>
      <c r="D87" s="4" t="s">
        <v>5</v>
      </c>
      <c r="E87" s="1" t="s">
        <v>1069</v>
      </c>
      <c r="F87" s="1" t="str">
        <f>IF(R86=0,"",R86)</f>
        <v>クリーチャー</v>
      </c>
      <c r="G87" s="1" t="s">
        <v>1069</v>
      </c>
      <c r="H87" s="4" t="s">
        <v>1078</v>
      </c>
      <c r="I87" s="1" t="s">
        <v>1069</v>
      </c>
      <c r="J87" s="1" t="str">
        <f>IF(T86=0,"",T86)</f>
        <v>人間</v>
      </c>
      <c r="K87" s="1" t="s">
        <v>1069</v>
      </c>
      <c r="L87" s="1" t="str">
        <f>IF(U86=0,"",U86)</f>
        <v>兵士</v>
      </c>
      <c r="M87" s="1" t="s">
        <v>1069</v>
      </c>
      <c r="N87" s="1" t="str">
        <f>IF(V86=0,"",V86)</f>
        <v/>
      </c>
      <c r="O87" s="1" t="s">
        <v>1069</v>
      </c>
      <c r="Q87" s="9" t="s">
        <v>1079</v>
      </c>
      <c r="R87" s="10" t="str">
        <f>INDEX(BD:BD,W83+1)</f>
        <v>このクリーチャーが戦場に出たとき、クリーチャー1体を対象とする。あなたはカードを1枚捨てる。あなたの次のターン開始時まで、そのクリーチャーは無効化される。</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|テキスト|&gt;|&gt;|&gt;|&gt;|このクリーチャーが戦場に出たとき、クリーチャー1体を対象とする。あなたはカードを1枚捨てる。あなたの次のターン開始時まで、そのクリーチャーは無効化される。|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このクリーチャーが戦場に出たとき、クリーチャー1体を対象とする。あなたはカードを1枚捨てる。あなたの次のターン開始時まで、そのクリーチャーは無効化される。</v>
      </c>
      <c r="O88" s="1" t="s">
        <v>1069</v>
      </c>
      <c r="Q88" s="14" t="s">
        <v>21</v>
      </c>
      <c r="R88" s="10" t="str">
        <f>INDEX(BE:BE,W83+1)</f>
        <v>When this creature enters the battlefield, Discard 1 card and Disable target creature until the beginning of your next turn.</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c r="BH88" s="1" t="s">
        <v>300</v>
      </c>
      <c r="BI88" s="1" t="s">
        <v>1055</v>
      </c>
      <c r="BJ88" s="1" t="s">
        <v>1090</v>
      </c>
    </row>
    <row r="89" spans="1:62">
      <c r="A89" s="1" t="str">
        <f t="shared" si="18"/>
        <v>|英テキスト|&gt;|&gt;|&gt;|&gt;|When this creature enters the battlefield, Discard 1 card and Disable target creature until the beginning of your next turn.|</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When this creature enters the battlefield, Discard 1 card and Disable target creature until the beginning of your next turn.</v>
      </c>
      <c r="O89" s="1" t="s">
        <v>1069</v>
      </c>
      <c r="Q89" s="9" t="s">
        <v>12</v>
      </c>
      <c r="R89" s="10" t="str">
        <f>IF(INDEX(AX:AX,W83+1)="",0,INDEX(AX:AX,W83+1)&amp;"/"&amp;INDEX(AY:AY,W83+1))</f>
        <v>2/2</v>
      </c>
      <c r="S89" s="11"/>
      <c r="T89" s="11"/>
      <c r="U89" s="11"/>
      <c r="V89" s="12"/>
      <c r="W89" s="16"/>
      <c r="X89" s="9"/>
      <c r="Y89" s="28"/>
      <c r="Z89" s="28"/>
      <c r="AA89" s="29"/>
      <c r="BF89" s="9" t="s">
        <v>1049</v>
      </c>
      <c r="BG89" s="1">
        <v>88</v>
      </c>
      <c r="BH89" s="1" t="s">
        <v>585</v>
      </c>
      <c r="BI89" s="1" t="s">
        <v>1055</v>
      </c>
      <c r="BJ89" s="1" t="s">
        <v>1186</v>
      </c>
    </row>
    <row r="90" spans="1:62">
      <c r="A90" s="1" t="str">
        <f t="shared" si="18"/>
        <v>|PT|&gt;|2/2|シールド数|&gt;||</v>
      </c>
      <c r="B90" s="1" t="s">
        <v>1049</v>
      </c>
      <c r="C90" s="1" t="s">
        <v>1069</v>
      </c>
      <c r="D90" s="1" t="s">
        <v>12</v>
      </c>
      <c r="E90" s="1" t="s">
        <v>1069</v>
      </c>
      <c r="F90" s="1" t="s">
        <v>1083</v>
      </c>
      <c r="G90" s="1" t="s">
        <v>1069</v>
      </c>
      <c r="H90" s="1" t="str">
        <f>IF(R89=0,"",R89)</f>
        <v>2/2</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*スレイベンの検査官/Thraben Inspector</v>
      </c>
      <c r="B97" s="1" t="s">
        <v>1049</v>
      </c>
      <c r="C97" s="1" t="str">
        <f>"*"&amp;R97&amp;"/"&amp;T97</f>
        <v>*スレイベンの検査官/Thraben Inspector</v>
      </c>
      <c r="Q97" s="9" t="s">
        <v>3</v>
      </c>
      <c r="R97" s="10" t="str">
        <f>INDEX(AJ:AJ,W96+1)</f>
        <v>スレイベンの検査官</v>
      </c>
      <c r="S97" s="11" t="s">
        <v>4</v>
      </c>
      <c r="T97" s="10" t="str">
        <f>INDEX(AK:AK,W96+1)</f>
        <v>Thraben Inspector</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白</v>
      </c>
      <c r="S98" s="15" t="s">
        <v>1</v>
      </c>
      <c r="T98" s="10" t="str">
        <f>INDEX(AG:AG,W96+1)</f>
        <v>コモン</v>
      </c>
      <c r="U98" s="15" t="s">
        <v>2</v>
      </c>
      <c r="V98" s="10">
        <f>INDEX(AI:AI,W96+1)</f>
        <v>5</v>
      </c>
      <c r="W98" s="16"/>
      <c r="X98" s="10" t="str">
        <f>INDEX(AQ:AQ,W96+1)</f>
        <v>このクリーチャーが戦場に出たとき、調査を行う。</v>
      </c>
      <c r="Y98" s="28"/>
      <c r="Z98" s="28"/>
      <c r="AA98" s="29"/>
      <c r="BF98" s="9" t="s">
        <v>1049</v>
      </c>
      <c r="BG98" s="1">
        <v>97</v>
      </c>
      <c r="BH98" s="1" t="s">
        <v>519</v>
      </c>
      <c r="BI98" s="1" t="s">
        <v>1055</v>
      </c>
      <c r="BJ98" s="1" t="s">
        <v>1194</v>
      </c>
    </row>
    <row r="99" spans="1:62">
      <c r="A99" s="1" t="str">
        <f t="shared" si="18"/>
        <v>|色|白|レアリティ|コモン|マナコスト|5|</v>
      </c>
      <c r="B99" s="1" t="s">
        <v>1049</v>
      </c>
      <c r="C99" s="1" t="s">
        <v>1069</v>
      </c>
      <c r="D99" s="4" t="s">
        <v>0</v>
      </c>
      <c r="E99" s="1" t="s">
        <v>1069</v>
      </c>
      <c r="F99" s="1" t="str">
        <f>IF(R98=0,"",R98)</f>
        <v>白</v>
      </c>
      <c r="G99" s="1" t="s">
        <v>1069</v>
      </c>
      <c r="H99" s="4" t="s">
        <v>1073</v>
      </c>
      <c r="I99" s="1" t="s">
        <v>1069</v>
      </c>
      <c r="J99" s="1" t="str">
        <f>IF(T98=0,"",T98)</f>
        <v>コモン</v>
      </c>
      <c r="K99" s="1" t="s">
        <v>1069</v>
      </c>
      <c r="L99" s="4" t="s">
        <v>1074</v>
      </c>
      <c r="M99" s="1" t="s">
        <v>1069</v>
      </c>
      <c r="N99" s="1">
        <f>IF(V98=0,"",V98)</f>
        <v>5</v>
      </c>
      <c r="O99" s="1" t="s">
        <v>1069</v>
      </c>
      <c r="Q99" s="9" t="s">
        <v>5</v>
      </c>
      <c r="R99" s="10" t="str">
        <f>INDEX(AL:AL,W96+1)</f>
        <v>クリーチャー</v>
      </c>
      <c r="S99" s="15" t="s">
        <v>1075</v>
      </c>
      <c r="T99" s="10" t="str">
        <f>INDEX(AN:AN,W96+1)</f>
        <v>人間</v>
      </c>
      <c r="U99" s="10" t="str">
        <f>INDEX(AO:AO,W96+1)</f>
        <v>兵士</v>
      </c>
      <c r="V99" s="10">
        <f>INDEX(AP:AP,W96+1)</f>
        <v>0</v>
      </c>
      <c r="W99" s="16"/>
      <c r="X99" s="10" t="str">
        <f>INDEX(AZ:AZ,W96+1)</f>
        <v>この</v>
      </c>
      <c r="Y99" s="10" t="str">
        <f>INDEX(BA:BA,W96+1)</f>
        <v/>
      </c>
      <c r="Z99" s="10" t="str">
        <f>INDEX(BB:BB,W96+1)</f>
        <v/>
      </c>
      <c r="AA99" s="10">
        <f>INDEX(BC:BC,W96+1)</f>
        <v>0</v>
      </c>
      <c r="BF99" s="9" t="s">
        <v>1049</v>
      </c>
      <c r="BG99" s="1">
        <v>98</v>
      </c>
      <c r="BH99" s="1" t="s">
        <v>647</v>
      </c>
      <c r="BI99" s="1" t="s">
        <v>1055</v>
      </c>
      <c r="BJ99" s="1" t="s">
        <v>1195</v>
      </c>
    </row>
    <row r="100" spans="1:62">
      <c r="A100" s="1" t="str">
        <f t="shared" si="18"/>
        <v>|種別|クリーチャー|サブタイプ|人間|兵士||</v>
      </c>
      <c r="B100" s="1" t="s">
        <v>1049</v>
      </c>
      <c r="C100" s="1" t="s">
        <v>1069</v>
      </c>
      <c r="D100" s="4" t="s">
        <v>5</v>
      </c>
      <c r="E100" s="1" t="s">
        <v>1069</v>
      </c>
      <c r="F100" s="1" t="str">
        <f>IF(R99=0,"",R99)</f>
        <v>クリーチャー</v>
      </c>
      <c r="G100" s="1" t="s">
        <v>1069</v>
      </c>
      <c r="H100" s="4" t="s">
        <v>1078</v>
      </c>
      <c r="I100" s="1" t="s">
        <v>1069</v>
      </c>
      <c r="J100" s="1" t="str">
        <f>IF(T99=0,"",T99)</f>
        <v>人間</v>
      </c>
      <c r="K100" s="1" t="s">
        <v>1069</v>
      </c>
      <c r="L100" s="1" t="str">
        <f>IF(U99=0,"",U99)</f>
        <v>兵士</v>
      </c>
      <c r="M100" s="1" t="s">
        <v>1069</v>
      </c>
      <c r="N100" s="1" t="str">
        <f>IF(V99=0,"",V99)</f>
        <v/>
      </c>
      <c r="O100" s="1" t="s">
        <v>1069</v>
      </c>
      <c r="Q100" s="9" t="s">
        <v>1079</v>
      </c>
      <c r="R100" s="10" t="str">
        <f>INDEX(BD:BD,W96+1)</f>
        <v>このクリーチャーが戦場に出たとき、調査を行う。</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|テキスト|&gt;|&gt;|&gt;|&gt;|このクリーチャーが戦場に出たとき、調査を行う。|</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このクリーチャーが戦場に出たとき、調査を行う。</v>
      </c>
      <c r="O101" s="1" t="s">
        <v>1069</v>
      </c>
      <c r="Q101" s="14" t="s">
        <v>21</v>
      </c>
      <c r="R101" s="10" t="str">
        <f>INDEX(BE:BE,W96+1)</f>
        <v>When this creature enters the battlefield, Investigate.</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|英テキスト|&gt;|&gt;|&gt;|&gt;|When this creature enters the battlefield, Investigate.|</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When this creature enters the battlefield, Investigate.</v>
      </c>
      <c r="O102" s="1" t="s">
        <v>1069</v>
      </c>
      <c r="Q102" s="9" t="s">
        <v>12</v>
      </c>
      <c r="R102" s="10" t="str">
        <f>IF(INDEX(AX:AX,W96+1)="",0,INDEX(AX:AX,W96+1)&amp;"/"&amp;INDEX(AY:AY,W96+1))</f>
        <v>1/2</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|PT|&gt;|1/2|シールド数|&gt;||</v>
      </c>
      <c r="B103" s="1" t="s">
        <v>1049</v>
      </c>
      <c r="C103" s="1" t="s">
        <v>1069</v>
      </c>
      <c r="D103" s="1" t="s">
        <v>12</v>
      </c>
      <c r="E103" s="1" t="s">
        <v>1069</v>
      </c>
      <c r="F103" s="1" t="s">
        <v>1083</v>
      </c>
      <c r="G103" s="1" t="s">
        <v>1069</v>
      </c>
      <c r="H103" s="1" t="str">
        <f>IF(R102=0,"",R102)</f>
        <v>1/2</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*物騒な群衆/Unruly Mob</v>
      </c>
      <c r="B110" s="1" t="s">
        <v>1049</v>
      </c>
      <c r="C110" s="1" t="str">
        <f>"*"&amp;R110&amp;"/"&amp;T110</f>
        <v>*物騒な群衆/Unruly Mob</v>
      </c>
      <c r="Q110" s="9" t="s">
        <v>3</v>
      </c>
      <c r="R110" s="10" t="str">
        <f>INDEX(AJ:AJ,W109+1)</f>
        <v>物騒な群衆</v>
      </c>
      <c r="S110" s="11" t="s">
        <v>4</v>
      </c>
      <c r="T110" s="10" t="str">
        <f>INDEX(AK:AK,W109+1)</f>
        <v>Unruly Mob</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白</v>
      </c>
      <c r="S111" s="15" t="s">
        <v>1</v>
      </c>
      <c r="T111" s="10" t="str">
        <f>INDEX(AG:AG,W109+1)</f>
        <v>コモン</v>
      </c>
      <c r="U111" s="15" t="s">
        <v>2</v>
      </c>
      <c r="V111" s="10">
        <f>INDEX(AI:AI,W109+1)</f>
        <v>6</v>
      </c>
      <c r="W111" s="16"/>
      <c r="X111" s="10" t="str">
        <f>INDEX(AQ:AQ,W109+1)</f>
        <v>あなたがコントロールするクリーチャーが死亡したとき、このクリーチャーは+1/+1の修正を受ける。</v>
      </c>
      <c r="Y111" s="28"/>
      <c r="Z111" s="28"/>
      <c r="AA111" s="29"/>
      <c r="BF111" s="9" t="s">
        <v>1049</v>
      </c>
      <c r="BG111" s="1">
        <v>110</v>
      </c>
      <c r="BH111" s="1" t="s">
        <v>1205</v>
      </c>
      <c r="BI111" s="1" t="s">
        <v>1055</v>
      </c>
      <c r="BJ111" s="1" t="s">
        <v>1206</v>
      </c>
    </row>
    <row r="112" spans="1:62">
      <c r="A112" s="1" t="str">
        <f t="shared" si="18"/>
        <v>|色|白|レアリティ|コモン|マナコスト|6|</v>
      </c>
      <c r="B112" s="1" t="s">
        <v>1049</v>
      </c>
      <c r="C112" s="1" t="s">
        <v>1069</v>
      </c>
      <c r="D112" s="4" t="s">
        <v>0</v>
      </c>
      <c r="E112" s="1" t="s">
        <v>1069</v>
      </c>
      <c r="F112" s="1" t="str">
        <f>IF(R111=0,"",R111)</f>
        <v>白</v>
      </c>
      <c r="G112" s="1" t="s">
        <v>1069</v>
      </c>
      <c r="H112" s="4" t="s">
        <v>1073</v>
      </c>
      <c r="I112" s="1" t="s">
        <v>1069</v>
      </c>
      <c r="J112" s="1" t="str">
        <f>IF(T111=0,"",T111)</f>
        <v>コモン</v>
      </c>
      <c r="K112" s="1" t="s">
        <v>1069</v>
      </c>
      <c r="L112" s="4" t="s">
        <v>1074</v>
      </c>
      <c r="M112" s="1" t="s">
        <v>1069</v>
      </c>
      <c r="N112" s="1">
        <f>IF(V111=0,"",V111)</f>
        <v>6</v>
      </c>
      <c r="O112" s="1" t="s">
        <v>1069</v>
      </c>
      <c r="Q112" s="9" t="s">
        <v>5</v>
      </c>
      <c r="R112" s="10" t="str">
        <f>INDEX(AL:AL,W109+1)</f>
        <v>クリーチャー</v>
      </c>
      <c r="S112" s="15" t="s">
        <v>1075</v>
      </c>
      <c r="T112" s="10" t="str">
        <f>INDEX(AN:AN,W109+1)</f>
        <v>人間</v>
      </c>
      <c r="U112" s="10">
        <f>INDEX(AO:AO,W109+1)</f>
        <v>0</v>
      </c>
      <c r="V112" s="10">
        <f>INDEX(AP:AP,W109+1)</f>
        <v>0</v>
      </c>
      <c r="W112" s="16"/>
      <c r="X112" s="10" t="str">
        <f>INDEX(AZ:AZ,W109+1)</f>
        <v>あな</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|種別|クリーチャー|サブタイプ|人間|||</v>
      </c>
      <c r="B113" s="1" t="s">
        <v>1049</v>
      </c>
      <c r="C113" s="1" t="s">
        <v>1069</v>
      </c>
      <c r="D113" s="4" t="s">
        <v>5</v>
      </c>
      <c r="E113" s="1" t="s">
        <v>1069</v>
      </c>
      <c r="F113" s="1" t="str">
        <f>IF(R112=0,"",R112)</f>
        <v>クリーチャー</v>
      </c>
      <c r="G113" s="1" t="s">
        <v>1069</v>
      </c>
      <c r="H113" s="4" t="s">
        <v>1078</v>
      </c>
      <c r="I113" s="1" t="s">
        <v>1069</v>
      </c>
      <c r="J113" s="1" t="str">
        <f>IF(T112=0,"",T112)</f>
        <v>人間</v>
      </c>
      <c r="K113" s="1" t="s">
        <v>1069</v>
      </c>
      <c r="L113" s="1" t="str">
        <f>IF(U112=0,"",U112)</f>
        <v/>
      </c>
      <c r="M113" s="1" t="s">
        <v>1069</v>
      </c>
      <c r="N113" s="1" t="str">
        <f>IF(V112=0,"",V112)</f>
        <v/>
      </c>
      <c r="O113" s="1" t="s">
        <v>1069</v>
      </c>
      <c r="Q113" s="9" t="s">
        <v>1079</v>
      </c>
      <c r="R113" s="10" t="str">
        <f>INDEX(BD:BD,W109+1)</f>
        <v>あなたがコントロールするクリーチャーが死亡したとき、このクリーチャーは+1/+1の修正を受ける。</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|テキスト|&gt;|&gt;|&gt;|&gt;|あなたがコントロールするクリーチャーが死亡したとき、このクリーチャーは+1/+1の修正を受ける。|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あなたがコントロールするクリーチャーが死亡したとき、このクリーチャーは+1/+1の修正を受ける。</v>
      </c>
      <c r="O114" s="1" t="s">
        <v>1069</v>
      </c>
      <c r="Q114" s="14" t="s">
        <v>21</v>
      </c>
      <c r="R114" s="10" t="str">
        <f>INDEX(BE:BE,W109+1)</f>
        <v>When a creature you control dies, give +1/+1 to this creature.</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|英テキスト|&gt;|&gt;|&gt;|&gt;|When a creature you control dies, give +1/+1 to this creature.|</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When a creature you control dies, give +1/+1 to this creature.</v>
      </c>
      <c r="O115" s="1" t="s">
        <v>1069</v>
      </c>
      <c r="Q115" s="9" t="s">
        <v>12</v>
      </c>
      <c r="R115" s="10" t="str">
        <f>IF(INDEX(AX:AX,W109+1)="",0,INDEX(AX:AX,W109+1)&amp;"/"&amp;INDEX(AY:AY,W109+1))</f>
        <v>1/1</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|PT|&gt;|1/1|シールド数|&gt;||</v>
      </c>
      <c r="B116" s="1" t="s">
        <v>1049</v>
      </c>
      <c r="C116" s="1" t="s">
        <v>1069</v>
      </c>
      <c r="D116" s="1" t="s">
        <v>12</v>
      </c>
      <c r="E116" s="1" t="s">
        <v>1069</v>
      </c>
      <c r="F116" s="1" t="s">
        <v>1083</v>
      </c>
      <c r="G116" s="1" t="s">
        <v>1069</v>
      </c>
      <c r="H116" s="1" t="str">
        <f>IF(R115=0,"",R115)</f>
        <v>1/1</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*司祭の祈り/Chaplain’s Blessing</v>
      </c>
      <c r="B123" s="1" t="s">
        <v>1049</v>
      </c>
      <c r="C123" s="1" t="str">
        <f>"*"&amp;R123&amp;"/"&amp;T123</f>
        <v>*司祭の祈り/Chaplain’s Blessing</v>
      </c>
      <c r="Q123" s="9" t="s">
        <v>3</v>
      </c>
      <c r="R123" s="10" t="str">
        <f>INDEX(AJ:AJ,W122+1)</f>
        <v>司祭の祈り</v>
      </c>
      <c r="S123" s="11" t="s">
        <v>4</v>
      </c>
      <c r="T123" s="10" t="str">
        <f>INDEX(AK:AK,W122+1)</f>
        <v>Chaplain’s Blessing</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白</v>
      </c>
      <c r="S124" s="15" t="s">
        <v>1</v>
      </c>
      <c r="T124" s="10" t="str">
        <f>INDEX(AG:AG,W122+1)</f>
        <v>コモン</v>
      </c>
      <c r="U124" s="15" t="s">
        <v>2</v>
      </c>
      <c r="V124" s="10">
        <f>INDEX(AI:AI,W122+1)</f>
        <v>3</v>
      </c>
      <c r="W124" s="16"/>
      <c r="X124" s="10" t="str">
        <f>INDEX(AQ:AQ,W122+1)</f>
        <v>あなたは5点のライフを得る。</v>
      </c>
      <c r="Y124" s="28"/>
      <c r="Z124" s="28"/>
      <c r="AA124" s="29"/>
      <c r="BF124" s="9" t="s">
        <v>1049</v>
      </c>
      <c r="BG124" s="1">
        <v>123</v>
      </c>
      <c r="BH124" s="1" t="s">
        <v>86</v>
      </c>
      <c r="BI124" s="1" t="s">
        <v>1055</v>
      </c>
      <c r="BJ124" s="1" t="s">
        <v>1217</v>
      </c>
    </row>
    <row r="125" spans="1:62">
      <c r="A125" s="1" t="str">
        <f t="shared" si="18"/>
        <v>|色|白|レアリティ|コモン|マナコスト|3|</v>
      </c>
      <c r="B125" s="1" t="s">
        <v>1049</v>
      </c>
      <c r="C125" s="1" t="s">
        <v>1069</v>
      </c>
      <c r="D125" s="4" t="s">
        <v>0</v>
      </c>
      <c r="E125" s="1" t="s">
        <v>1069</v>
      </c>
      <c r="F125" s="1" t="str">
        <f>IF(R124=0,"",R124)</f>
        <v>白</v>
      </c>
      <c r="G125" s="1" t="s">
        <v>1069</v>
      </c>
      <c r="H125" s="4" t="s">
        <v>1073</v>
      </c>
      <c r="I125" s="1" t="s">
        <v>1069</v>
      </c>
      <c r="J125" s="1" t="str">
        <f>IF(T124=0,"",T124)</f>
        <v>コモン</v>
      </c>
      <c r="K125" s="1" t="s">
        <v>1069</v>
      </c>
      <c r="L125" s="4" t="s">
        <v>1074</v>
      </c>
      <c r="M125" s="1" t="s">
        <v>1069</v>
      </c>
      <c r="N125" s="1">
        <f>IF(V124=0,"",V124)</f>
        <v>3</v>
      </c>
      <c r="O125" s="1" t="s">
        <v>1069</v>
      </c>
      <c r="Q125" s="9" t="s">
        <v>5</v>
      </c>
      <c r="R125" s="10" t="str">
        <f>INDEX(AL:AL,W122+1)</f>
        <v>呪文</v>
      </c>
      <c r="S125" s="15" t="s">
        <v>1075</v>
      </c>
      <c r="T125" s="10">
        <f>INDEX(AN:AN,W122+1)</f>
        <v>0</v>
      </c>
      <c r="U125" s="10">
        <f>INDEX(AO:AO,W122+1)</f>
        <v>0</v>
      </c>
      <c r="V125" s="10">
        <f>INDEX(AP:AP,W122+1)</f>
        <v>0</v>
      </c>
      <c r="W125" s="16"/>
      <c r="X125" s="10" t="str">
        <f>INDEX(AZ:AZ,W122+1)</f>
        <v>あな</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|種別|呪文|サブタイプ||||</v>
      </c>
      <c r="B126" s="1" t="s">
        <v>1049</v>
      </c>
      <c r="C126" s="1" t="s">
        <v>1069</v>
      </c>
      <c r="D126" s="4" t="s">
        <v>5</v>
      </c>
      <c r="E126" s="1" t="s">
        <v>1069</v>
      </c>
      <c r="F126" s="1" t="str">
        <f>IF(R125=0,"",R125)</f>
        <v>呪文</v>
      </c>
      <c r="G126" s="1" t="s">
        <v>1069</v>
      </c>
      <c r="H126" s="4" t="s">
        <v>1078</v>
      </c>
      <c r="I126" s="1" t="s">
        <v>1069</v>
      </c>
      <c r="J126" s="1" t="str">
        <f>IF(T125=0,"",T125)</f>
        <v/>
      </c>
      <c r="K126" s="1" t="s">
        <v>1069</v>
      </c>
      <c r="L126" s="1" t="str">
        <f>IF(U125=0,"",U125)</f>
        <v/>
      </c>
      <c r="M126" s="1" t="s">
        <v>1069</v>
      </c>
      <c r="N126" s="1" t="str">
        <f>IF(V125=0,"",V125)</f>
        <v/>
      </c>
      <c r="O126" s="1" t="s">
        <v>1069</v>
      </c>
      <c r="Q126" s="9" t="s">
        <v>1079</v>
      </c>
      <c r="R126" s="10" t="str">
        <f>INDEX(BD:BD,W122+1)</f>
        <v>あなたは5点のライフを得る。</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|テキスト|&gt;|&gt;|&gt;|&gt;|あなたは5点のライフを得る。|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あなたは5点のライフを得る。</v>
      </c>
      <c r="O127" s="1" t="s">
        <v>1069</v>
      </c>
      <c r="Q127" s="14" t="s">
        <v>21</v>
      </c>
      <c r="R127" s="10" t="e">
        <f>INDEX(BE:BE,W122+1)</f>
        <v>#N/A</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c r="BH127" s="1" t="s">
        <v>254</v>
      </c>
      <c r="BI127" s="1" t="s">
        <v>1055</v>
      </c>
      <c r="BJ127" s="1" t="s">
        <v>1220</v>
      </c>
    </row>
    <row r="128" spans="1:62">
      <c r="A128" s="1" t="e">
        <f t="shared" si="18"/>
        <v>#N/A</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e">
        <f>IF(T127="","",T127&amp;"&amp;br;")&amp;IF(R127=0,"",R127)</f>
        <v>#N/A</v>
      </c>
      <c r="O128" s="1" t="s">
        <v>1069</v>
      </c>
      <c r="Q128" s="9" t="s">
        <v>12</v>
      </c>
      <c r="R128" s="10">
        <f>IF(INDEX(AX:AX,W122+1)="",0,INDEX(AX:AX,W122+1)&amp;"/"&amp;INDEX(AY:AY,W122+1))</f>
        <v>0</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|PT|&gt;||シールド数|&gt;||</v>
      </c>
      <c r="B129" s="1" t="s">
        <v>1049</v>
      </c>
      <c r="C129" s="1" t="s">
        <v>1069</v>
      </c>
      <c r="D129" s="1" t="s">
        <v>12</v>
      </c>
      <c r="E129" s="1" t="s">
        <v>1069</v>
      </c>
      <c r="F129" s="1" t="s">
        <v>1083</v>
      </c>
      <c r="G129" s="1" t="s">
        <v>1069</v>
      </c>
      <c r="H129" s="1" t="str">
        <f>IF(R128=0,"",R128)</f>
        <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*天上からの導き/Ethereal Guidance</v>
      </c>
      <c r="B136" s="1" t="s">
        <v>1049</v>
      </c>
      <c r="C136" s="1" t="str">
        <f>"*"&amp;R136&amp;"/"&amp;T136</f>
        <v>*天上からの導き/Ethereal Guidance</v>
      </c>
      <c r="Q136" s="9" t="s">
        <v>3</v>
      </c>
      <c r="R136" s="10" t="str">
        <f>INDEX(AJ:AJ,W135+1)</f>
        <v>天上からの導き</v>
      </c>
      <c r="S136" s="11" t="s">
        <v>4</v>
      </c>
      <c r="T136" s="10" t="str">
        <f>INDEX(AK:AK,W135+1)</f>
        <v>Ethereal Guidance</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白</v>
      </c>
      <c r="S137" s="15" t="s">
        <v>1</v>
      </c>
      <c r="T137" s="10" t="str">
        <f>INDEX(AG:AG,W135+1)</f>
        <v>コモン</v>
      </c>
      <c r="U137" s="15" t="s">
        <v>2</v>
      </c>
      <c r="V137" s="10">
        <f>INDEX(AI:AI,W135+1)</f>
        <v>3</v>
      </c>
      <c r="W137" s="16"/>
      <c r="X137" s="10" t="str">
        <f>INDEX(AQ:AQ,W135+1)</f>
        <v>あなたのターン終了時まで、あなたがコントロールする各クリーチャーは+2/+1の修正を得る。</v>
      </c>
      <c r="Y137" s="28"/>
      <c r="Z137" s="28"/>
      <c r="AA137" s="29"/>
      <c r="BF137" s="9" t="s">
        <v>1049</v>
      </c>
      <c r="BG137" s="1">
        <v>136</v>
      </c>
      <c r="BH137" s="1" t="s">
        <v>213</v>
      </c>
      <c r="BI137" s="1" t="s">
        <v>1055</v>
      </c>
      <c r="BJ137" s="1" t="s">
        <v>1090</v>
      </c>
    </row>
    <row r="138" spans="1:62">
      <c r="A138" s="1" t="str">
        <f t="shared" si="29"/>
        <v>|色|白|レアリティ|コモン|マナコスト|3|</v>
      </c>
      <c r="B138" s="1" t="s">
        <v>1049</v>
      </c>
      <c r="C138" s="1" t="s">
        <v>1069</v>
      </c>
      <c r="D138" s="4" t="s">
        <v>0</v>
      </c>
      <c r="E138" s="1" t="s">
        <v>1069</v>
      </c>
      <c r="F138" s="1" t="str">
        <f>IF(R137=0,"",R137)</f>
        <v>白</v>
      </c>
      <c r="G138" s="1" t="s">
        <v>1069</v>
      </c>
      <c r="H138" s="4" t="s">
        <v>1073</v>
      </c>
      <c r="I138" s="1" t="s">
        <v>1069</v>
      </c>
      <c r="J138" s="1" t="str">
        <f>IF(T137=0,"",T137)</f>
        <v>コモン</v>
      </c>
      <c r="K138" s="1" t="s">
        <v>1069</v>
      </c>
      <c r="L138" s="4" t="s">
        <v>1074</v>
      </c>
      <c r="M138" s="1" t="s">
        <v>1069</v>
      </c>
      <c r="N138" s="1">
        <f>IF(V137=0,"",V137)</f>
        <v>3</v>
      </c>
      <c r="O138" s="1" t="s">
        <v>1069</v>
      </c>
      <c r="Q138" s="9" t="s">
        <v>5</v>
      </c>
      <c r="R138" s="10" t="str">
        <f>INDEX(AL:AL,W135+1)</f>
        <v>呪文</v>
      </c>
      <c r="S138" s="15" t="s">
        <v>1075</v>
      </c>
      <c r="T138" s="10">
        <f>INDEX(AN:AN,W135+1)</f>
        <v>0</v>
      </c>
      <c r="U138" s="10">
        <f>INDEX(AO:AO,W135+1)</f>
        <v>0</v>
      </c>
      <c r="V138" s="10">
        <f>INDEX(AP:AP,W135+1)</f>
        <v>0</v>
      </c>
      <c r="W138" s="16"/>
      <c r="X138" s="10" t="str">
        <f>INDEX(AZ:AZ,W135+1)</f>
        <v>あな</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|種別|呪文|サブタイプ||||</v>
      </c>
      <c r="B139" s="1" t="s">
        <v>1049</v>
      </c>
      <c r="C139" s="1" t="s">
        <v>1069</v>
      </c>
      <c r="D139" s="4" t="s">
        <v>5</v>
      </c>
      <c r="E139" s="1" t="s">
        <v>1069</v>
      </c>
      <c r="F139" s="1" t="str">
        <f>IF(R138=0,"",R138)</f>
        <v>呪文</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あなたのターン終了時まで、あなたがコントロールする各クリーチャーは+2/+1の修正を得る。</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|テキスト|&gt;|&gt;|&gt;|&gt;|あなたのターン終了時まで、あなたがコントロールする各クリーチャーは+2/+1の修正を得る。|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あなたのターン終了時まで、あなたがコントロールする各クリーチャーは+2/+1の修正を得る。</v>
      </c>
      <c r="O140" s="1" t="s">
        <v>1069</v>
      </c>
      <c r="Q140" s="14" t="s">
        <v>21</v>
      </c>
      <c r="R140" s="10" t="str">
        <f>INDEX(BE:BE,W135+1)</f>
        <v>Each creature you control gains +2/+1 until the end of your turn.</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|英テキスト|&gt;|&gt;|&gt;|&gt;|Each creature you control gains +2/+1 until the end of your turn.|</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Each creature you control gains +2/+1 until the end of your turn.</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*腕っぷし/Strength of Arms</v>
      </c>
      <c r="B149" s="1" t="s">
        <v>1049</v>
      </c>
      <c r="C149" s="1" t="str">
        <f>"*"&amp;R149&amp;"/"&amp;T149</f>
        <v>*腕っぷし/Strength of Arms</v>
      </c>
      <c r="Q149" s="9" t="s">
        <v>3</v>
      </c>
      <c r="R149" s="10" t="str">
        <f>INDEX(AJ:AJ,W148+1)</f>
        <v>腕っぷし</v>
      </c>
      <c r="S149" s="11" t="s">
        <v>4</v>
      </c>
      <c r="T149" s="10" t="str">
        <f>INDEX(AK:AK,W148+1)</f>
        <v>Strength of Arms</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白</v>
      </c>
      <c r="S150" s="15" t="s">
        <v>1</v>
      </c>
      <c r="T150" s="10" t="str">
        <f>INDEX(AG:AG,W148+1)</f>
        <v>コモン</v>
      </c>
      <c r="U150" s="15" t="s">
        <v>2</v>
      </c>
      <c r="V150" s="10">
        <f>INDEX(AI:AI,W148+1)</f>
        <v>3</v>
      </c>
      <c r="W150" s="16"/>
      <c r="X150" s="10" t="str">
        <f>INDEX(AQ:AQ,W148+1)</f>
        <v>クリーチャー1体を対象とする。あなたのターン終了時まで、それは+2/+2の修正を受ける。</v>
      </c>
      <c r="Y150" s="28"/>
      <c r="Z150" s="28"/>
      <c r="AA150" s="29"/>
      <c r="BF150" s="9" t="s">
        <v>1049</v>
      </c>
      <c r="BG150" s="1">
        <v>149</v>
      </c>
      <c r="BH150" s="1" t="s">
        <v>707</v>
      </c>
      <c r="BI150" s="1" t="s">
        <v>1055</v>
      </c>
      <c r="BJ150" s="1" t="s">
        <v>1239</v>
      </c>
    </row>
    <row r="151" spans="1:62">
      <c r="A151" s="1" t="str">
        <f t="shared" si="29"/>
        <v>|色|白|レアリティ|コモン|マナコスト|3|</v>
      </c>
      <c r="B151" s="1" t="s">
        <v>1049</v>
      </c>
      <c r="C151" s="1" t="s">
        <v>1069</v>
      </c>
      <c r="D151" s="4" t="s">
        <v>0</v>
      </c>
      <c r="E151" s="1" t="s">
        <v>1069</v>
      </c>
      <c r="F151" s="1" t="str">
        <f>IF(R150=0,"",R150)</f>
        <v>白</v>
      </c>
      <c r="G151" s="1" t="s">
        <v>1069</v>
      </c>
      <c r="H151" s="4" t="s">
        <v>1073</v>
      </c>
      <c r="I151" s="1" t="s">
        <v>1069</v>
      </c>
      <c r="J151" s="1" t="str">
        <f>IF(T150=0,"",T150)</f>
        <v>コモン</v>
      </c>
      <c r="K151" s="1" t="s">
        <v>1069</v>
      </c>
      <c r="L151" s="4" t="s">
        <v>1074</v>
      </c>
      <c r="M151" s="1" t="s">
        <v>1069</v>
      </c>
      <c r="N151" s="1">
        <f>IF(V150=0,"",V150)</f>
        <v>3</v>
      </c>
      <c r="O151" s="1" t="s">
        <v>1069</v>
      </c>
      <c r="Q151" s="9" t="s">
        <v>5</v>
      </c>
      <c r="R151" s="10" t="str">
        <f>INDEX(AL:AL,W148+1)</f>
        <v>呪文</v>
      </c>
      <c r="S151" s="15" t="s">
        <v>1075</v>
      </c>
      <c r="T151" s="10">
        <f>INDEX(AN:AN,W148+1)</f>
        <v>0</v>
      </c>
      <c r="U151" s="10">
        <f>INDEX(AO:AO,W148+1)</f>
        <v>0</v>
      </c>
      <c r="V151" s="10">
        <f>INDEX(AP:AP,W148+1)</f>
        <v>0</v>
      </c>
      <c r="W151" s="16"/>
      <c r="X151" s="10" t="str">
        <f>INDEX(AZ:AZ,W148+1)</f>
        <v>クリ</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|種別|呪文|サブタイプ||||</v>
      </c>
      <c r="B152" s="1" t="s">
        <v>1049</v>
      </c>
      <c r="C152" s="1" t="s">
        <v>1069</v>
      </c>
      <c r="D152" s="4" t="s">
        <v>5</v>
      </c>
      <c r="E152" s="1" t="s">
        <v>1069</v>
      </c>
      <c r="F152" s="1" t="str">
        <f>IF(R151=0,"",R151)</f>
        <v>呪文</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クリーチャー1体を対象とする。あなたのターン終了時まで、それは+2/+2の修正を受ける。&amp;br;1/1の人間･兵士･トークンを1体召喚する。</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|テキスト|&gt;|&gt;|&gt;|&gt;|クリーチャー1体を対象とする。あなたのターン終了時まで、それは+2/+2の修正を受ける。&amp;br;1/1の人間･兵士･トークンを1体召喚する。|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クリーチャー1体を対象とする。あなたのターン終了時まで、それは+2/+2の修正を受ける。&amp;br;1/1の人間･兵士･トークンを1体召喚する。</v>
      </c>
      <c r="O153" s="1" t="s">
        <v>1069</v>
      </c>
      <c r="Q153" s="14" t="s">
        <v>21</v>
      </c>
      <c r="R153" s="10" t="str">
        <f>INDEX(BE:BE,W148+1)</f>
        <v>Give +2/+2 to target creature until the end of your turn.&amp;br;Summon 1 1/1 Human Soldier token.</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|英テキスト|&gt;|&gt;|&gt;|&gt;|Give +2/+2 to target creature until the end of your turn.&amp;br;Summon 1 1/1 Human Soldier token.|</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Give +2/+2 to target creature until the end of your turn.&amp;br;Summon 1 1/1 Human Soldier token.</v>
      </c>
      <c r="O154" s="1" t="s">
        <v>1069</v>
      </c>
      <c r="Q154" s="9" t="s">
        <v>12</v>
      </c>
      <c r="R154" s="10">
        <f>IF(INDEX(AX:AX,W148+1)="",0,INDEX(AX:AX,W148+1)&amp;"/"&amp;INDEX(AY:AY,W148+1))</f>
        <v>0</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|PT|&gt;||シールド数|&gt;||</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*今夜を生き延びる/Survive the Night</v>
      </c>
      <c r="B162" s="1" t="s">
        <v>1049</v>
      </c>
      <c r="C162" s="1" t="str">
        <f>"*"&amp;R162&amp;"/"&amp;T162</f>
        <v>*今夜を生き延びる/Survive the Night</v>
      </c>
      <c r="Q162" s="9" t="s">
        <v>3</v>
      </c>
      <c r="R162" s="10" t="str">
        <f>INDEX(AJ:AJ,W161+1)</f>
        <v>今夜を生き延びる</v>
      </c>
      <c r="S162" s="11" t="s">
        <v>4</v>
      </c>
      <c r="T162" s="10" t="str">
        <f>INDEX(AK:AK,W161+1)</f>
        <v>Survive the Night</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白</v>
      </c>
      <c r="S163" s="15" t="s">
        <v>1</v>
      </c>
      <c r="T163" s="10" t="str">
        <f>INDEX(AG:AG,W161+1)</f>
        <v>コモン</v>
      </c>
      <c r="U163" s="15" t="s">
        <v>2</v>
      </c>
      <c r="V163" s="10">
        <f>INDEX(AI:AI,W161+1)</f>
        <v>3</v>
      </c>
      <c r="W163" s="16"/>
      <c r="X163" s="10" t="str">
        <f>INDEX(AQ:AQ,W161+1)</f>
        <v>クリーチャー1体を対象とする。あなたのターン終了時まで、それは+1/0の修正を受けるとともにダメージ軽減を得る。</v>
      </c>
      <c r="Y163" s="28"/>
      <c r="Z163" s="28"/>
      <c r="AA163" s="29"/>
      <c r="BF163" s="9" t="s">
        <v>1049</v>
      </c>
      <c r="BG163" s="1">
        <v>162</v>
      </c>
      <c r="BH163" s="1" t="s">
        <v>612</v>
      </c>
      <c r="BI163" s="1" t="s">
        <v>1055</v>
      </c>
      <c r="BJ163" s="1" t="s">
        <v>1251</v>
      </c>
    </row>
    <row r="164" spans="1:62">
      <c r="A164" s="1" t="str">
        <f t="shared" si="29"/>
        <v>|色|白|レアリティ|コモン|マナコスト|3|</v>
      </c>
      <c r="B164" s="1" t="s">
        <v>1049</v>
      </c>
      <c r="C164" s="1" t="s">
        <v>1069</v>
      </c>
      <c r="D164" s="4" t="s">
        <v>0</v>
      </c>
      <c r="E164" s="1" t="s">
        <v>1069</v>
      </c>
      <c r="F164" s="1" t="str">
        <f>IF(R163=0,"",R163)</f>
        <v>白</v>
      </c>
      <c r="G164" s="1" t="s">
        <v>1069</v>
      </c>
      <c r="H164" s="4" t="s">
        <v>1073</v>
      </c>
      <c r="I164" s="1" t="s">
        <v>1069</v>
      </c>
      <c r="J164" s="1" t="str">
        <f>IF(T163=0,"",T163)</f>
        <v>コモン</v>
      </c>
      <c r="K164" s="1" t="s">
        <v>1069</v>
      </c>
      <c r="L164" s="4" t="s">
        <v>1074</v>
      </c>
      <c r="M164" s="1" t="s">
        <v>1069</v>
      </c>
      <c r="N164" s="1">
        <f>IF(V163=0,"",V163)</f>
        <v>3</v>
      </c>
      <c r="O164" s="1" t="s">
        <v>1069</v>
      </c>
      <c r="Q164" s="9" t="s">
        <v>5</v>
      </c>
      <c r="R164" s="10" t="str">
        <f>INDEX(AL:AL,W161+1)</f>
        <v>呪文</v>
      </c>
      <c r="S164" s="15" t="s">
        <v>1075</v>
      </c>
      <c r="T164" s="10">
        <f>INDEX(AN:AN,W161+1)</f>
        <v>0</v>
      </c>
      <c r="U164" s="10">
        <f>INDEX(AO:AO,W161+1)</f>
        <v>0</v>
      </c>
      <c r="V164" s="10">
        <f>INDEX(AP:AP,W161+1)</f>
        <v>0</v>
      </c>
      <c r="W164" s="16"/>
      <c r="X164" s="10" t="str">
        <f>INDEX(AZ:AZ,W161+1)</f>
        <v>クリ</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|種別|呪文|サブタイプ||||</v>
      </c>
      <c r="B165" s="1" t="s">
        <v>1049</v>
      </c>
      <c r="C165" s="1" t="s">
        <v>1069</v>
      </c>
      <c r="D165" s="4" t="s">
        <v>5</v>
      </c>
      <c r="E165" s="1" t="s">
        <v>1069</v>
      </c>
      <c r="F165" s="1" t="str">
        <f>IF(R164=0,"",R164)</f>
        <v>呪文</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クリーチャー1体を対象とする。あなたのターン終了時まで、それは+1/0の修正を受けるとともにダメージ軽減を得る。&amp;br;調査を行う。</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|テキスト|&gt;|&gt;|&gt;|&gt;|クリーチャー1体を対象とする。あなたのターン終了時まで、それは+1/0の修正を受けるとともにダメージ軽減を得る。&amp;br;調査を行う。|</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クリーチャー1体を対象とする。あなたのターン終了時まで、それは+1/0の修正を受けるとともにダメージ軽減を得る。&amp;br;調査を行う。</v>
      </c>
      <c r="O166" s="1" t="s">
        <v>1069</v>
      </c>
      <c r="Q166" s="14" t="s">
        <v>21</v>
      </c>
      <c r="R166" s="10" t="str">
        <f>INDEX(BE:BE,W161+1)</f>
        <v>Give +1/0 and Prevent Damage to target creature until the end of your turn. Investigate.</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|英テキスト|&gt;|&gt;|&gt;|&gt;|Give +1/0 and Prevent Damage to target creature until the end of your turn. Investigate.|</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Give +1/0 and Prevent Damage to target creature until the end of your turn. Investigate.</v>
      </c>
      <c r="O167" s="1" t="s">
        <v>1069</v>
      </c>
      <c r="Q167" s="9" t="s">
        <v>12</v>
      </c>
      <c r="R167" s="10">
        <f>IF(INDEX(AX:AX,W161+1)="",0,INDEX(AX:AX,W161+1)&amp;"/"&amp;INDEX(AY:AY,W161+1))</f>
        <v>0</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*刹那の器/Vessel of Ephemera</v>
      </c>
      <c r="B175" s="1" t="s">
        <v>1049</v>
      </c>
      <c r="C175" s="1" t="str">
        <f>"*"&amp;R175&amp;"/"&amp;T175</f>
        <v>*刹那の器/Vessel of Ephemera</v>
      </c>
      <c r="Q175" s="9" t="s">
        <v>3</v>
      </c>
      <c r="R175" s="10" t="str">
        <f>INDEX(AJ:AJ,W174+1)</f>
        <v>刹那の器</v>
      </c>
      <c r="S175" s="11" t="s">
        <v>4</v>
      </c>
      <c r="T175" s="10" t="str">
        <f>INDEX(AK:AK,W174+1)</f>
        <v>Vessel of Ephemera</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白</v>
      </c>
      <c r="S176" s="15" t="s">
        <v>1</v>
      </c>
      <c r="T176" s="10" t="str">
        <f>INDEX(AG:AG,W174+1)</f>
        <v>コモン</v>
      </c>
      <c r="U176" s="15" t="s">
        <v>2</v>
      </c>
      <c r="V176" s="10">
        <f>INDEX(AI:AI,W174+1)</f>
        <v>3</v>
      </c>
      <c r="W176" s="16"/>
      <c r="X176" s="10" t="str">
        <f>INDEX(AQ:AQ,W174+1)</f>
        <v>このサポートが破壊されたとき、飛行を持つ1/1の白のスピリット・トークンを2体召喚する。</v>
      </c>
      <c r="Y176" s="28"/>
      <c r="Z176" s="28"/>
      <c r="AA176" s="29"/>
      <c r="BF176" s="9" t="s">
        <v>1049</v>
      </c>
      <c r="BG176" s="1">
        <v>175</v>
      </c>
      <c r="BH176" s="1" t="s">
        <v>694</v>
      </c>
      <c r="BI176" s="1" t="s">
        <v>1055</v>
      </c>
      <c r="BJ176" s="1" t="s">
        <v>1263</v>
      </c>
    </row>
    <row r="177" spans="1:62">
      <c r="A177" s="1" t="str">
        <f t="shared" si="29"/>
        <v>|色|白|レアリティ|コモン|マナコスト|3|</v>
      </c>
      <c r="B177" s="1" t="s">
        <v>1049</v>
      </c>
      <c r="C177" s="1" t="s">
        <v>1069</v>
      </c>
      <c r="D177" s="4" t="s">
        <v>0</v>
      </c>
      <c r="E177" s="1" t="s">
        <v>1069</v>
      </c>
      <c r="F177" s="1" t="str">
        <f>IF(R176=0,"",R176)</f>
        <v>白</v>
      </c>
      <c r="G177" s="1" t="s">
        <v>1069</v>
      </c>
      <c r="H177" s="4" t="s">
        <v>1073</v>
      </c>
      <c r="I177" s="1" t="s">
        <v>1069</v>
      </c>
      <c r="J177" s="1" t="str">
        <f>IF(T176=0,"",T176)</f>
        <v>コモン</v>
      </c>
      <c r="K177" s="1" t="s">
        <v>1069</v>
      </c>
      <c r="L177" s="4" t="s">
        <v>1074</v>
      </c>
      <c r="M177" s="1" t="s">
        <v>1069</v>
      </c>
      <c r="N177" s="1">
        <f>IF(V176=0,"",V176)</f>
        <v>3</v>
      </c>
      <c r="O177" s="1" t="s">
        <v>1069</v>
      </c>
      <c r="Q177" s="9" t="s">
        <v>5</v>
      </c>
      <c r="R177" s="10" t="str">
        <f>INDEX(AL:AL,W174+1)</f>
        <v>サポート</v>
      </c>
      <c r="S177" s="15" t="s">
        <v>1075</v>
      </c>
      <c r="T177" s="10">
        <f>INDEX(AN:AN,W174+1)</f>
        <v>0</v>
      </c>
      <c r="U177" s="10">
        <f>INDEX(AO:AO,W174+1)</f>
        <v>0</v>
      </c>
      <c r="V177" s="10">
        <f>INDEX(AP:AP,W174+1)</f>
        <v>0</v>
      </c>
      <c r="W177" s="16"/>
      <c r="X177" s="10" t="str">
        <f>INDEX(AZ:AZ,W174+1)</f>
        <v>この</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|種別|サポート|サブタイプ||||</v>
      </c>
      <c r="B178" s="1" t="s">
        <v>1049</v>
      </c>
      <c r="C178" s="1" t="s">
        <v>1069</v>
      </c>
      <c r="D178" s="4" t="s">
        <v>5</v>
      </c>
      <c r="E178" s="1" t="s">
        <v>1069</v>
      </c>
      <c r="F178" s="1" t="str">
        <f>IF(R177=0,"",R177)</f>
        <v>サポート</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このサポートが破壊されたとき、飛行を持つ1/1の白のスピリット・トークンを2体召喚する。</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|テキスト|&gt;|&gt;|&gt;|&gt;|このサポートが破壊されたとき、飛行を持つ1/1の白のスピリット・トークンを2体召喚する。|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このサポートが破壊されたとき、飛行を持つ1/1の白のスピリット・トークンを2体召喚する。</v>
      </c>
      <c r="O179" s="1" t="s">
        <v>1069</v>
      </c>
      <c r="Q179" s="14" t="s">
        <v>21</v>
      </c>
      <c r="R179" s="10" t="str">
        <f>INDEX(BE:BE,W174+1)</f>
        <v>When this support is destroyed, summon 2 1/1 White Spirit tokens with Flying.</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|英テキスト|&gt;|&gt;|&gt;|&gt;|When this support is destroyed, summon 2 1/1 White Spirit tokens with Flying.|</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When this support is destroyed, summon 2 1/1 White Spirit tokens with Flying.</v>
      </c>
      <c r="O180" s="1" t="s">
        <v>1069</v>
      </c>
      <c r="Q180" s="9" t="s">
        <v>12</v>
      </c>
      <c r="R180" s="10">
        <f>IF(INDEX(AX:AX,W174+1)="",0,INDEX(AX:AX,W174+1)&amp;"/"&amp;INDEX(AY:AY,W174+1))</f>
        <v>0</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|PT|&gt;||シールド数|&gt;|1|</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f>IF(R181=0,"",R181)</f>
        <v>1</v>
      </c>
      <c r="O181" s="1" t="s">
        <v>1069</v>
      </c>
      <c r="Q181" s="17" t="s">
        <v>13</v>
      </c>
      <c r="R181" s="10">
        <f>INDEX(AW:AW,W174+1)</f>
        <v>1</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*アヴァシン教の宣教師/Avacynian Missionaries</v>
      </c>
      <c r="B188" s="1" t="s">
        <v>1049</v>
      </c>
      <c r="C188" s="1" t="str">
        <f>"*"&amp;R188&amp;"/"&amp;T188</f>
        <v>*アヴァシン教の宣教師/Avacynian Missionaries</v>
      </c>
      <c r="Q188" s="9" t="s">
        <v>3</v>
      </c>
      <c r="R188" s="10" t="str">
        <f>INDEX(AJ:AJ,W187+1)</f>
        <v>アヴァシン教の宣教師</v>
      </c>
      <c r="S188" s="11" t="s">
        <v>4</v>
      </c>
      <c r="T188" s="10" t="str">
        <f>INDEX(AK:AK,W187+1)</f>
        <v>Avacynian Missionaries</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白</v>
      </c>
      <c r="S189" s="15" t="s">
        <v>1</v>
      </c>
      <c r="T189" s="10" t="str">
        <f>INDEX(AG:AG,W187+1)</f>
        <v>アンコモン</v>
      </c>
      <c r="U189" s="15" t="s">
        <v>2</v>
      </c>
      <c r="V189" s="10">
        <f>INDEX(AI:AI,W187+1)</f>
        <v>11</v>
      </c>
      <c r="W189" s="16"/>
      <c r="X189" s="10" t="str">
        <f>INDEX(AQ:AQ,W187+1)</f>
        <v>あなたがこのクリーチャーに呪文を唱えたとき、このクリーチャーは変身する。</v>
      </c>
      <c r="Y189" s="28"/>
      <c r="Z189" s="28"/>
      <c r="AA189" s="29"/>
      <c r="BF189" s="9" t="s">
        <v>1049</v>
      </c>
      <c r="BG189" s="1">
        <v>188</v>
      </c>
      <c r="BH189" s="1" t="s">
        <v>433</v>
      </c>
      <c r="BI189" s="1" t="s">
        <v>1055</v>
      </c>
      <c r="BJ189" s="1" t="s">
        <v>1272</v>
      </c>
    </row>
    <row r="190" spans="1:62">
      <c r="A190" s="1" t="str">
        <f t="shared" si="29"/>
        <v>|色|白|レアリティ|アンコモン|マナコスト|11|</v>
      </c>
      <c r="B190" s="1" t="s">
        <v>1049</v>
      </c>
      <c r="C190" s="1" t="s">
        <v>1069</v>
      </c>
      <c r="D190" s="4" t="s">
        <v>0</v>
      </c>
      <c r="E190" s="1" t="s">
        <v>1069</v>
      </c>
      <c r="F190" s="1" t="str">
        <f>IF(R189=0,"",R189)</f>
        <v>白</v>
      </c>
      <c r="G190" s="1" t="s">
        <v>1069</v>
      </c>
      <c r="H190" s="4" t="s">
        <v>1073</v>
      </c>
      <c r="I190" s="1" t="s">
        <v>1069</v>
      </c>
      <c r="J190" s="1" t="str">
        <f>IF(T189=0,"",T189)</f>
        <v>アンコモン</v>
      </c>
      <c r="K190" s="1" t="s">
        <v>1069</v>
      </c>
      <c r="L190" s="4" t="s">
        <v>1074</v>
      </c>
      <c r="M190" s="1" t="s">
        <v>1069</v>
      </c>
      <c r="N190" s="1">
        <f>IF(V189=0,"",V189)</f>
        <v>11</v>
      </c>
      <c r="O190" s="1" t="s">
        <v>1069</v>
      </c>
      <c r="Q190" s="9" t="s">
        <v>5</v>
      </c>
      <c r="R190" s="10" t="str">
        <f>INDEX(AL:AL,W187+1)</f>
        <v>クリーチャー</v>
      </c>
      <c r="S190" s="15" t="s">
        <v>1075</v>
      </c>
      <c r="T190" s="10" t="str">
        <f>INDEX(AN:AN,W187+1)</f>
        <v>人間</v>
      </c>
      <c r="U190" s="10" t="str">
        <f>INDEX(AO:AO,W187+1)</f>
        <v>クレリック</v>
      </c>
      <c r="V190" s="10">
        <f>INDEX(AP:AP,W187+1)</f>
        <v>0</v>
      </c>
      <c r="W190" s="16"/>
      <c r="X190" s="10" t="str">
        <f>INDEX(AZ:AZ,W187+1)</f>
        <v>あな</v>
      </c>
      <c r="Y190" s="10" t="str">
        <f>INDEX(BA:BA,W187+1)</f>
        <v/>
      </c>
      <c r="Z190" s="10" t="str">
        <f>INDEX(BB:BB,W187+1)</f>
        <v/>
      </c>
      <c r="AA190" s="10">
        <f>INDEX(BC:BC,W187+1)</f>
        <v>0</v>
      </c>
      <c r="BF190" s="9" t="s">
        <v>1049</v>
      </c>
      <c r="BG190" s="1">
        <v>189</v>
      </c>
      <c r="BH190" s="1" t="s">
        <v>102</v>
      </c>
      <c r="BI190" s="1" t="s">
        <v>1055</v>
      </c>
      <c r="BJ190" s="1" t="s">
        <v>1269</v>
      </c>
    </row>
    <row r="191" spans="1:62">
      <c r="A191" s="1" t="str">
        <f t="shared" si="29"/>
        <v>|種別|クリーチャー|サブタイプ|人間|クレリック||</v>
      </c>
      <c r="B191" s="1" t="s">
        <v>1049</v>
      </c>
      <c r="C191" s="1" t="s">
        <v>1069</v>
      </c>
      <c r="D191" s="4" t="s">
        <v>5</v>
      </c>
      <c r="E191" s="1" t="s">
        <v>1069</v>
      </c>
      <c r="F191" s="1" t="str">
        <f>IF(R190=0,"",R190)</f>
        <v>クリーチャー</v>
      </c>
      <c r="G191" s="1" t="s">
        <v>1069</v>
      </c>
      <c r="H191" s="4" t="s">
        <v>1078</v>
      </c>
      <c r="I191" s="1" t="s">
        <v>1069</v>
      </c>
      <c r="J191" s="1" t="str">
        <f>IF(T190=0,"",T190)</f>
        <v>人間</v>
      </c>
      <c r="K191" s="1" t="s">
        <v>1069</v>
      </c>
      <c r="L191" s="1" t="str">
        <f>IF(U190=0,"",U190)</f>
        <v>クレリック</v>
      </c>
      <c r="M191" s="1" t="s">
        <v>1069</v>
      </c>
      <c r="N191" s="1" t="str">
        <f>IF(V190=0,"",V190)</f>
        <v/>
      </c>
      <c r="O191" s="1" t="s">
        <v>1069</v>
      </c>
      <c r="Q191" s="9" t="s">
        <v>1079</v>
      </c>
      <c r="R191" s="10" t="str">
        <f>INDEX(BD:BD,W187+1)</f>
        <v>あなたがこのクリーチャーに呪文を唱えたとき、このクリーチャーは変身する。</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|テキスト|&gt;|&gt;|&gt;|&gt;|あなたがこのクリーチャーに呪文を唱えたとき、このクリーチャーは変身する。|</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あなたがこのクリーチャーに呪文を唱えたとき、このクリーチャーは変身する。</v>
      </c>
      <c r="O192" s="1" t="s">
        <v>1069</v>
      </c>
      <c r="Q192" s="14" t="s">
        <v>21</v>
      </c>
      <c r="R192" s="10" t="str">
        <f>INDEX(BE:BE,W187+1)</f>
        <v>When you cast a spell on this creature, Transform this creature.</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c r="BH192" s="1" t="s">
        <v>697</v>
      </c>
      <c r="BI192" s="1" t="s">
        <v>1055</v>
      </c>
      <c r="BJ192" s="1" t="s">
        <v>1274</v>
      </c>
    </row>
    <row r="193" spans="1:62">
      <c r="A193" s="1" t="str">
        <f t="shared" si="29"/>
        <v>|英テキスト|&gt;|&gt;|&gt;|&gt;|When you cast a spell on this creature, Transform this creature.|</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When you cast a spell on this creature, Transform this creature.</v>
      </c>
      <c r="O193" s="1" t="s">
        <v>1069</v>
      </c>
      <c r="Q193" s="9" t="s">
        <v>12</v>
      </c>
      <c r="R193" s="10" t="str">
        <f>IF(INDEX(AX:AX,W187+1)="",0,INDEX(AX:AX,W187+1)&amp;"/"&amp;INDEX(AY:AY,W187+1))</f>
        <v>4/4</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|PT|&gt;|4/4|シールド数|&gt;||</v>
      </c>
      <c r="B194" s="1" t="s">
        <v>1049</v>
      </c>
      <c r="C194" s="1" t="s">
        <v>1069</v>
      </c>
      <c r="D194" s="1" t="s">
        <v>12</v>
      </c>
      <c r="E194" s="1" t="s">
        <v>1069</v>
      </c>
      <c r="F194" s="1" t="s">
        <v>1083</v>
      </c>
      <c r="G194" s="1" t="s">
        <v>1069</v>
      </c>
      <c r="H194" s="1" t="str">
        <f>IF(R193=0,"",R193)</f>
        <v>4/4</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*月皇の審問官/Lunarch Inquisitors</v>
      </c>
      <c r="B201" s="1" t="s">
        <v>1049</v>
      </c>
      <c r="C201" s="1" t="str">
        <f>"*"&amp;R201&amp;"/"&amp;T201</f>
        <v>*月皇の審問官/Lunarch Inquisitors</v>
      </c>
      <c r="Q201" s="9" t="s">
        <v>3</v>
      </c>
      <c r="R201" s="10" t="str">
        <f>INDEX(AJ:AJ,W200+1)</f>
        <v>月皇の審問官</v>
      </c>
      <c r="S201" s="11" t="s">
        <v>4</v>
      </c>
      <c r="T201" s="10" t="str">
        <f>INDEX(AK:AK,W200+1)</f>
        <v>Lunarch Inquisitors</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白</v>
      </c>
      <c r="S202" s="15" t="s">
        <v>1</v>
      </c>
      <c r="T202" s="10" t="str">
        <f>INDEX(AG:AG,W200+1)</f>
        <v>アンコモン</v>
      </c>
      <c r="U202" s="15" t="s">
        <v>2</v>
      </c>
      <c r="V202" s="10">
        <f>INDEX(AI:AI,W200+1)</f>
        <v>1</v>
      </c>
      <c r="W202" s="16"/>
      <c r="X202" s="10" t="str">
        <f>INDEX(AQ:AQ,W200+1)</f>
        <v>このクリーチャーがこの形態に変身したとき、対戦相手がコントロールする最初のクリーチャーは無効化される。</v>
      </c>
      <c r="Y202" s="28"/>
      <c r="Z202" s="28"/>
      <c r="AA202" s="29"/>
      <c r="BF202" s="9" t="s">
        <v>1049</v>
      </c>
      <c r="BG202" s="1">
        <v>201</v>
      </c>
      <c r="BH202" s="1" t="s">
        <v>552</v>
      </c>
      <c r="BI202" s="1" t="s">
        <v>1055</v>
      </c>
      <c r="BJ202" s="1" t="s">
        <v>1282</v>
      </c>
    </row>
    <row r="203" spans="1:62">
      <c r="A203" s="1" t="str">
        <f t="shared" si="40"/>
        <v>|色|白|レアリティ|アンコモン|マナコスト|1|</v>
      </c>
      <c r="B203" s="1" t="s">
        <v>1049</v>
      </c>
      <c r="C203" s="1" t="s">
        <v>1069</v>
      </c>
      <c r="D203" s="4" t="s">
        <v>0</v>
      </c>
      <c r="E203" s="1" t="s">
        <v>1069</v>
      </c>
      <c r="F203" s="1" t="str">
        <f>IF(R202=0,"",R202)</f>
        <v>白</v>
      </c>
      <c r="G203" s="1" t="s">
        <v>1069</v>
      </c>
      <c r="H203" s="4" t="s">
        <v>1073</v>
      </c>
      <c r="I203" s="1" t="s">
        <v>1069</v>
      </c>
      <c r="J203" s="1" t="str">
        <f>IF(T202=0,"",T202)</f>
        <v>アンコモン</v>
      </c>
      <c r="K203" s="1" t="s">
        <v>1069</v>
      </c>
      <c r="L203" s="4" t="s">
        <v>1074</v>
      </c>
      <c r="M203" s="1" t="s">
        <v>1069</v>
      </c>
      <c r="N203" s="1">
        <f>IF(V202=0,"",V202)</f>
        <v>1</v>
      </c>
      <c r="O203" s="1" t="s">
        <v>1069</v>
      </c>
      <c r="Q203" s="9" t="s">
        <v>5</v>
      </c>
      <c r="R203" s="10" t="str">
        <f>INDEX(AL:AL,W200+1)</f>
        <v>クリーチャー</v>
      </c>
      <c r="S203" s="15" t="s">
        <v>1075</v>
      </c>
      <c r="T203" s="10" t="str">
        <f>INDEX(AN:AN,W200+1)</f>
        <v>人間</v>
      </c>
      <c r="U203" s="10" t="str">
        <f>INDEX(AO:AO,W200+1)</f>
        <v>クレリック</v>
      </c>
      <c r="V203" s="10">
        <f>INDEX(AP:AP,W200+1)</f>
        <v>0</v>
      </c>
      <c r="W203" s="16"/>
      <c r="X203" s="10" t="str">
        <f>INDEX(AZ:AZ,W200+1)</f>
        <v>この</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|種別|クリーチャー|サブタイプ|人間|クレリック||</v>
      </c>
      <c r="B204" s="1" t="s">
        <v>1049</v>
      </c>
      <c r="C204" s="1" t="s">
        <v>1069</v>
      </c>
      <c r="D204" s="4" t="s">
        <v>5</v>
      </c>
      <c r="E204" s="1" t="s">
        <v>1069</v>
      </c>
      <c r="F204" s="1" t="str">
        <f>IF(R203=0,"",R203)</f>
        <v>クリーチャー</v>
      </c>
      <c r="G204" s="1" t="s">
        <v>1069</v>
      </c>
      <c r="H204" s="4" t="s">
        <v>1078</v>
      </c>
      <c r="I204" s="1" t="s">
        <v>1069</v>
      </c>
      <c r="J204" s="1" t="str">
        <f>IF(T203=0,"",T203)</f>
        <v>人間</v>
      </c>
      <c r="K204" s="1" t="s">
        <v>1069</v>
      </c>
      <c r="L204" s="1" t="str">
        <f>IF(U203=0,"",U203)</f>
        <v>クレリック</v>
      </c>
      <c r="M204" s="1" t="s">
        <v>1069</v>
      </c>
      <c r="N204" s="1" t="str">
        <f>IF(V203=0,"",V203)</f>
        <v/>
      </c>
      <c r="O204" s="1" t="s">
        <v>1069</v>
      </c>
      <c r="Q204" s="9" t="s">
        <v>1079</v>
      </c>
      <c r="R204" s="10" t="str">
        <f>INDEX(BD:BD,W200+1)</f>
        <v>このクリーチャーがこの形態に変身したとき、対戦相手がコントロールする最初のクリーチャーは無効化される。</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|テキスト|&gt;|&gt;|&gt;|&gt;|このクリーチャーがこの形態に変身したとき、対戦相手がコントロールする最初のクリーチャーは無効化される。|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このクリーチャーがこの形態に変身したとき、対戦相手がコントロールする最初のクリーチャーは無効化される。</v>
      </c>
      <c r="O205" s="1" t="s">
        <v>1069</v>
      </c>
      <c r="Q205" s="14" t="s">
        <v>21</v>
      </c>
      <c r="R205" s="10" t="str">
        <f>INDEX(BE:BE,W200+1)</f>
        <v>When this creature Transforms, Disable the first creature your opponent controls.</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|英テキスト|&gt;|&gt;|&gt;|&gt;|When this creature Transforms, Disable the first creature your opponent controls.|</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When this creature Transforms, Disable the first creature your opponent controls.</v>
      </c>
      <c r="O206" s="1" t="s">
        <v>1069</v>
      </c>
      <c r="Q206" s="9" t="s">
        <v>12</v>
      </c>
      <c r="R206" s="10" t="str">
        <f>IF(INDEX(AX:AX,W200+1)="",0,INDEX(AX:AX,W200+1)&amp;"/"&amp;INDEX(AY:AY,W200+1))</f>
        <v>5/5</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|PT|&gt;|5/5|シールド数|&gt;||</v>
      </c>
      <c r="B207" s="1" t="s">
        <v>1049</v>
      </c>
      <c r="C207" s="1" t="s">
        <v>1069</v>
      </c>
      <c r="D207" s="1" t="s">
        <v>12</v>
      </c>
      <c r="E207" s="1" t="s">
        <v>1069</v>
      </c>
      <c r="F207" s="1" t="s">
        <v>1083</v>
      </c>
      <c r="G207" s="1" t="s">
        <v>1069</v>
      </c>
      <c r="H207" s="1" t="str">
        <f>IF(R206=0,"",R206)</f>
        <v>5/5</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*近野の司祭/Nearheath Chaplain</v>
      </c>
      <c r="B214" s="1" t="s">
        <v>1049</v>
      </c>
      <c r="C214" s="1" t="str">
        <f>"*"&amp;R214&amp;"/"&amp;T214</f>
        <v>*近野の司祭/Nearheath Chaplain</v>
      </c>
      <c r="Q214" s="9" t="s">
        <v>3</v>
      </c>
      <c r="R214" s="10" t="str">
        <f>INDEX(AJ:AJ,W213+1)</f>
        <v>近野の司祭</v>
      </c>
      <c r="S214" s="11" t="s">
        <v>4</v>
      </c>
      <c r="T214" s="10" t="str">
        <f>INDEX(AK:AK,W213+1)</f>
        <v>Nearheath Chaplain</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白</v>
      </c>
      <c r="S215" s="15" t="s">
        <v>1</v>
      </c>
      <c r="T215" s="10" t="str">
        <f>INDEX(AG:AG,W213+1)</f>
        <v>アンコモン</v>
      </c>
      <c r="U215" s="15" t="s">
        <v>2</v>
      </c>
      <c r="V215" s="10">
        <f>INDEX(AI:AI,W213+1)</f>
        <v>10</v>
      </c>
      <c r="W215" s="16"/>
      <c r="X215" s="10" t="str">
        <f>INDEX(AQ:AQ,W213+1)</f>
        <v>絆魂 ディフェンダー</v>
      </c>
      <c r="Y215" s="28"/>
      <c r="Z215" s="28"/>
      <c r="AA215" s="29"/>
      <c r="BF215" s="9" t="s">
        <v>1049</v>
      </c>
      <c r="BG215" s="1">
        <v>214</v>
      </c>
      <c r="BH215" s="1" t="s">
        <v>671</v>
      </c>
      <c r="BI215" s="1" t="s">
        <v>1055</v>
      </c>
      <c r="BJ215" s="1" t="s">
        <v>1292</v>
      </c>
    </row>
    <row r="216" spans="1:62">
      <c r="A216" s="1" t="str">
        <f t="shared" si="40"/>
        <v>|色|白|レアリティ|アンコモン|マナコスト|10|</v>
      </c>
      <c r="B216" s="1" t="s">
        <v>1049</v>
      </c>
      <c r="C216" s="1" t="s">
        <v>1069</v>
      </c>
      <c r="D216" s="4" t="s">
        <v>0</v>
      </c>
      <c r="E216" s="1" t="s">
        <v>1069</v>
      </c>
      <c r="F216" s="1" t="str">
        <f>IF(R215=0,"",R215)</f>
        <v>白</v>
      </c>
      <c r="G216" s="1" t="s">
        <v>1069</v>
      </c>
      <c r="H216" s="4" t="s">
        <v>1073</v>
      </c>
      <c r="I216" s="1" t="s">
        <v>1069</v>
      </c>
      <c r="J216" s="1" t="str">
        <f>IF(T215=0,"",T215)</f>
        <v>アンコモン</v>
      </c>
      <c r="K216" s="1" t="s">
        <v>1069</v>
      </c>
      <c r="L216" s="4" t="s">
        <v>1074</v>
      </c>
      <c r="M216" s="1" t="s">
        <v>1069</v>
      </c>
      <c r="N216" s="1">
        <f>IF(V215=0,"",V215)</f>
        <v>10</v>
      </c>
      <c r="O216" s="1" t="s">
        <v>1069</v>
      </c>
      <c r="Q216" s="9" t="s">
        <v>5</v>
      </c>
      <c r="R216" s="10" t="str">
        <f>INDEX(AL:AL,W213+1)</f>
        <v>クリーチャー</v>
      </c>
      <c r="S216" s="15" t="s">
        <v>1075</v>
      </c>
      <c r="T216" s="10" t="str">
        <f>INDEX(AN:AN,W213+1)</f>
        <v>人間</v>
      </c>
      <c r="U216" s="10" t="str">
        <f>INDEX(AO:AO,W213+1)</f>
        <v>クレリック</v>
      </c>
      <c r="V216" s="10">
        <f>INDEX(AP:AP,W213+1)</f>
        <v>0</v>
      </c>
      <c r="W216" s="16"/>
      <c r="X216" s="10" t="str">
        <f>INDEX(AZ:AZ,W213+1)</f>
        <v>絆魂</v>
      </c>
      <c r="Y216" s="10" t="str">
        <f>INDEX(BA:BA,W213+1)</f>
        <v>ディ</v>
      </c>
      <c r="Z216" s="10" t="str">
        <f>INDEX(BB:BB,W213+1)</f>
        <v/>
      </c>
      <c r="AA216" s="10">
        <f>INDEX(BC:BC,W213+1)</f>
        <v>0</v>
      </c>
      <c r="BF216" s="9" t="s">
        <v>1049</v>
      </c>
      <c r="BG216" s="1">
        <v>215</v>
      </c>
      <c r="BH216" s="1" t="s">
        <v>505</v>
      </c>
      <c r="BI216" s="1" t="s">
        <v>1055</v>
      </c>
      <c r="BJ216" s="1" t="s">
        <v>1293</v>
      </c>
    </row>
    <row r="217" spans="1:62">
      <c r="A217" s="1" t="str">
        <f t="shared" si="40"/>
        <v>|種別|クリーチャー|サブタイプ|人間|クレリック||</v>
      </c>
      <c r="B217" s="1" t="s">
        <v>1049</v>
      </c>
      <c r="C217" s="1" t="s">
        <v>1069</v>
      </c>
      <c r="D217" s="4" t="s">
        <v>5</v>
      </c>
      <c r="E217" s="1" t="s">
        <v>1069</v>
      </c>
      <c r="F217" s="1" t="str">
        <f>IF(R216=0,"",R216)</f>
        <v>クリーチャー</v>
      </c>
      <c r="G217" s="1" t="s">
        <v>1069</v>
      </c>
      <c r="H217" s="4" t="s">
        <v>1078</v>
      </c>
      <c r="I217" s="1" t="s">
        <v>1069</v>
      </c>
      <c r="J217" s="1" t="str">
        <f>IF(T216=0,"",T216)</f>
        <v>人間</v>
      </c>
      <c r="K217" s="1" t="s">
        <v>1069</v>
      </c>
      <c r="L217" s="1" t="str">
        <f>IF(U216=0,"",U216)</f>
        <v>クレリック</v>
      </c>
      <c r="M217" s="1" t="s">
        <v>1069</v>
      </c>
      <c r="N217" s="1" t="str">
        <f>IF(V216=0,"",V216)</f>
        <v/>
      </c>
      <c r="O217" s="1" t="s">
        <v>1069</v>
      </c>
      <c r="Q217" s="9" t="s">
        <v>1079</v>
      </c>
      <c r="R217" s="10" t="str">
        <f>INDEX(BD:BD,W213+1)</f>
        <v>絆魂 ディフェンダー&amp;br;このクリーチャーが死亡したとき、飛行を持つ1/1の白のスピリット・トークンを2体召喚する。</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|テキスト|&gt;|&gt;|&gt;|&gt;|絆魂 ディフェンダー&amp;br;このクリーチャーが死亡したとき、飛行を持つ1/1の白のスピリット・トークンを2体召喚する。|</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絆魂 ディフェンダー&amp;br;このクリーチャーが死亡したとき、飛行を持つ1/1の白のスピリット・トークンを2体召喚する。</v>
      </c>
      <c r="O218" s="1" t="s">
        <v>1069</v>
      </c>
      <c r="Q218" s="14" t="s">
        <v>21</v>
      </c>
      <c r="R218" s="10" t="str">
        <f>INDEX(BE:BE,W213+1)</f>
        <v>When this creature dies, summon 2 1/1 White Spirits with Flying.</v>
      </c>
      <c r="S218" s="11" t="s">
        <v>1173</v>
      </c>
      <c r="T218" s="10" t="str">
        <f>IF(X218="","",X218&amp;IF(Y218="",""," "&amp;Y218)&amp;IF(Z218="",""," "&amp;Z218)&amp;IF(AA218="",""," "&amp;AA218))</f>
        <v>Lifelink Defender  </v>
      </c>
      <c r="U218" s="11"/>
      <c r="V218" s="12"/>
      <c r="W218" s="16" t="s">
        <v>1084</v>
      </c>
      <c r="X218" s="9" t="str">
        <f t="shared" ref="X218:AA218" si="44">IF(ISERROR(IF(LEN(X217)&gt;1,X217,VLOOKUP(X216,$AC:$AD,2,FALSE))),"",IF(LEN(X217)&gt;1,X217,VLOOKUP(X216,$AC:$AD,2,FALSE)))</f>
        <v>Lifelink</v>
      </c>
      <c r="Y218" s="9" t="str">
        <f t="shared" si="44"/>
        <v>Defender</v>
      </c>
      <c r="Z218" s="9" t="str">
        <f t="shared" si="44"/>
        <v/>
      </c>
      <c r="AA218" s="9" t="str">
        <f t="shared" si="44"/>
        <v> </v>
      </c>
      <c r="BF218" s="9" t="s">
        <v>1049</v>
      </c>
      <c r="BG218" s="1">
        <v>217</v>
      </c>
    </row>
    <row r="219" spans="1:59">
      <c r="A219" s="1" t="str">
        <f t="shared" si="40"/>
        <v>|英テキスト|&gt;|&gt;|&gt;|&gt;|Lifelink Defender  &amp;br;When this creature dies, summon 2 1/1 White Spirits with Flying.|</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Lifelink Defender  &amp;br;When this creature dies, summon 2 1/1 White Spirits with Flying.</v>
      </c>
      <c r="O219" s="1" t="s">
        <v>1069</v>
      </c>
      <c r="Q219" s="9" t="s">
        <v>12</v>
      </c>
      <c r="R219" s="10" t="str">
        <f>IF(INDEX(AX:AX,W213+1)="",0,INDEX(AX:AX,W213+1)&amp;"/"&amp;INDEX(AY:AY,W213+1))</f>
        <v>3/1</v>
      </c>
      <c r="S219" s="11"/>
      <c r="T219" s="11"/>
      <c r="U219" s="11"/>
      <c r="V219" s="12"/>
      <c r="W219" s="16"/>
      <c r="X219" s="9"/>
      <c r="Y219" s="28"/>
      <c r="Z219" s="28"/>
      <c r="AA219" s="29"/>
      <c r="BF219" s="9" t="s">
        <v>1049</v>
      </c>
      <c r="BG219" s="1">
        <v>218</v>
      </c>
    </row>
    <row r="220" spans="1:59">
      <c r="A220" s="1" t="str">
        <f t="shared" si="40"/>
        <v>|PT|&gt;|3/1|シールド数|&gt;||</v>
      </c>
      <c r="B220" s="1" t="s">
        <v>1049</v>
      </c>
      <c r="C220" s="1" t="s">
        <v>1069</v>
      </c>
      <c r="D220" s="1" t="s">
        <v>12</v>
      </c>
      <c r="E220" s="1" t="s">
        <v>1069</v>
      </c>
      <c r="F220" s="1" t="s">
        <v>1083</v>
      </c>
      <c r="G220" s="1" t="s">
        <v>1069</v>
      </c>
      <c r="H220" s="1" t="str">
        <f>IF(R219=0,"",R219)</f>
        <v>3/1</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*偏執的な教区刃/Paranoid Parish-Blade</v>
      </c>
      <c r="B227" s="1" t="s">
        <v>1049</v>
      </c>
      <c r="C227" s="1" t="str">
        <f>"*"&amp;R227&amp;"/"&amp;T227</f>
        <v>*偏執的な教区刃/Paranoid Parish-Blade</v>
      </c>
      <c r="Q227" s="9" t="s">
        <v>3</v>
      </c>
      <c r="R227" s="10" t="str">
        <f>INDEX(AJ:AJ,W226+1)</f>
        <v>偏執的な教区刃</v>
      </c>
      <c r="S227" s="11" t="s">
        <v>4</v>
      </c>
      <c r="T227" s="10" t="str">
        <f>INDEX(AK:AK,W226+1)</f>
        <v>Paranoid Parish-Blade</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白</v>
      </c>
      <c r="S228" s="15" t="s">
        <v>1</v>
      </c>
      <c r="T228" s="10" t="str">
        <f>INDEX(AG:AG,W226+1)</f>
        <v>アンコモン</v>
      </c>
      <c r="U228" s="15" t="s">
        <v>2</v>
      </c>
      <c r="V228" s="10">
        <f>INDEX(AI:AI,W226+1)</f>
        <v>6</v>
      </c>
      <c r="W228" s="16"/>
      <c r="X228" s="10" t="str">
        <f>INDEX(AQ:AQ,W226+1)</f>
        <v>昂揚：このクリーチャーは+1/0の修正を受けるとともに先制攻撃を得る。</v>
      </c>
      <c r="Y228" s="28"/>
      <c r="Z228" s="28"/>
      <c r="AA228" s="29"/>
      <c r="BF228" s="9" t="s">
        <v>1049</v>
      </c>
      <c r="BG228" s="1">
        <v>227</v>
      </c>
    </row>
    <row r="229" spans="1:59">
      <c r="A229" s="1" t="str">
        <f t="shared" si="40"/>
        <v>|色|白|レアリティ|アンコモン|マナコスト|6|</v>
      </c>
      <c r="B229" s="1" t="s">
        <v>1049</v>
      </c>
      <c r="C229" s="1" t="s">
        <v>1069</v>
      </c>
      <c r="D229" s="4" t="s">
        <v>0</v>
      </c>
      <c r="E229" s="1" t="s">
        <v>1069</v>
      </c>
      <c r="F229" s="1" t="str">
        <f>IF(R228=0,"",R228)</f>
        <v>白</v>
      </c>
      <c r="G229" s="1" t="s">
        <v>1069</v>
      </c>
      <c r="H229" s="4" t="s">
        <v>1073</v>
      </c>
      <c r="I229" s="1" t="s">
        <v>1069</v>
      </c>
      <c r="J229" s="1" t="str">
        <f>IF(T228=0,"",T228)</f>
        <v>アンコモン</v>
      </c>
      <c r="K229" s="1" t="s">
        <v>1069</v>
      </c>
      <c r="L229" s="4" t="s">
        <v>1074</v>
      </c>
      <c r="M229" s="1" t="s">
        <v>1069</v>
      </c>
      <c r="N229" s="1">
        <f>IF(V228=0,"",V228)</f>
        <v>6</v>
      </c>
      <c r="O229" s="1" t="s">
        <v>1069</v>
      </c>
      <c r="Q229" s="9" t="s">
        <v>5</v>
      </c>
      <c r="R229" s="10" t="str">
        <f>INDEX(AL:AL,W226+1)</f>
        <v>クリーチャー</v>
      </c>
      <c r="S229" s="15" t="s">
        <v>1075</v>
      </c>
      <c r="T229" s="10" t="str">
        <f>INDEX(AN:AN,W226+1)</f>
        <v>人間</v>
      </c>
      <c r="U229" s="10" t="str">
        <f>INDEX(AO:AO,W226+1)</f>
        <v>兵士</v>
      </c>
      <c r="V229" s="10">
        <f>INDEX(AP:AP,W226+1)</f>
        <v>0</v>
      </c>
      <c r="W229" s="16"/>
      <c r="X229" s="10" t="str">
        <f>INDEX(AZ:AZ,W226+1)</f>
        <v>昂揚</v>
      </c>
      <c r="Y229" s="10" t="str">
        <f>INDEX(BA:BA,W226+1)</f>
        <v/>
      </c>
      <c r="Z229" s="10" t="str">
        <f>INDEX(BB:BB,W226+1)</f>
        <v/>
      </c>
      <c r="AA229" s="10">
        <f>INDEX(BC:BC,W226+1)</f>
        <v>0</v>
      </c>
      <c r="BF229" s="9" t="s">
        <v>1049</v>
      </c>
      <c r="BG229" s="1">
        <v>228</v>
      </c>
    </row>
    <row r="230" spans="1:59">
      <c r="A230" s="1" t="str">
        <f t="shared" si="40"/>
        <v>|種別|クリーチャー|サブタイプ|人間|兵士||</v>
      </c>
      <c r="B230" s="1" t="s">
        <v>1049</v>
      </c>
      <c r="C230" s="1" t="s">
        <v>1069</v>
      </c>
      <c r="D230" s="4" t="s">
        <v>5</v>
      </c>
      <c r="E230" s="1" t="s">
        <v>1069</v>
      </c>
      <c r="F230" s="1" t="str">
        <f>IF(R229=0,"",R229)</f>
        <v>クリーチャー</v>
      </c>
      <c r="G230" s="1" t="s">
        <v>1069</v>
      </c>
      <c r="H230" s="4" t="s">
        <v>1078</v>
      </c>
      <c r="I230" s="1" t="s">
        <v>1069</v>
      </c>
      <c r="J230" s="1" t="str">
        <f>IF(T229=0,"",T229)</f>
        <v>人間</v>
      </c>
      <c r="K230" s="1" t="s">
        <v>1069</v>
      </c>
      <c r="L230" s="1" t="str">
        <f>IF(U229=0,"",U229)</f>
        <v>兵士</v>
      </c>
      <c r="M230" s="1" t="s">
        <v>1069</v>
      </c>
      <c r="N230" s="1" t="str">
        <f>IF(V229=0,"",V229)</f>
        <v/>
      </c>
      <c r="O230" s="1" t="s">
        <v>1069</v>
      </c>
      <c r="Q230" s="9" t="s">
        <v>1079</v>
      </c>
      <c r="R230" s="10" t="str">
        <f>INDEX(BD:BD,W226+1)</f>
        <v>昂揚：このクリーチャーは+1/0の修正を受けるとともに先制攻撃を得る。</v>
      </c>
      <c r="S230" s="11"/>
      <c r="T230" s="11"/>
      <c r="U230" s="11"/>
      <c r="V230" s="12"/>
      <c r="W230" s="16"/>
      <c r="X230" s="8"/>
      <c r="Y230" s="8"/>
      <c r="Z230" s="8"/>
      <c r="AA230" s="30"/>
      <c r="BF230" s="9" t="s">
        <v>1049</v>
      </c>
      <c r="BG230" s="1">
        <v>229</v>
      </c>
    </row>
    <row r="231" spans="1:59">
      <c r="A231" s="1" t="str">
        <f t="shared" si="40"/>
        <v>|テキスト|&gt;|&gt;|&gt;|&gt;|昂揚：このクリーチャーは+1/0の修正を受けるとともに先制攻撃を得る。|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昂揚：このクリーチャーは+1/0の修正を受けるとともに先制攻撃を得る。</v>
      </c>
      <c r="O231" s="1" t="s">
        <v>1069</v>
      </c>
      <c r="Q231" s="14" t="s">
        <v>21</v>
      </c>
      <c r="R231" s="10" t="str">
        <f>INDEX(BE:BE,W226+1)</f>
        <v>Delirium:this creature gains +1/0 and First Strike.</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|英テキスト|&gt;|&gt;|&gt;|&gt;|Delirium:this creature gains +1/0 and First Strike.|</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Delirium:this creature gains +1/0 and First Strike.</v>
      </c>
      <c r="O232" s="1" t="s">
        <v>1069</v>
      </c>
      <c r="Q232" s="9" t="s">
        <v>12</v>
      </c>
      <c r="R232" s="10" t="str">
        <f>IF(INDEX(AX:AX,W226+1)="",0,INDEX(AX:AX,W226+1)&amp;"/"&amp;INDEX(AY:AY,W226+1))</f>
        <v>4/3</v>
      </c>
      <c r="S232" s="11"/>
      <c r="T232" s="11"/>
      <c r="U232" s="11"/>
      <c r="V232" s="12"/>
      <c r="W232" s="16"/>
      <c r="X232" s="9"/>
      <c r="Y232" s="28"/>
      <c r="Z232" s="28"/>
      <c r="AA232" s="29"/>
      <c r="BF232" s="9" t="s">
        <v>1049</v>
      </c>
      <c r="BG232" s="1">
        <v>231</v>
      </c>
    </row>
    <row r="233" spans="1:59">
      <c r="A233" s="1" t="str">
        <f t="shared" si="40"/>
        <v>|PT|&gt;|4/3|シールド数|&gt;||</v>
      </c>
      <c r="B233" s="1" t="s">
        <v>1049</v>
      </c>
      <c r="C233" s="1" t="s">
        <v>1069</v>
      </c>
      <c r="D233" s="1" t="s">
        <v>12</v>
      </c>
      <c r="E233" s="1" t="s">
        <v>1069</v>
      </c>
      <c r="F233" s="1" t="s">
        <v>1083</v>
      </c>
      <c r="G233" s="1" t="s">
        <v>1069</v>
      </c>
      <c r="H233" s="1" t="str">
        <f>IF(R232=0,"",R232)</f>
        <v>4/3</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*敬虔な福音者/Pious Evangel</v>
      </c>
      <c r="B240" s="1" t="s">
        <v>1049</v>
      </c>
      <c r="C240" s="1" t="str">
        <f>"*"&amp;R240&amp;"/"&amp;T240</f>
        <v>*敬虔な福音者/Pious Evangel</v>
      </c>
      <c r="Q240" s="9" t="s">
        <v>3</v>
      </c>
      <c r="R240" s="10" t="str">
        <f>INDEX(AJ:AJ,W239+1)</f>
        <v>敬虔な福音者</v>
      </c>
      <c r="S240" s="11" t="s">
        <v>4</v>
      </c>
      <c r="T240" s="10" t="str">
        <f>INDEX(AK:AK,W239+1)</f>
        <v>Pious Evangel</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白</v>
      </c>
      <c r="S241" s="15" t="s">
        <v>1</v>
      </c>
      <c r="T241" s="10" t="str">
        <f>INDEX(AG:AG,W239+1)</f>
        <v>アンコモン</v>
      </c>
      <c r="U241" s="15" t="s">
        <v>2</v>
      </c>
      <c r="V241" s="10">
        <f>INDEX(AI:AI,W239+1)</f>
        <v>8</v>
      </c>
      <c r="W241" s="16"/>
      <c r="X241" s="10" t="str">
        <f>INDEX(AQ:AQ,W239+1)</f>
        <v>あなたがコントロールするクリーチャーが戦場に出たとき、あなたは1点のライフを得る。</v>
      </c>
      <c r="Y241" s="28"/>
      <c r="Z241" s="28"/>
      <c r="AA241" s="29"/>
      <c r="BF241" s="9" t="s">
        <v>1049</v>
      </c>
    </row>
    <row r="242" spans="1:58">
      <c r="A242" s="1" t="str">
        <f t="shared" si="40"/>
        <v>|色|白|レアリティ|アンコモン|マナコスト|8|</v>
      </c>
      <c r="B242" s="1" t="s">
        <v>1049</v>
      </c>
      <c r="C242" s="1" t="s">
        <v>1069</v>
      </c>
      <c r="D242" s="4" t="s">
        <v>0</v>
      </c>
      <c r="E242" s="1" t="s">
        <v>1069</v>
      </c>
      <c r="F242" s="1" t="str">
        <f>IF(R241=0,"",R241)</f>
        <v>白</v>
      </c>
      <c r="G242" s="1" t="s">
        <v>1069</v>
      </c>
      <c r="H242" s="4" t="s">
        <v>1073</v>
      </c>
      <c r="I242" s="1" t="s">
        <v>1069</v>
      </c>
      <c r="J242" s="1" t="str">
        <f>IF(T241=0,"",T241)</f>
        <v>アンコモン</v>
      </c>
      <c r="K242" s="1" t="s">
        <v>1069</v>
      </c>
      <c r="L242" s="4" t="s">
        <v>1074</v>
      </c>
      <c r="M242" s="1" t="s">
        <v>1069</v>
      </c>
      <c r="N242" s="1">
        <f>IF(V241=0,"",V241)</f>
        <v>8</v>
      </c>
      <c r="O242" s="1" t="s">
        <v>1069</v>
      </c>
      <c r="Q242" s="9" t="s">
        <v>5</v>
      </c>
      <c r="R242" s="10" t="str">
        <f>INDEX(AL:AL,W239+1)</f>
        <v>クリーチャー</v>
      </c>
      <c r="S242" s="15" t="s">
        <v>1075</v>
      </c>
      <c r="T242" s="10" t="str">
        <f>INDEX(AN:AN,W239+1)</f>
        <v>人間</v>
      </c>
      <c r="U242" s="10" t="str">
        <f>INDEX(AO:AO,W239+1)</f>
        <v>クレリック</v>
      </c>
      <c r="V242" s="10">
        <f>INDEX(AP:AP,W239+1)</f>
        <v>0</v>
      </c>
      <c r="W242" s="16"/>
      <c r="X242" s="10" t="str">
        <f>INDEX(AZ:AZ,W239+1)</f>
        <v>あな</v>
      </c>
      <c r="Y242" s="10" t="str">
        <f>INDEX(BA:BA,W239+1)</f>
        <v/>
      </c>
      <c r="Z242" s="10" t="str">
        <f>INDEX(BB:BB,W239+1)</f>
        <v/>
      </c>
      <c r="AA242" s="10">
        <f>INDEX(BC:BC,W239+1)</f>
        <v>0</v>
      </c>
      <c r="BF242" s="9" t="s">
        <v>1049</v>
      </c>
    </row>
    <row r="243" spans="1:58">
      <c r="A243" s="1" t="str">
        <f t="shared" si="40"/>
        <v>|種別|クリーチャー|サブタイプ|人間|クレリック||</v>
      </c>
      <c r="B243" s="1" t="s">
        <v>1049</v>
      </c>
      <c r="C243" s="1" t="s">
        <v>1069</v>
      </c>
      <c r="D243" s="4" t="s">
        <v>5</v>
      </c>
      <c r="E243" s="1" t="s">
        <v>1069</v>
      </c>
      <c r="F243" s="1" t="str">
        <f>IF(R242=0,"",R242)</f>
        <v>クリーチャー</v>
      </c>
      <c r="G243" s="1" t="s">
        <v>1069</v>
      </c>
      <c r="H243" s="4" t="s">
        <v>1078</v>
      </c>
      <c r="I243" s="1" t="s">
        <v>1069</v>
      </c>
      <c r="J243" s="1" t="str">
        <f>IF(T242=0,"",T242)</f>
        <v>人間</v>
      </c>
      <c r="K243" s="1" t="s">
        <v>1069</v>
      </c>
      <c r="L243" s="1" t="str">
        <f>IF(U242=0,"",U242)</f>
        <v>クレリック</v>
      </c>
      <c r="M243" s="1" t="s">
        <v>1069</v>
      </c>
      <c r="N243" s="1" t="str">
        <f>IF(V242=0,"",V242)</f>
        <v/>
      </c>
      <c r="O243" s="1" t="s">
        <v>1069</v>
      </c>
      <c r="Q243" s="9" t="s">
        <v>1079</v>
      </c>
      <c r="R243" s="10" t="str">
        <f>INDEX(BD:BD,W239+1)</f>
        <v>あなたがコントロールするクリーチャーが戦場に出たとき、あなたは1点のライフを得る。&amp;br;ジェム2個を起動する：あなたはカードを1枚捨てて、このクリーチャーは変身する。</v>
      </c>
      <c r="S243" s="11"/>
      <c r="T243" s="11"/>
      <c r="U243" s="11"/>
      <c r="V243" s="12"/>
      <c r="W243" s="16"/>
      <c r="X243" s="8"/>
      <c r="Y243" s="8"/>
      <c r="Z243" s="8"/>
      <c r="AA243" s="30"/>
      <c r="BF243" s="9" t="s">
        <v>1049</v>
      </c>
    </row>
    <row r="244" spans="1:58">
      <c r="A244" s="1" t="str">
        <f t="shared" si="40"/>
        <v>|テキスト|&gt;|&gt;|&gt;|&gt;|あなたがコントロールするクリーチャーが戦場に出たとき、あなたは1点のライフを得る。&amp;br;ジェム2個を起動する：あなたはカードを1枚捨てて、このクリーチャーは変身する。|</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あなたがコントロールするクリーチャーが戦場に出たとき、あなたは1点のライフを得る。&amp;br;ジェム2個を起動する：あなたはカードを1枚捨てて、このクリーチャーは変身する。</v>
      </c>
      <c r="O244" s="1" t="s">
        <v>1069</v>
      </c>
      <c r="Q244" s="14" t="s">
        <v>21</v>
      </c>
      <c r="R244" s="10" t="str">
        <f>INDEX(BE:BE,W239+1)</f>
        <v>When a creature you control enters the battlefield, gain 1 life. Activate 2:Discard 1 card and Transform this creature.</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|英テキスト|&gt;|&gt;|&gt;|&gt;|When a creature you control enters the battlefield, gain 1 life. Activate 2:Discard 1 card and Transform this creature.|</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When a creature you control enters the battlefield, gain 1 life. Activate 2:Discard 1 card and Transform this creature.</v>
      </c>
      <c r="O245" s="1" t="s">
        <v>1069</v>
      </c>
      <c r="Q245" s="9" t="s">
        <v>12</v>
      </c>
      <c r="R245" s="10" t="str">
        <f>IF(INDEX(AX:AX,W239+1)="",0,INDEX(AX:AX,W239+1)&amp;"/"&amp;INDEX(AY:AY,W239+1))</f>
        <v>4/4</v>
      </c>
      <c r="S245" s="11"/>
      <c r="T245" s="11"/>
      <c r="U245" s="11"/>
      <c r="V245" s="12"/>
      <c r="W245" s="16"/>
      <c r="X245" s="9"/>
      <c r="Y245" s="28"/>
      <c r="Z245" s="28"/>
      <c r="AA245" s="29"/>
      <c r="BF245" s="9" t="s">
        <v>1049</v>
      </c>
    </row>
    <row r="246" spans="1:58">
      <c r="A246" s="1" t="str">
        <f t="shared" si="40"/>
        <v>|PT|&gt;|4/4|シールド数|&gt;||</v>
      </c>
      <c r="B246" s="1" t="s">
        <v>1049</v>
      </c>
      <c r="C246" s="1" t="s">
        <v>1069</v>
      </c>
      <c r="D246" s="1" t="s">
        <v>12</v>
      </c>
      <c r="E246" s="1" t="s">
        <v>1069</v>
      </c>
      <c r="F246" s="1" t="s">
        <v>1083</v>
      </c>
      <c r="G246" s="1" t="s">
        <v>1069</v>
      </c>
      <c r="H246" s="1" t="str">
        <f>IF(R245=0,"",R245)</f>
        <v>4/4</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*むら気な信奉者/Wayward Disciple</v>
      </c>
      <c r="B253" s="1" t="s">
        <v>1049</v>
      </c>
      <c r="C253" s="1" t="str">
        <f>"*"&amp;R253&amp;"/"&amp;T253</f>
        <v>*むら気な信奉者/Wayward Disciple</v>
      </c>
      <c r="Q253" s="9" t="s">
        <v>3</v>
      </c>
      <c r="R253" s="10" t="str">
        <f>INDEX(AJ:AJ,W252+1)</f>
        <v>むら気な信奉者</v>
      </c>
      <c r="S253" s="11" t="s">
        <v>4</v>
      </c>
      <c r="T253" s="10" t="str">
        <f>INDEX(AK:AK,W252+1)</f>
        <v>Wayward Disciple</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白</v>
      </c>
      <c r="S254" s="15" t="s">
        <v>1</v>
      </c>
      <c r="T254" s="10" t="str">
        <f>INDEX(AG:AG,W252+1)</f>
        <v>アンコモン</v>
      </c>
      <c r="U254" s="15" t="s">
        <v>2</v>
      </c>
      <c r="V254" s="10">
        <f>INDEX(AI:AI,W252+1)</f>
        <v>1</v>
      </c>
      <c r="W254" s="16"/>
      <c r="X254" s="10" t="str">
        <f>INDEX(AQ:AQ,W252+1)</f>
        <v>あなたがコントロールするクリーチャーが死亡したとき、対戦相手は1点のダメージを受け、あなたは1点のライフを得る。</v>
      </c>
      <c r="Y254" s="28"/>
      <c r="Z254" s="28"/>
      <c r="AA254" s="29"/>
      <c r="BF254" s="9" t="s">
        <v>1049</v>
      </c>
    </row>
    <row r="255" spans="1:58">
      <c r="A255" s="1" t="str">
        <f t="shared" si="40"/>
        <v>|色|白|レアリティ|アンコモン|マナコスト|1|</v>
      </c>
      <c r="B255" s="1" t="s">
        <v>1049</v>
      </c>
      <c r="C255" s="1" t="s">
        <v>1069</v>
      </c>
      <c r="D255" s="4" t="s">
        <v>0</v>
      </c>
      <c r="E255" s="1" t="s">
        <v>1069</v>
      </c>
      <c r="F255" s="1" t="str">
        <f>IF(R254=0,"",R254)</f>
        <v>白</v>
      </c>
      <c r="G255" s="1" t="s">
        <v>1069</v>
      </c>
      <c r="H255" s="4" t="s">
        <v>1073</v>
      </c>
      <c r="I255" s="1" t="s">
        <v>1069</v>
      </c>
      <c r="J255" s="1" t="str">
        <f>IF(T254=0,"",T254)</f>
        <v>アンコモン</v>
      </c>
      <c r="K255" s="1" t="s">
        <v>1069</v>
      </c>
      <c r="L255" s="4" t="s">
        <v>1074</v>
      </c>
      <c r="M255" s="1" t="s">
        <v>1069</v>
      </c>
      <c r="N255" s="1">
        <f>IF(V254=0,"",V254)</f>
        <v>1</v>
      </c>
      <c r="O255" s="1" t="s">
        <v>1069</v>
      </c>
      <c r="Q255" s="9" t="s">
        <v>5</v>
      </c>
      <c r="R255" s="10" t="str">
        <f>INDEX(AL:AL,W252+1)</f>
        <v>クリーチャー</v>
      </c>
      <c r="S255" s="15" t="s">
        <v>1075</v>
      </c>
      <c r="T255" s="10" t="str">
        <f>INDEX(AN:AN,W252+1)</f>
        <v>人間</v>
      </c>
      <c r="U255" s="10" t="str">
        <f>INDEX(AO:AO,W252+1)</f>
        <v>クレリック</v>
      </c>
      <c r="V255" s="10">
        <f>INDEX(AP:AP,W252+1)</f>
        <v>0</v>
      </c>
      <c r="W255" s="16"/>
      <c r="X255" s="10" t="str">
        <f>INDEX(AZ:AZ,W252+1)</f>
        <v>あな</v>
      </c>
      <c r="Y255" s="10" t="str">
        <f>INDEX(BA:BA,W252+1)</f>
        <v/>
      </c>
      <c r="Z255" s="10" t="str">
        <f>INDEX(BB:BB,W252+1)</f>
        <v/>
      </c>
      <c r="AA255" s="10">
        <f>INDEX(BC:BC,W252+1)</f>
        <v>0</v>
      </c>
      <c r="BF255" s="9" t="s">
        <v>1049</v>
      </c>
    </row>
    <row r="256" spans="1:58">
      <c r="A256" s="1" t="str">
        <f t="shared" si="40"/>
        <v>|種別|クリーチャー|サブタイプ|人間|クレリック||</v>
      </c>
      <c r="B256" s="1" t="s">
        <v>1049</v>
      </c>
      <c r="C256" s="1" t="s">
        <v>1069</v>
      </c>
      <c r="D256" s="4" t="s">
        <v>5</v>
      </c>
      <c r="E256" s="1" t="s">
        <v>1069</v>
      </c>
      <c r="F256" s="1" t="str">
        <f>IF(R255=0,"",R255)</f>
        <v>クリーチャー</v>
      </c>
      <c r="G256" s="1" t="s">
        <v>1069</v>
      </c>
      <c r="H256" s="4" t="s">
        <v>1078</v>
      </c>
      <c r="I256" s="1" t="s">
        <v>1069</v>
      </c>
      <c r="J256" s="1" t="str">
        <f>IF(T255=0,"",T255)</f>
        <v>人間</v>
      </c>
      <c r="K256" s="1" t="s">
        <v>1069</v>
      </c>
      <c r="L256" s="1" t="str">
        <f>IF(U255=0,"",U255)</f>
        <v>クレリック</v>
      </c>
      <c r="M256" s="1" t="s">
        <v>1069</v>
      </c>
      <c r="N256" s="1" t="str">
        <f>IF(V255=0,"",V255)</f>
        <v/>
      </c>
      <c r="O256" s="1" t="s">
        <v>1069</v>
      </c>
      <c r="Q256" s="9" t="s">
        <v>1079</v>
      </c>
      <c r="R256" s="10" t="str">
        <f>INDEX(BD:BD,W252+1)</f>
        <v>あなたがコントロールするクリーチャーが死亡したとき、対戦相手は1点のダメージを受け、あなたは1点のライフを得る。</v>
      </c>
      <c r="S256" s="11"/>
      <c r="T256" s="11"/>
      <c r="U256" s="11"/>
      <c r="V256" s="12"/>
      <c r="W256" s="16"/>
      <c r="X256" s="8"/>
      <c r="Y256" s="8"/>
      <c r="Z256" s="8"/>
      <c r="AA256" s="30"/>
      <c r="BF256" s="9" t="s">
        <v>1049</v>
      </c>
    </row>
    <row r="257" spans="1:58">
      <c r="A257" s="1" t="str">
        <f t="shared" si="40"/>
        <v>|テキスト|&gt;|&gt;|&gt;|&gt;|あなたがコントロールするクリーチャーが死亡したとき、対戦相手は1点のダメージを受け、あなたは1点のライフを得る。|</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あなたがコントロールするクリーチャーが死亡したとき、対戦相手は1点のダメージを受け、あなたは1点のライフを得る。</v>
      </c>
      <c r="O257" s="1" t="s">
        <v>1069</v>
      </c>
      <c r="Q257" s="14" t="s">
        <v>21</v>
      </c>
      <c r="R257" s="10" t="str">
        <f>INDEX(BE:BE,W252+1)</f>
        <v>When a creature you control dies, deal 1 damage to your opponent and gain 1 life.</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|英テキスト|&gt;|&gt;|&gt;|&gt;|When a creature you control dies, deal 1 damage to your opponent and gain 1 life.|</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When a creature you control dies, deal 1 damage to your opponent and gain 1 life.</v>
      </c>
      <c r="O258" s="1" t="s">
        <v>1069</v>
      </c>
      <c r="Q258" s="9" t="s">
        <v>12</v>
      </c>
      <c r="R258" s="10" t="str">
        <f>IF(INDEX(AX:AX,W252+1)="",0,INDEX(AX:AX,W252+1)&amp;"/"&amp;INDEX(AY:AY,W252+1))</f>
        <v>6/6</v>
      </c>
      <c r="S258" s="11"/>
      <c r="T258" s="11"/>
      <c r="U258" s="11"/>
      <c r="V258" s="12"/>
      <c r="W258" s="16"/>
      <c r="X258" s="9"/>
      <c r="Y258" s="28"/>
      <c r="Z258" s="28"/>
      <c r="AA258" s="29"/>
      <c r="BF258" s="9" t="s">
        <v>1049</v>
      </c>
    </row>
    <row r="259" spans="1:58">
      <c r="A259" s="1" t="str">
        <f t="shared" si="40"/>
        <v>|PT|&gt;|6/6|シールド数|&gt;||</v>
      </c>
      <c r="B259" s="1" t="s">
        <v>1049</v>
      </c>
      <c r="C259" s="1" t="s">
        <v>1069</v>
      </c>
      <c r="D259" s="1" t="s">
        <v>12</v>
      </c>
      <c r="E259" s="1" t="s">
        <v>1069</v>
      </c>
      <c r="F259" s="1" t="s">
        <v>1083</v>
      </c>
      <c r="G259" s="1" t="s">
        <v>1069</v>
      </c>
      <c r="H259" s="1" t="str">
        <f>IF(R258=0,"",R258)</f>
        <v>6/6</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*霊体の羊飼い/Spectral Shepherd</v>
      </c>
      <c r="B266" s="1" t="s">
        <v>1049</v>
      </c>
      <c r="C266" s="1" t="str">
        <f>"*"&amp;R266&amp;"/"&amp;T266</f>
        <v>*霊体の羊飼い/Spectral Shepherd</v>
      </c>
      <c r="Q266" s="9" t="s">
        <v>3</v>
      </c>
      <c r="R266" s="10" t="str">
        <f>INDEX(AJ:AJ,W265+1)</f>
        <v>霊体の羊飼い</v>
      </c>
      <c r="S266" s="11" t="s">
        <v>4</v>
      </c>
      <c r="T266" s="10" t="str">
        <f>INDEX(AK:AK,W265+1)</f>
        <v>Spectral Shepherd</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白</v>
      </c>
      <c r="S267" s="15" t="s">
        <v>1</v>
      </c>
      <c r="T267" s="10" t="str">
        <f>INDEX(AG:AG,W265+1)</f>
        <v>アンコモン</v>
      </c>
      <c r="U267" s="15" t="s">
        <v>2</v>
      </c>
      <c r="V267" s="10">
        <f>INDEX(AI:AI,W265+1)</f>
        <v>7</v>
      </c>
      <c r="W267" s="16"/>
      <c r="X267" s="10" t="str">
        <f>INDEX(AQ:AQ,W265+1)</f>
        <v>飛行</v>
      </c>
      <c r="Y267" s="28"/>
      <c r="Z267" s="28"/>
      <c r="AA267" s="29"/>
      <c r="AC267" s="11"/>
      <c r="AD267" s="11"/>
      <c r="BF267" s="9" t="s">
        <v>1049</v>
      </c>
    </row>
    <row r="268" spans="1:58">
      <c r="A268" s="1" t="str">
        <f t="shared" si="51"/>
        <v>|色|白|レアリティ|アンコモン|マナコスト|7|</v>
      </c>
      <c r="B268" s="1" t="s">
        <v>1049</v>
      </c>
      <c r="C268" s="1" t="s">
        <v>1069</v>
      </c>
      <c r="D268" s="4" t="s">
        <v>0</v>
      </c>
      <c r="E268" s="1" t="s">
        <v>1069</v>
      </c>
      <c r="F268" s="1" t="str">
        <f>IF(R267=0,"",R267)</f>
        <v>白</v>
      </c>
      <c r="G268" s="1" t="s">
        <v>1069</v>
      </c>
      <c r="H268" s="4" t="s">
        <v>1073</v>
      </c>
      <c r="I268" s="1" t="s">
        <v>1069</v>
      </c>
      <c r="J268" s="1" t="str">
        <f>IF(T267=0,"",T267)</f>
        <v>アンコモン</v>
      </c>
      <c r="K268" s="1" t="s">
        <v>1069</v>
      </c>
      <c r="L268" s="4" t="s">
        <v>1074</v>
      </c>
      <c r="M268" s="1" t="s">
        <v>1069</v>
      </c>
      <c r="N268" s="1">
        <f>IF(V267=0,"",V267)</f>
        <v>7</v>
      </c>
      <c r="O268" s="1" t="s">
        <v>1069</v>
      </c>
      <c r="Q268" s="9" t="s">
        <v>5</v>
      </c>
      <c r="R268" s="10" t="str">
        <f>INDEX(AL:AL,W265+1)</f>
        <v>クリーチャー</v>
      </c>
      <c r="S268" s="15" t="s">
        <v>1075</v>
      </c>
      <c r="T268" s="10" t="str">
        <f>INDEX(AN:AN,W265+1)</f>
        <v>スピリット</v>
      </c>
      <c r="U268" s="10">
        <f>INDEX(AO:AO,W265+1)</f>
        <v>0</v>
      </c>
      <c r="V268" s="10">
        <f>INDEX(AP:AP,W265+1)</f>
        <v>0</v>
      </c>
      <c r="W268" s="16"/>
      <c r="X268" s="10" t="str">
        <f>INDEX(AZ:AZ,W265+1)</f>
        <v>飛行</v>
      </c>
      <c r="Y268" s="10" t="str">
        <f>INDEX(BA:BA,W265+1)</f>
        <v/>
      </c>
      <c r="Z268" s="10" t="str">
        <f>INDEX(BB:BB,W265+1)</f>
        <v/>
      </c>
      <c r="AA268" s="10">
        <f>INDEX(BC:BC,W265+1)</f>
        <v>0</v>
      </c>
      <c r="AC268" s="28"/>
      <c r="AD268" s="28"/>
      <c r="BF268" s="9" t="s">
        <v>1049</v>
      </c>
    </row>
    <row r="269" spans="1:58">
      <c r="A269" s="1" t="str">
        <f t="shared" si="51"/>
        <v>|種別|クリーチャー|サブタイプ|スピリット|||</v>
      </c>
      <c r="B269" s="1" t="s">
        <v>1049</v>
      </c>
      <c r="C269" s="1" t="s">
        <v>1069</v>
      </c>
      <c r="D269" s="4" t="s">
        <v>5</v>
      </c>
      <c r="E269" s="1" t="s">
        <v>1069</v>
      </c>
      <c r="F269" s="1" t="str">
        <f>IF(R268=0,"",R268)</f>
        <v>クリーチャー</v>
      </c>
      <c r="G269" s="1" t="s">
        <v>1069</v>
      </c>
      <c r="H269" s="4" t="s">
        <v>1078</v>
      </c>
      <c r="I269" s="1" t="s">
        <v>1069</v>
      </c>
      <c r="J269" s="1" t="str">
        <f>IF(T268=0,"",T268)</f>
        <v>スピリット</v>
      </c>
      <c r="K269" s="1" t="s">
        <v>1069</v>
      </c>
      <c r="L269" s="1" t="str">
        <f>IF(U268=0,"",U268)</f>
        <v/>
      </c>
      <c r="M269" s="1" t="s">
        <v>1069</v>
      </c>
      <c r="N269" s="1" t="str">
        <f>IF(V268=0,"",V268)</f>
        <v/>
      </c>
      <c r="O269" s="1" t="s">
        <v>1069</v>
      </c>
      <c r="Q269" s="9" t="s">
        <v>1079</v>
      </c>
      <c r="R269" s="10" t="str">
        <f>INDEX(BD:BD,W265+1)</f>
        <v>飛行</v>
      </c>
      <c r="S269" s="11"/>
      <c r="T269" s="11"/>
      <c r="U269" s="11"/>
      <c r="V269" s="12"/>
      <c r="W269" s="16"/>
      <c r="X269" s="8"/>
      <c r="Y269" s="8"/>
      <c r="Z269" s="8"/>
      <c r="AA269" s="30"/>
      <c r="AC269" s="28"/>
      <c r="AD269" s="28"/>
      <c r="BF269" s="9" t="s">
        <v>1049</v>
      </c>
    </row>
    <row r="270" spans="1:58">
      <c r="A270" s="1" t="str">
        <f t="shared" si="51"/>
        <v>|テキスト|&gt;|&gt;|&gt;|&gt;|飛行|</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飛行</v>
      </c>
      <c r="O270" s="1" t="s">
        <v>1069</v>
      </c>
      <c r="Q270" s="14" t="s">
        <v>21</v>
      </c>
      <c r="R270" s="10" t="str">
        <f>INDEX(BE:BE,W265+1)</f>
        <v/>
      </c>
      <c r="S270" s="11" t="s">
        <v>1173</v>
      </c>
      <c r="T270" s="10" t="str">
        <f>IF(X270="","",X270&amp;IF(Y270="",""," "&amp;Y270)&amp;IF(Z270="",""," "&amp;Z270)&amp;IF(AA270="",""," "&amp;AA270))</f>
        <v>Flying  </v>
      </c>
      <c r="U270" s="11"/>
      <c r="V270" s="12"/>
      <c r="W270" s="16" t="s">
        <v>1084</v>
      </c>
      <c r="X270" s="9" t="str">
        <f t="shared" ref="X270:AA270" si="53">IF(ISERROR(IF(LEN(X269)&gt;1,X269,VLOOKUP(X268,$AC:$AD,2,FALSE))),"",IF(LEN(X269)&gt;1,X269,VLOOKUP(X268,$AC:$AD,2,FALSE)))</f>
        <v>Flying</v>
      </c>
      <c r="Y270" s="9" t="str">
        <f t="shared" si="53"/>
        <v/>
      </c>
      <c r="Z270" s="9" t="str">
        <f t="shared" si="53"/>
        <v/>
      </c>
      <c r="AA270" s="9" t="str">
        <f t="shared" si="53"/>
        <v> </v>
      </c>
      <c r="AC270" s="28"/>
      <c r="AD270" s="28"/>
      <c r="BF270" s="9" t="s">
        <v>1049</v>
      </c>
    </row>
    <row r="271" spans="1:58">
      <c r="A271" s="1" t="str">
        <f t="shared" si="51"/>
        <v>|英テキスト|&gt;|&gt;|&gt;|&gt;|Flying  &amp;br;|</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Flying  &amp;br;</v>
      </c>
      <c r="O271" s="1" t="s">
        <v>1069</v>
      </c>
      <c r="Q271" s="9" t="s">
        <v>12</v>
      </c>
      <c r="R271" s="10" t="str">
        <f>IF(INDEX(AX:AX,W265+1)="",0,INDEX(AX:AX,W265+1)&amp;"/"&amp;INDEX(AY:AY,W265+1))</f>
        <v>4/4</v>
      </c>
      <c r="S271" s="11"/>
      <c r="T271" s="11"/>
      <c r="U271" s="11"/>
      <c r="V271" s="12"/>
      <c r="W271" s="16"/>
      <c r="X271" s="9"/>
      <c r="Y271" s="28"/>
      <c r="Z271" s="28"/>
      <c r="AA271" s="29"/>
      <c r="AC271" s="28"/>
      <c r="AD271" s="28"/>
      <c r="BF271" s="9" t="s">
        <v>1049</v>
      </c>
    </row>
    <row r="272" spans="1:58">
      <c r="A272" s="1" t="str">
        <f t="shared" si="51"/>
        <v>|PT|&gt;|4/4|シールド数|&gt;||</v>
      </c>
      <c r="B272" s="1" t="s">
        <v>1049</v>
      </c>
      <c r="C272" s="1" t="s">
        <v>1069</v>
      </c>
      <c r="D272" s="1" t="s">
        <v>12</v>
      </c>
      <c r="E272" s="1" t="s">
        <v>1069</v>
      </c>
      <c r="F272" s="1" t="s">
        <v>1083</v>
      </c>
      <c r="G272" s="1" t="s">
        <v>1069</v>
      </c>
      <c r="H272" s="1" t="str">
        <f>IF(R271=0,"",R271)</f>
        <v>4/4</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*町のゴシップ屋/Town Gossipmonger</v>
      </c>
      <c r="B279" s="1" t="s">
        <v>1049</v>
      </c>
      <c r="C279" s="1" t="str">
        <f>"*"&amp;R279&amp;"/"&amp;T279</f>
        <v>*町のゴシップ屋/Town Gossipmonger</v>
      </c>
      <c r="Q279" s="9" t="s">
        <v>3</v>
      </c>
      <c r="R279" s="10" t="str">
        <f>INDEX(AJ:AJ,W278+1)</f>
        <v>町のゴシップ屋</v>
      </c>
      <c r="S279" s="11" t="s">
        <v>4</v>
      </c>
      <c r="T279" s="10" t="str">
        <f>INDEX(AK:AK,W278+1)</f>
        <v>Town Gossipmonger</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白</v>
      </c>
      <c r="S280" s="15" t="s">
        <v>1</v>
      </c>
      <c r="T280" s="10" t="str">
        <f>INDEX(AG:AG,W278+1)</f>
        <v>アンコモン</v>
      </c>
      <c r="U280" s="15" t="s">
        <v>2</v>
      </c>
      <c r="V280" s="10">
        <f>INDEX(AI:AI,W278+1)</f>
        <v>6</v>
      </c>
      <c r="W280" s="16"/>
      <c r="X280" s="10" t="str">
        <f>INDEX(AQ:AQ,W278+1)</f>
        <v>ジェム1個を起動する：このクリーチャーは変身する。</v>
      </c>
      <c r="Y280" s="28"/>
      <c r="Z280" s="28"/>
      <c r="AA280" s="29"/>
      <c r="AC280" s="11"/>
      <c r="AD280" s="11"/>
      <c r="BF280" s="9" t="s">
        <v>1049</v>
      </c>
    </row>
    <row r="281" spans="1:58">
      <c r="A281" s="1" t="str">
        <f t="shared" si="51"/>
        <v>|色|白|レアリティ|アンコモン|マナコスト|6|</v>
      </c>
      <c r="B281" s="1" t="s">
        <v>1049</v>
      </c>
      <c r="C281" s="1" t="s">
        <v>1069</v>
      </c>
      <c r="D281" s="4" t="s">
        <v>0</v>
      </c>
      <c r="E281" s="1" t="s">
        <v>1069</v>
      </c>
      <c r="F281" s="1" t="str">
        <f>IF(R280=0,"",R280)</f>
        <v>白</v>
      </c>
      <c r="G281" s="1" t="s">
        <v>1069</v>
      </c>
      <c r="H281" s="4" t="s">
        <v>1073</v>
      </c>
      <c r="I281" s="1" t="s">
        <v>1069</v>
      </c>
      <c r="J281" s="1" t="str">
        <f>IF(T280=0,"",T280)</f>
        <v>アンコモン</v>
      </c>
      <c r="K281" s="1" t="s">
        <v>1069</v>
      </c>
      <c r="L281" s="4" t="s">
        <v>1074</v>
      </c>
      <c r="M281" s="1" t="s">
        <v>1069</v>
      </c>
      <c r="N281" s="1">
        <f>IF(V280=0,"",V280)</f>
        <v>6</v>
      </c>
      <c r="O281" s="1" t="s">
        <v>1069</v>
      </c>
      <c r="Q281" s="9" t="s">
        <v>5</v>
      </c>
      <c r="R281" s="10" t="str">
        <f>INDEX(AL:AL,W278+1)</f>
        <v>クリーチャー</v>
      </c>
      <c r="S281" s="15" t="s">
        <v>1075</v>
      </c>
      <c r="T281" s="10" t="str">
        <f>INDEX(AN:AN,W278+1)</f>
        <v>人間</v>
      </c>
      <c r="U281" s="10">
        <f>INDEX(AO:AO,W278+1)</f>
        <v>0</v>
      </c>
      <c r="V281" s="10">
        <f>INDEX(AP:AP,W278+1)</f>
        <v>0</v>
      </c>
      <c r="W281" s="16"/>
      <c r="X281" s="10" t="str">
        <f>INDEX(AZ:AZ,W278+1)</f>
        <v>ジェ</v>
      </c>
      <c r="Y281" s="10" t="str">
        <f>INDEX(BA:BA,W278+1)</f>
        <v/>
      </c>
      <c r="Z281" s="10" t="str">
        <f>INDEX(BB:BB,W278+1)</f>
        <v/>
      </c>
      <c r="AA281" s="10">
        <f>INDEX(BC:BC,W278+1)</f>
        <v>0</v>
      </c>
      <c r="AC281" s="28"/>
      <c r="AD281" s="28"/>
      <c r="BF281" s="9" t="s">
        <v>1049</v>
      </c>
    </row>
    <row r="282" spans="1:58">
      <c r="A282" s="1" t="str">
        <f t="shared" si="51"/>
        <v>|種別|クリーチャー|サブタイプ|人間|||</v>
      </c>
      <c r="B282" s="1" t="s">
        <v>1049</v>
      </c>
      <c r="C282" s="1" t="s">
        <v>1069</v>
      </c>
      <c r="D282" s="4" t="s">
        <v>5</v>
      </c>
      <c r="E282" s="1" t="s">
        <v>1069</v>
      </c>
      <c r="F282" s="1" t="str">
        <f>IF(R281=0,"",R281)</f>
        <v>クリーチャー</v>
      </c>
      <c r="G282" s="1" t="s">
        <v>1069</v>
      </c>
      <c r="H282" s="4" t="s">
        <v>1078</v>
      </c>
      <c r="I282" s="1" t="s">
        <v>1069</v>
      </c>
      <c r="J282" s="1" t="str">
        <f>IF(T281=0,"",T281)</f>
        <v>人間</v>
      </c>
      <c r="K282" s="1" t="s">
        <v>1069</v>
      </c>
      <c r="L282" s="1" t="str">
        <f>IF(U281=0,"",U281)</f>
        <v/>
      </c>
      <c r="M282" s="1" t="s">
        <v>1069</v>
      </c>
      <c r="N282" s="1" t="str">
        <f>IF(V281=0,"",V281)</f>
        <v/>
      </c>
      <c r="O282" s="1" t="s">
        <v>1069</v>
      </c>
      <c r="Q282" s="9" t="s">
        <v>1079</v>
      </c>
      <c r="R282" s="10" t="str">
        <f>INDEX(BD:BD,W278+1)</f>
        <v>ジェム1個を起動する：このクリーチャーは変身する。</v>
      </c>
      <c r="S282" s="11"/>
      <c r="T282" s="11"/>
      <c r="U282" s="11"/>
      <c r="V282" s="12"/>
      <c r="W282" s="16"/>
      <c r="X282" s="8"/>
      <c r="Y282" s="8"/>
      <c r="Z282" s="8"/>
      <c r="AA282" s="30"/>
      <c r="AC282" s="28"/>
      <c r="AD282" s="28"/>
      <c r="BF282" s="9" t="s">
        <v>1049</v>
      </c>
    </row>
    <row r="283" spans="1:58">
      <c r="A283" s="1" t="str">
        <f t="shared" si="51"/>
        <v>|テキスト|&gt;|&gt;|&gt;|&gt;|ジェム1個を起動する：このクリーチャーは変身する。|</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ジェム1個を起動する：このクリーチャーは変身する。</v>
      </c>
      <c r="O283" s="1" t="s">
        <v>1069</v>
      </c>
      <c r="Q283" s="14" t="s">
        <v>21</v>
      </c>
      <c r="R283" s="10" t="str">
        <f>INDEX(BE:BE,W278+1)</f>
        <v>Activate 1:Transform this creature.</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|英テキスト|&gt;|&gt;|&gt;|&gt;|Activate 1:Transform this creature.|</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Activate 1:Transform this creature.</v>
      </c>
      <c r="O284" s="1" t="s">
        <v>1069</v>
      </c>
      <c r="Q284" s="9" t="s">
        <v>12</v>
      </c>
      <c r="R284" s="10" t="str">
        <f>IF(INDEX(AX:AX,W278+1)="",0,INDEX(AX:AX,W278+1)&amp;"/"&amp;INDEX(AY:AY,W278+1))</f>
        <v>2/2</v>
      </c>
      <c r="S284" s="11"/>
      <c r="T284" s="11"/>
      <c r="U284" s="11"/>
      <c r="V284" s="12"/>
      <c r="W284" s="16"/>
      <c r="X284" s="9"/>
      <c r="Y284" s="28"/>
      <c r="Z284" s="28"/>
      <c r="AA284" s="29"/>
      <c r="AC284" s="28"/>
      <c r="AD284" s="28"/>
      <c r="BF284" s="9" t="s">
        <v>1049</v>
      </c>
    </row>
    <row r="285" spans="1:58">
      <c r="A285" s="1" t="str">
        <f t="shared" si="51"/>
        <v>|PT|&gt;|2/2|シールド数|&gt;||</v>
      </c>
      <c r="B285" s="1" t="s">
        <v>1049</v>
      </c>
      <c r="C285" s="1" t="s">
        <v>1069</v>
      </c>
      <c r="D285" s="1" t="s">
        <v>12</v>
      </c>
      <c r="E285" s="1" t="s">
        <v>1069</v>
      </c>
      <c r="F285" s="1" t="s">
        <v>1083</v>
      </c>
      <c r="G285" s="1" t="s">
        <v>1069</v>
      </c>
      <c r="H285" s="1" t="str">
        <f>IF(R284=0,"",R284)</f>
        <v>2/2</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*扇動された民衆/Incited Rabble</v>
      </c>
      <c r="B292" s="1" t="s">
        <v>1049</v>
      </c>
      <c r="C292" s="1" t="str">
        <f>"*"&amp;R292&amp;"/"&amp;T292</f>
        <v>*扇動された民衆/Incited Rabble</v>
      </c>
      <c r="Q292" s="9" t="s">
        <v>3</v>
      </c>
      <c r="R292" s="10" t="str">
        <f>INDEX(AJ:AJ,W291+1)</f>
        <v>扇動された民衆</v>
      </c>
      <c r="S292" s="11" t="s">
        <v>4</v>
      </c>
      <c r="T292" s="10" t="str">
        <f>INDEX(AK:AK,W291+1)</f>
        <v>Incited Rabble</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白</v>
      </c>
      <c r="S293" s="15" t="s">
        <v>1</v>
      </c>
      <c r="T293" s="10" t="str">
        <f>INDEX(AG:AG,W291+1)</f>
        <v>アンコモン</v>
      </c>
      <c r="U293" s="15" t="s">
        <v>2</v>
      </c>
      <c r="V293" s="10">
        <f>INDEX(AI:AI,W291+1)</f>
        <v>1</v>
      </c>
      <c r="W293" s="16"/>
      <c r="X293" s="10" t="str">
        <f>INDEX(AQ:AQ,W291+1)</f>
        <v>ジェム3個を起動する：このクリーチャーは+1/0の修正を受ける。</v>
      </c>
      <c r="Y293" s="28"/>
      <c r="Z293" s="28"/>
      <c r="AA293" s="29"/>
      <c r="AC293" s="11"/>
      <c r="AD293" s="11"/>
      <c r="BF293" s="9" t="s">
        <v>1049</v>
      </c>
    </row>
    <row r="294" spans="1:58">
      <c r="A294" s="1" t="str">
        <f t="shared" si="51"/>
        <v>|色|白|レアリティ|アンコモン|マナコスト|1|</v>
      </c>
      <c r="B294" s="1" t="s">
        <v>1049</v>
      </c>
      <c r="C294" s="1" t="s">
        <v>1069</v>
      </c>
      <c r="D294" s="4" t="s">
        <v>0</v>
      </c>
      <c r="E294" s="1" t="s">
        <v>1069</v>
      </c>
      <c r="F294" s="1" t="str">
        <f>IF(R293=0,"",R293)</f>
        <v>白</v>
      </c>
      <c r="G294" s="1" t="s">
        <v>1069</v>
      </c>
      <c r="H294" s="4" t="s">
        <v>1073</v>
      </c>
      <c r="I294" s="1" t="s">
        <v>1069</v>
      </c>
      <c r="J294" s="1" t="str">
        <f>IF(T293=0,"",T293)</f>
        <v>アンコモン</v>
      </c>
      <c r="K294" s="1" t="s">
        <v>1069</v>
      </c>
      <c r="L294" s="4" t="s">
        <v>1074</v>
      </c>
      <c r="M294" s="1" t="s">
        <v>1069</v>
      </c>
      <c r="N294" s="1">
        <f>IF(V293=0,"",V293)</f>
        <v>1</v>
      </c>
      <c r="O294" s="1" t="s">
        <v>1069</v>
      </c>
      <c r="Q294" s="9" t="s">
        <v>5</v>
      </c>
      <c r="R294" s="10" t="str">
        <f>INDEX(AL:AL,W291+1)</f>
        <v>クリーチャー</v>
      </c>
      <c r="S294" s="15" t="s">
        <v>1075</v>
      </c>
      <c r="T294" s="10" t="str">
        <f>INDEX(AN:AN,W291+1)</f>
        <v>人間</v>
      </c>
      <c r="U294" s="10">
        <f>INDEX(AO:AO,W291+1)</f>
        <v>0</v>
      </c>
      <c r="V294" s="10">
        <f>INDEX(AP:AP,W291+1)</f>
        <v>0</v>
      </c>
      <c r="W294" s="16"/>
      <c r="X294" s="10" t="str">
        <f>INDEX(AZ:AZ,W291+1)</f>
        <v>ジェ</v>
      </c>
      <c r="Y294" s="10" t="str">
        <f>INDEX(BA:BA,W291+1)</f>
        <v/>
      </c>
      <c r="Z294" s="10" t="str">
        <f>INDEX(BB:BB,W291+1)</f>
        <v/>
      </c>
      <c r="AA294" s="10">
        <f>INDEX(BC:BC,W291+1)</f>
        <v>0</v>
      </c>
      <c r="AC294" s="28"/>
      <c r="AD294" s="28"/>
      <c r="BF294" s="9" t="s">
        <v>1049</v>
      </c>
    </row>
    <row r="295" spans="1:58">
      <c r="A295" s="1" t="str">
        <f t="shared" si="51"/>
        <v>|種別|クリーチャー|サブタイプ|人間|||</v>
      </c>
      <c r="B295" s="1" t="s">
        <v>1049</v>
      </c>
      <c r="C295" s="1" t="s">
        <v>1069</v>
      </c>
      <c r="D295" s="4" t="s">
        <v>5</v>
      </c>
      <c r="E295" s="1" t="s">
        <v>1069</v>
      </c>
      <c r="F295" s="1" t="str">
        <f>IF(R294=0,"",R294)</f>
        <v>クリーチャー</v>
      </c>
      <c r="G295" s="1" t="s">
        <v>1069</v>
      </c>
      <c r="H295" s="4" t="s">
        <v>1078</v>
      </c>
      <c r="I295" s="1" t="s">
        <v>1069</v>
      </c>
      <c r="J295" s="1" t="str">
        <f>IF(T294=0,"",T294)</f>
        <v>人間</v>
      </c>
      <c r="K295" s="1" t="s">
        <v>1069</v>
      </c>
      <c r="L295" s="1" t="str">
        <f>IF(U294=0,"",U294)</f>
        <v/>
      </c>
      <c r="M295" s="1" t="s">
        <v>1069</v>
      </c>
      <c r="N295" s="1" t="str">
        <f>IF(V294=0,"",V294)</f>
        <v/>
      </c>
      <c r="O295" s="1" t="s">
        <v>1069</v>
      </c>
      <c r="Q295" s="9" t="s">
        <v>1079</v>
      </c>
      <c r="R295" s="10" t="str">
        <f>INDEX(BD:BD,W291+1)</f>
        <v>ジェム3個を起動する：このクリーチャーは+1/0の修正を受ける。</v>
      </c>
      <c r="S295" s="11"/>
      <c r="T295" s="11"/>
      <c r="U295" s="11"/>
      <c r="V295" s="12"/>
      <c r="W295" s="16"/>
      <c r="X295" s="8"/>
      <c r="Y295" s="8"/>
      <c r="Z295" s="8"/>
      <c r="AA295" s="30"/>
      <c r="AC295" s="28"/>
      <c r="AD295" s="28"/>
      <c r="BF295" s="9" t="s">
        <v>1049</v>
      </c>
    </row>
    <row r="296" spans="1:58">
      <c r="A296" s="1" t="str">
        <f t="shared" si="51"/>
        <v>|テキスト|&gt;|&gt;|&gt;|&gt;|ジェム3個を起動する：このクリーチャーは+1/0の修正を受ける。|</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ジェム3個を起動する：このクリーチャーは+1/0の修正を受ける。</v>
      </c>
      <c r="O296" s="1" t="s">
        <v>1069</v>
      </c>
      <c r="Q296" s="14" t="s">
        <v>21</v>
      </c>
      <c r="R296" s="10" t="str">
        <f>INDEX(BE:BE,W291+1)</f>
        <v>Activate 3:Give +1/0 to this creature.</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|英テキスト|&gt;|&gt;|&gt;|&gt;|Activate 3:Give +1/0 to this creature.|</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Activate 3:Give +1/0 to this creature.</v>
      </c>
      <c r="O297" s="1" t="s">
        <v>1069</v>
      </c>
      <c r="Q297" s="9" t="s">
        <v>12</v>
      </c>
      <c r="R297" s="10" t="str">
        <f>IF(INDEX(AX:AX,W291+1)="",0,INDEX(AX:AX,W291+1)&amp;"/"&amp;INDEX(AY:AY,W291+1))</f>
        <v>6/6</v>
      </c>
      <c r="S297" s="11"/>
      <c r="T297" s="11"/>
      <c r="U297" s="11"/>
      <c r="V297" s="12"/>
      <c r="W297" s="16"/>
      <c r="X297" s="9"/>
      <c r="Y297" s="28"/>
      <c r="Z297" s="28"/>
      <c r="AA297" s="29"/>
      <c r="AC297" s="28"/>
      <c r="AD297" s="28"/>
      <c r="BF297" s="9" t="s">
        <v>1049</v>
      </c>
    </row>
    <row r="298" spans="1:58">
      <c r="A298" s="1" t="str">
        <f t="shared" si="51"/>
        <v>|PT|&gt;|6/6|シールド数|&gt;||</v>
      </c>
      <c r="B298" s="1" t="s">
        <v>1049</v>
      </c>
      <c r="C298" s="1" t="s">
        <v>1069</v>
      </c>
      <c r="D298" s="1" t="s">
        <v>12</v>
      </c>
      <c r="E298" s="1" t="s">
        <v>1069</v>
      </c>
      <c r="F298" s="1" t="s">
        <v>1083</v>
      </c>
      <c r="G298" s="1" t="s">
        <v>1069</v>
      </c>
      <c r="H298" s="1" t="str">
        <f>IF(R297=0,"",R297)</f>
        <v>6/6</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*粗暴者の貶め/Humble the Brute</v>
      </c>
      <c r="B305" s="1" t="s">
        <v>1049</v>
      </c>
      <c r="C305" s="1" t="str">
        <f>"*"&amp;R305&amp;"/"&amp;T305</f>
        <v>*粗暴者の貶め/Humble the Brute</v>
      </c>
      <c r="Q305" s="9" t="s">
        <v>3</v>
      </c>
      <c r="R305" s="10" t="str">
        <f>INDEX(AJ:AJ,W304+1)</f>
        <v>粗暴者の貶め</v>
      </c>
      <c r="S305" s="11" t="s">
        <v>4</v>
      </c>
      <c r="T305" s="10" t="str">
        <f>INDEX(AK:AK,W304+1)</f>
        <v>Humble the Brute</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白</v>
      </c>
      <c r="S306" s="15" t="s">
        <v>1</v>
      </c>
      <c r="T306" s="10" t="str">
        <f>INDEX(AG:AG,W304+1)</f>
        <v>アンコモン</v>
      </c>
      <c r="U306" s="15" t="s">
        <v>2</v>
      </c>
      <c r="V306" s="10">
        <f>INDEX(AI:AI,W304+1)</f>
        <v>8</v>
      </c>
      <c r="W306" s="16"/>
      <c r="X306" s="10" t="str">
        <f>INDEX(AQ:AQ,W304+1)</f>
        <v>パワーが6以上のクリーチャー1体を対象とし、それを破壊する。</v>
      </c>
      <c r="Y306" s="28"/>
      <c r="Z306" s="28"/>
      <c r="AA306" s="29"/>
      <c r="AC306" s="11"/>
      <c r="AD306" s="11"/>
      <c r="BF306" s="9" t="s">
        <v>1049</v>
      </c>
    </row>
    <row r="307" spans="1:58">
      <c r="A307" s="1" t="str">
        <f t="shared" si="51"/>
        <v>|色|白|レアリティ|アンコモン|マナコスト|8|</v>
      </c>
      <c r="B307" s="1" t="s">
        <v>1049</v>
      </c>
      <c r="C307" s="1" t="s">
        <v>1069</v>
      </c>
      <c r="D307" s="4" t="s">
        <v>0</v>
      </c>
      <c r="E307" s="1" t="s">
        <v>1069</v>
      </c>
      <c r="F307" s="1" t="str">
        <f>IF(R306=0,"",R306)</f>
        <v>白</v>
      </c>
      <c r="G307" s="1" t="s">
        <v>1069</v>
      </c>
      <c r="H307" s="4" t="s">
        <v>1073</v>
      </c>
      <c r="I307" s="1" t="s">
        <v>1069</v>
      </c>
      <c r="J307" s="1" t="str">
        <f>IF(T306=0,"",T306)</f>
        <v>アンコモン</v>
      </c>
      <c r="K307" s="1" t="s">
        <v>1069</v>
      </c>
      <c r="L307" s="4" t="s">
        <v>1074</v>
      </c>
      <c r="M307" s="1" t="s">
        <v>1069</v>
      </c>
      <c r="N307" s="1">
        <f>IF(V306=0,"",V306)</f>
        <v>8</v>
      </c>
      <c r="O307" s="1" t="s">
        <v>1069</v>
      </c>
      <c r="Q307" s="9" t="s">
        <v>5</v>
      </c>
      <c r="R307" s="10" t="str">
        <f>INDEX(AL:AL,W304+1)</f>
        <v>呪文</v>
      </c>
      <c r="S307" s="15" t="s">
        <v>1075</v>
      </c>
      <c r="T307" s="10">
        <f>INDEX(AN:AN,W304+1)</f>
        <v>0</v>
      </c>
      <c r="U307" s="10">
        <f>INDEX(AO:AO,W304+1)</f>
        <v>0</v>
      </c>
      <c r="V307" s="10">
        <f>INDEX(AP:AP,W304+1)</f>
        <v>0</v>
      </c>
      <c r="W307" s="16"/>
      <c r="X307" s="10" t="str">
        <f>INDEX(AZ:AZ,W304+1)</f>
        <v>パワ</v>
      </c>
      <c r="Y307" s="10" t="str">
        <f>INDEX(BA:BA,W304+1)</f>
        <v/>
      </c>
      <c r="Z307" s="10" t="str">
        <f>INDEX(BB:BB,W304+1)</f>
        <v/>
      </c>
      <c r="AA307" s="10">
        <f>INDEX(BC:BC,W304+1)</f>
        <v>0</v>
      </c>
      <c r="AC307" s="28"/>
      <c r="AD307" s="28"/>
      <c r="BF307" s="9" t="s">
        <v>1049</v>
      </c>
    </row>
    <row r="308" spans="1:58">
      <c r="A308" s="1" t="str">
        <f t="shared" si="51"/>
        <v>|種別|呪文|サブタイプ||||</v>
      </c>
      <c r="B308" s="1" t="s">
        <v>1049</v>
      </c>
      <c r="C308" s="1" t="s">
        <v>1069</v>
      </c>
      <c r="D308" s="4" t="s">
        <v>5</v>
      </c>
      <c r="E308" s="1" t="s">
        <v>1069</v>
      </c>
      <c r="F308" s="1" t="str">
        <f>IF(R307=0,"",R307)</f>
        <v>呪文</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パワーが6以上のクリーチャー1体を対象とし、それを破壊する。&amp;br;調査を行う。</v>
      </c>
      <c r="S308" s="11"/>
      <c r="T308" s="11"/>
      <c r="U308" s="11"/>
      <c r="V308" s="12"/>
      <c r="W308" s="16"/>
      <c r="X308" s="8"/>
      <c r="Y308" s="8"/>
      <c r="Z308" s="8"/>
      <c r="AA308" s="30"/>
      <c r="AC308" s="28"/>
      <c r="AD308" s="28"/>
      <c r="BF308" s="9" t="s">
        <v>1049</v>
      </c>
    </row>
    <row r="309" spans="1:58">
      <c r="A309" s="1" t="str">
        <f t="shared" si="51"/>
        <v>|テキスト|&gt;|&gt;|&gt;|&gt;|パワーが6以上のクリーチャー1体を対象とし、それを破壊する。&amp;br;調査を行う。|</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パワーが6以上のクリーチャー1体を対象とし、それを破壊する。&amp;br;調査を行う。</v>
      </c>
      <c r="O309" s="1" t="s">
        <v>1069</v>
      </c>
      <c r="Q309" s="14" t="s">
        <v>21</v>
      </c>
      <c r="R309" s="10" t="str">
        <f>INDEX(BE:BE,W304+1)</f>
        <v>Destroy target creature with power of 6 or more.&amp;br;Investigate.</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|英テキスト|&gt;|&gt;|&gt;|&gt;|Destroy target creature with power of 6 or more.&amp;br;Investigate.|</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Destroy target creature with power of 6 or more.&amp;br;Investigate.</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*忘られじ/Not Forgotten</v>
      </c>
      <c r="B318" s="1" t="s">
        <v>1049</v>
      </c>
      <c r="C318" s="1" t="str">
        <f>"*"&amp;R318&amp;"/"&amp;T318</f>
        <v>*忘られじ/Not Forgotten</v>
      </c>
      <c r="Q318" s="9" t="s">
        <v>3</v>
      </c>
      <c r="R318" s="10" t="str">
        <f>INDEX(AJ:AJ,W317+1)</f>
        <v>忘られじ</v>
      </c>
      <c r="S318" s="11" t="s">
        <v>4</v>
      </c>
      <c r="T318" s="10" t="str">
        <f>INDEX(AK:AK,W317+1)</f>
        <v>Not Forgotten</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白</v>
      </c>
      <c r="S319" s="15" t="s">
        <v>1</v>
      </c>
      <c r="T319" s="10" t="str">
        <f>INDEX(AG:AG,W317+1)</f>
        <v>アンコモン</v>
      </c>
      <c r="U319" s="15" t="s">
        <v>2</v>
      </c>
      <c r="V319" s="10">
        <f>INDEX(AI:AI,W317+1)</f>
        <v>3</v>
      </c>
      <c r="W319" s="16"/>
      <c r="X319" s="10" t="str">
        <f>INDEX(AQ:AQ,W317+1)</f>
        <v>飛行を持つ1/1の白のスピリット・トークンを2体召喚する。</v>
      </c>
      <c r="Y319" s="28"/>
      <c r="Z319" s="28"/>
      <c r="AA319" s="29"/>
      <c r="AC319" s="11"/>
      <c r="AD319" s="11"/>
      <c r="BF319" s="9" t="s">
        <v>1049</v>
      </c>
    </row>
    <row r="320" spans="1:58">
      <c r="A320" s="1" t="str">
        <f t="shared" si="51"/>
        <v>|色|白|レアリティ|アンコモン|マナコスト|3|</v>
      </c>
      <c r="B320" s="1" t="s">
        <v>1049</v>
      </c>
      <c r="C320" s="1" t="s">
        <v>1069</v>
      </c>
      <c r="D320" s="4" t="s">
        <v>0</v>
      </c>
      <c r="E320" s="1" t="s">
        <v>1069</v>
      </c>
      <c r="F320" s="1" t="str">
        <f>IF(R319=0,"",R319)</f>
        <v>白</v>
      </c>
      <c r="G320" s="1" t="s">
        <v>1069</v>
      </c>
      <c r="H320" s="4" t="s">
        <v>1073</v>
      </c>
      <c r="I320" s="1" t="s">
        <v>1069</v>
      </c>
      <c r="J320" s="1" t="str">
        <f>IF(T319=0,"",T319)</f>
        <v>アンコモン</v>
      </c>
      <c r="K320" s="1" t="s">
        <v>1069</v>
      </c>
      <c r="L320" s="4" t="s">
        <v>1074</v>
      </c>
      <c r="M320" s="1" t="s">
        <v>1069</v>
      </c>
      <c r="N320" s="1">
        <f>IF(V319=0,"",V319)</f>
        <v>3</v>
      </c>
      <c r="O320" s="1" t="s">
        <v>1069</v>
      </c>
      <c r="Q320" s="9" t="s">
        <v>5</v>
      </c>
      <c r="R320" s="10" t="str">
        <f>INDEX(AL:AL,W317+1)</f>
        <v>呪文</v>
      </c>
      <c r="S320" s="15" t="s">
        <v>1075</v>
      </c>
      <c r="T320" s="10">
        <f>INDEX(AN:AN,W317+1)</f>
        <v>0</v>
      </c>
      <c r="U320" s="10">
        <f>INDEX(AO:AO,W317+1)</f>
        <v>0</v>
      </c>
      <c r="V320" s="10">
        <f>INDEX(AP:AP,W317+1)</f>
        <v>0</v>
      </c>
      <c r="W320" s="16"/>
      <c r="X320" s="10" t="str">
        <f>INDEX(AZ:AZ,W317+1)</f>
        <v>飛行</v>
      </c>
      <c r="Y320" s="10" t="str">
        <f>INDEX(BA:BA,W317+1)</f>
        <v/>
      </c>
      <c r="Z320" s="10" t="str">
        <f>INDEX(BB:BB,W317+1)</f>
        <v/>
      </c>
      <c r="AA320" s="10">
        <f>INDEX(BC:BC,W317+1)</f>
        <v>0</v>
      </c>
      <c r="AC320" s="28"/>
      <c r="AD320" s="28"/>
      <c r="BF320" s="9" t="s">
        <v>1049</v>
      </c>
    </row>
    <row r="321" spans="1:58">
      <c r="A321" s="1" t="str">
        <f t="shared" si="51"/>
        <v>|種別|呪文|サブタイプ||||</v>
      </c>
      <c r="B321" s="1" t="s">
        <v>1049</v>
      </c>
      <c r="C321" s="1" t="s">
        <v>1069</v>
      </c>
      <c r="D321" s="4" t="s">
        <v>5</v>
      </c>
      <c r="E321" s="1" t="s">
        <v>1069</v>
      </c>
      <c r="F321" s="1" t="str">
        <f>IF(R320=0,"",R320)</f>
        <v>呪文</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飛行を持つ1/1の白のスピリット・トークンを2体召喚する。</v>
      </c>
      <c r="S321" s="11"/>
      <c r="T321" s="11"/>
      <c r="U321" s="11"/>
      <c r="V321" s="12"/>
      <c r="W321" s="16"/>
      <c r="X321" s="8" t="s">
        <v>1049</v>
      </c>
      <c r="Y321" s="8"/>
      <c r="Z321" s="8"/>
      <c r="AA321" s="30"/>
      <c r="AC321" s="28"/>
      <c r="AD321" s="28"/>
      <c r="BF321" s="9" t="s">
        <v>1049</v>
      </c>
    </row>
    <row r="322" spans="1:58">
      <c r="A322" s="1" t="str">
        <f t="shared" si="51"/>
        <v>|テキスト|&gt;|&gt;|&gt;|&gt;|飛行を持つ1/1の白のスピリット・トークンを2体召喚する。|</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飛行を持つ1/1の白のスピリット・トークンを2体召喚する。</v>
      </c>
      <c r="O322" s="1" t="s">
        <v>1069</v>
      </c>
      <c r="Q322" s="14" t="s">
        <v>21</v>
      </c>
      <c r="R322" s="10" t="str">
        <f>INDEX(BE:BE,W317+1)</f>
        <v>Summon 2 1/1 White Spirits with Flying.</v>
      </c>
      <c r="S322" s="11" t="s">
        <v>1173</v>
      </c>
      <c r="T322" s="10" t="str">
        <f>IF(X322="","",X322&amp;IF(Y322="",""," "&amp;Y322)&amp;IF(Z322="",""," "&amp;Z322)&amp;IF(AA322="",""," "&amp;AA322))</f>
        <v/>
      </c>
      <c r="U322" s="11"/>
      <c r="V322" s="12"/>
      <c r="W322" s="16" t="s">
        <v>1084</v>
      </c>
      <c r="X322" s="9"/>
      <c r="Y322" s="9" t="str">
        <f t="shared" ref="Y322:AA322" si="61">IF(ISERROR(IF(LEN(Y321)&gt;1,Y321,VLOOKUP(Y320,$AC:$AD,2,FALSE))),"",IF(LEN(Y321)&gt;1,Y321,VLOOKUP(Y320,$AC:$AD,2,FALSE)))</f>
        <v/>
      </c>
      <c r="Z322" s="9" t="str">
        <f t="shared" si="61"/>
        <v/>
      </c>
      <c r="AA322" s="9" t="str">
        <f t="shared" si="61"/>
        <v> </v>
      </c>
      <c r="AC322" s="28"/>
      <c r="AD322" s="28"/>
      <c r="BF322" s="9" t="s">
        <v>1049</v>
      </c>
    </row>
    <row r="323" spans="1:58">
      <c r="A323" s="1" t="str">
        <f t="shared" si="51"/>
        <v>|英テキスト|&gt;|&gt;|&gt;|&gt;|Summon 2 1/1 White Spirits with Flying.|</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Summon 2 1/1 White Spirits with Flying.</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*死中に活/Hope Against Hope</v>
      </c>
      <c r="B331" s="1" t="s">
        <v>1049</v>
      </c>
      <c r="C331" s="1" t="str">
        <f>"*"&amp;R331&amp;"/"&amp;T331</f>
        <v>*死中に活/Hope Against Hope</v>
      </c>
      <c r="Q331" s="9" t="s">
        <v>3</v>
      </c>
      <c r="R331" s="10" t="str">
        <f>INDEX(AJ:AJ,W330+1)</f>
        <v>死中に活</v>
      </c>
      <c r="S331" s="11" t="s">
        <v>4</v>
      </c>
      <c r="T331" s="10" t="str">
        <f>INDEX(AK:AK,W330+1)</f>
        <v>Hope Against Hope</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白</v>
      </c>
      <c r="S332" s="15" t="s">
        <v>1</v>
      </c>
      <c r="T332" s="10" t="str">
        <f>INDEX(AG:AG,W330+1)</f>
        <v>アンコモン</v>
      </c>
      <c r="U332" s="15" t="s">
        <v>2</v>
      </c>
      <c r="V332" s="10">
        <f>INDEX(AI:AI,W330+1)</f>
        <v>5</v>
      </c>
      <c r="W332" s="16"/>
      <c r="X332" s="10" t="str">
        <f>INDEX(AQ:AQ,W330+1)</f>
        <v>あなたがコントロールする最初のクリーチャーは+X/+Xの修正を受ける。Xはあなたがコントロールするクリーチャーの数に等しい。そのクリーチャーが人間である場合、それは先制攻撃を持つ。</v>
      </c>
      <c r="Y332" s="28"/>
      <c r="Z332" s="28"/>
      <c r="AA332" s="29"/>
      <c r="AC332" s="11"/>
      <c r="AD332" s="11"/>
      <c r="BF332" s="9" t="s">
        <v>1049</v>
      </c>
    </row>
    <row r="333" spans="1:58">
      <c r="A333" s="1" t="str">
        <f t="shared" si="62"/>
        <v>|色|白|レアリティ|アンコモン|マナコスト|5|</v>
      </c>
      <c r="B333" s="1" t="s">
        <v>1049</v>
      </c>
      <c r="C333" s="1" t="s">
        <v>1069</v>
      </c>
      <c r="D333" s="4" t="s">
        <v>0</v>
      </c>
      <c r="E333" s="1" t="s">
        <v>1069</v>
      </c>
      <c r="F333" s="1" t="str">
        <f>IF(R332=0,"",R332)</f>
        <v>白</v>
      </c>
      <c r="G333" s="1" t="s">
        <v>1069</v>
      </c>
      <c r="H333" s="4" t="s">
        <v>1073</v>
      </c>
      <c r="I333" s="1" t="s">
        <v>1069</v>
      </c>
      <c r="J333" s="1" t="str">
        <f>IF(T332=0,"",T332)</f>
        <v>アンコモン</v>
      </c>
      <c r="K333" s="1" t="s">
        <v>1069</v>
      </c>
      <c r="L333" s="4" t="s">
        <v>1074</v>
      </c>
      <c r="M333" s="1" t="s">
        <v>1069</v>
      </c>
      <c r="N333" s="1">
        <f>IF(V332=0,"",V332)</f>
        <v>5</v>
      </c>
      <c r="O333" s="1" t="s">
        <v>1069</v>
      </c>
      <c r="Q333" s="9" t="s">
        <v>5</v>
      </c>
      <c r="R333" s="10" t="str">
        <f>INDEX(AL:AL,W330+1)</f>
        <v>呪文</v>
      </c>
      <c r="S333" s="15" t="s">
        <v>1075</v>
      </c>
      <c r="T333" s="10" t="str">
        <f>INDEX(AN:AN,W330+1)</f>
        <v>元サポート</v>
      </c>
      <c r="U333" s="10">
        <f>INDEX(AO:AO,W330+1)</f>
        <v>0</v>
      </c>
      <c r="V333" s="10">
        <f>INDEX(AP:AP,W330+1)</f>
        <v>0</v>
      </c>
      <c r="W333" s="16"/>
      <c r="X333" s="10" t="str">
        <f>INDEX(AZ:AZ,W330+1)</f>
        <v>あな</v>
      </c>
      <c r="Y333" s="10" t="str">
        <f>INDEX(BA:BA,W330+1)</f>
        <v/>
      </c>
      <c r="Z333" s="10" t="str">
        <f>INDEX(BB:BB,W330+1)</f>
        <v/>
      </c>
      <c r="AA333" s="10">
        <f>INDEX(BC:BC,W330+1)</f>
        <v>0</v>
      </c>
      <c r="AC333" s="28"/>
      <c r="AD333" s="28"/>
      <c r="BF333" s="9" t="s">
        <v>1049</v>
      </c>
    </row>
    <row r="334" spans="1:58">
      <c r="A334" s="1" t="str">
        <f t="shared" si="62"/>
        <v>|種別|呪文|サブタイプ|元サポート|||</v>
      </c>
      <c r="B334" s="1" t="s">
        <v>1049</v>
      </c>
      <c r="C334" s="1" t="s">
        <v>1069</v>
      </c>
      <c r="D334" s="4" t="s">
        <v>5</v>
      </c>
      <c r="E334" s="1" t="s">
        <v>1069</v>
      </c>
      <c r="F334" s="1" t="str">
        <f>IF(R333=0,"",R333)</f>
        <v>呪文</v>
      </c>
      <c r="G334" s="1" t="s">
        <v>1069</v>
      </c>
      <c r="H334" s="4" t="s">
        <v>1078</v>
      </c>
      <c r="I334" s="1" t="s">
        <v>1069</v>
      </c>
      <c r="J334" s="1" t="str">
        <f>IF(T333=0,"",T333)</f>
        <v>元サポート</v>
      </c>
      <c r="K334" s="1" t="s">
        <v>1069</v>
      </c>
      <c r="L334" s="1" t="str">
        <f>IF(U333=0,"",U333)</f>
        <v/>
      </c>
      <c r="M334" s="1" t="s">
        <v>1069</v>
      </c>
      <c r="N334" s="1" t="str">
        <f>IF(V333=0,"",V333)</f>
        <v/>
      </c>
      <c r="O334" s="1" t="s">
        <v>1069</v>
      </c>
      <c r="Q334" s="9" t="s">
        <v>1079</v>
      </c>
      <c r="R334" s="10" t="str">
        <f>INDEX(BD:BD,W330+1)</f>
        <v>あなたがコントロールする最初のクリーチャーは+X/+Xの修正を受ける。Xはあなたがコントロールするクリーチャーの数に等しい。そのクリーチャーが人間である場合、それは先制攻撃を持つ。</v>
      </c>
      <c r="S334" s="11"/>
      <c r="T334" s="11"/>
      <c r="U334" s="11"/>
      <c r="V334" s="12"/>
      <c r="W334" s="16"/>
      <c r="X334" s="8"/>
      <c r="Y334" s="8"/>
      <c r="Z334" s="8"/>
      <c r="AA334" s="30"/>
      <c r="AC334" s="28"/>
      <c r="AD334" s="28"/>
      <c r="BF334" s="9" t="s">
        <v>1049</v>
      </c>
    </row>
    <row r="335" spans="1:58">
      <c r="A335" s="1" t="str">
        <f t="shared" si="62"/>
        <v>|テキスト|&gt;|&gt;|&gt;|&gt;|あなたがコントロールする最初のクリーチャーは+X/+Xの修正を受ける。Xはあなたがコントロールするクリーチャーの数に等しい。そのクリーチャーが人間である場合、それは先制攻撃を持つ。|</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あなたがコントロールする最初のクリーチャーは+X/+Xの修正を受ける。Xはあなたがコントロールするクリーチャーの数に等しい。そのクリーチャーが人間である場合、それは先制攻撃を持つ。</v>
      </c>
      <c r="O335" s="1" t="s">
        <v>1069</v>
      </c>
      <c r="Q335" s="14" t="s">
        <v>21</v>
      </c>
      <c r="R335" s="10" t="str">
        <f>INDEX(BE:BE,W330+1)</f>
        <v>While this Support is on the board, the first creature you control gains Power and Toughness equal to the amount of creatures you control. If that creature is a Human, it also gains First Strike.</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|英テキスト|&gt;|&gt;|&gt;|&gt;|While this Support is on the board, the first creature you control gains Power and Toughness equal to the amount of creatures you control. If that creature is a Human, it also gains First Strike.|</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While this Support is on the board, the first creature you control gains Power and Toughness equal to the amount of creatures you control. If that creature is a Human, it also gains First Strike.</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*銀の一撃/Silverstrike</v>
      </c>
      <c r="B344" s="1" t="s">
        <v>1049</v>
      </c>
      <c r="C344" s="1" t="str">
        <f>"*"&amp;R344&amp;"/"&amp;T344</f>
        <v>*銀の一撃/Silverstrike</v>
      </c>
      <c r="Q344" s="9" t="s">
        <v>3</v>
      </c>
      <c r="R344" s="10" t="str">
        <f>INDEX(AJ:AJ,W343+1)</f>
        <v>銀の一撃</v>
      </c>
      <c r="S344" s="11" t="s">
        <v>4</v>
      </c>
      <c r="T344" s="10" t="str">
        <f>INDEX(AK:AK,W343+1)</f>
        <v>Silverstrike</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白</v>
      </c>
      <c r="S345" s="15" t="s">
        <v>1</v>
      </c>
      <c r="T345" s="10" t="str">
        <f>INDEX(AG:AG,W343+1)</f>
        <v>アンコモン</v>
      </c>
      <c r="U345" s="15" t="s">
        <v>2</v>
      </c>
      <c r="V345" s="10">
        <f>INDEX(AI:AI,W343+1)</f>
        <v>9</v>
      </c>
      <c r="W345" s="16"/>
      <c r="X345" s="10" t="str">
        <f>INDEX(AQ:AQ,W343+1)</f>
        <v>対戦相手がコントロールするクリーチャーが攻撃したとき、そのクリーチャーを破壊し、あなたは3点のライフを得て、このサポートを破壊する。</v>
      </c>
      <c r="Y345" s="28"/>
      <c r="Z345" s="28"/>
      <c r="AA345" s="29"/>
      <c r="AC345" s="11"/>
      <c r="AD345" s="11"/>
      <c r="BF345" s="9" t="s">
        <v>1049</v>
      </c>
    </row>
    <row r="346" spans="1:58">
      <c r="A346" s="1" t="str">
        <f t="shared" si="62"/>
        <v>|色|白|レアリティ|アンコモン|マナコスト|9|</v>
      </c>
      <c r="B346" s="1" t="s">
        <v>1049</v>
      </c>
      <c r="C346" s="1" t="s">
        <v>1069</v>
      </c>
      <c r="D346" s="4" t="s">
        <v>0</v>
      </c>
      <c r="E346" s="1" t="s">
        <v>1069</v>
      </c>
      <c r="F346" s="1" t="str">
        <f>IF(R345=0,"",R345)</f>
        <v>白</v>
      </c>
      <c r="G346" s="1" t="s">
        <v>1069</v>
      </c>
      <c r="H346" s="4" t="s">
        <v>1073</v>
      </c>
      <c r="I346" s="1" t="s">
        <v>1069</v>
      </c>
      <c r="J346" s="1" t="str">
        <f>IF(T345=0,"",T345)</f>
        <v>アンコモン</v>
      </c>
      <c r="K346" s="1" t="s">
        <v>1069</v>
      </c>
      <c r="L346" s="4" t="s">
        <v>1074</v>
      </c>
      <c r="M346" s="1" t="s">
        <v>1069</v>
      </c>
      <c r="N346" s="1">
        <f>IF(V345=0,"",V345)</f>
        <v>9</v>
      </c>
      <c r="O346" s="1" t="s">
        <v>1069</v>
      </c>
      <c r="Q346" s="9" t="s">
        <v>5</v>
      </c>
      <c r="R346" s="10" t="str">
        <f>INDEX(AL:AL,W343+1)</f>
        <v>サポート</v>
      </c>
      <c r="S346" s="15" t="s">
        <v>1075</v>
      </c>
      <c r="T346" s="10">
        <f>INDEX(AN:AN,W343+1)</f>
        <v>0</v>
      </c>
      <c r="U346" s="10">
        <f>INDEX(AO:AO,W343+1)</f>
        <v>0</v>
      </c>
      <c r="V346" s="10">
        <f>INDEX(AP:AP,W343+1)</f>
        <v>0</v>
      </c>
      <c r="W346" s="16"/>
      <c r="X346" s="10" t="str">
        <f>INDEX(AZ:AZ,W343+1)</f>
        <v>対戦</v>
      </c>
      <c r="Y346" s="10" t="str">
        <f>INDEX(BA:BA,W343+1)</f>
        <v/>
      </c>
      <c r="Z346" s="10" t="str">
        <f>INDEX(BB:BB,W343+1)</f>
        <v/>
      </c>
      <c r="AA346" s="10">
        <f>INDEX(BC:BC,W343+1)</f>
        <v>0</v>
      </c>
      <c r="AC346" s="28"/>
      <c r="AD346" s="28"/>
      <c r="BF346" s="9" t="s">
        <v>1049</v>
      </c>
    </row>
    <row r="347" spans="1:58">
      <c r="A347" s="1" t="str">
        <f t="shared" si="62"/>
        <v>|種別|サポート|サブタイプ||||</v>
      </c>
      <c r="B347" s="1" t="s">
        <v>1049</v>
      </c>
      <c r="C347" s="1" t="s">
        <v>1069</v>
      </c>
      <c r="D347" s="4" t="s">
        <v>5</v>
      </c>
      <c r="E347" s="1" t="s">
        <v>1069</v>
      </c>
      <c r="F347" s="1" t="str">
        <f>IF(R346=0,"",R346)</f>
        <v>サポート</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対戦相手がコントロールするクリーチャーが攻撃したとき、そのクリーチャーを破壊し、あなたは3点のライフを得て、このサポートを破壊する。</v>
      </c>
      <c r="S347" s="11"/>
      <c r="T347" s="11"/>
      <c r="U347" s="11"/>
      <c r="V347" s="12"/>
      <c r="W347" s="16"/>
      <c r="X347" s="8"/>
      <c r="Y347" s="8"/>
      <c r="Z347" s="8"/>
      <c r="AA347" s="30"/>
      <c r="AC347" s="28"/>
      <c r="AD347" s="28"/>
      <c r="BF347" s="9" t="s">
        <v>1049</v>
      </c>
    </row>
    <row r="348" spans="1:58">
      <c r="A348" s="1" t="str">
        <f t="shared" si="62"/>
        <v>|テキスト|&gt;|&gt;|&gt;|&gt;|対戦相手がコントロールするクリーチャーが攻撃したとき、そのクリーチャーを破壊し、あなたは3点のライフを得て、このサポートを破壊する。|</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対戦相手がコントロールするクリーチャーが攻撃したとき、そのクリーチャーを破壊し、あなたは3点のライフを得て、このサポートを破壊する。</v>
      </c>
      <c r="O348" s="1" t="s">
        <v>1069</v>
      </c>
      <c r="Q348" s="14" t="s">
        <v>21</v>
      </c>
      <c r="R348" s="10" t="str">
        <f>INDEX(BE:BE,W343+1)</f>
        <v>When a creature your opponent controls attacks, that creature is Destroyed, you gain 3 life and Destroy this Support.</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|英テキスト|&gt;|&gt;|&gt;|&gt;|When a creature your opponent controls attacks, that creature is Destroyed, you gain 3 life and Destroy this Support.|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When a creature your opponent controls attacks, that creature is Destroyed, you gain 3 life and Destroy this Support.</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|PT|&gt;||シールド数|&gt;|1|</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f>IF(R350=0,"",R350)</f>
        <v>1</v>
      </c>
      <c r="O350" s="1" t="s">
        <v>1069</v>
      </c>
      <c r="Q350" s="17" t="s">
        <v>13</v>
      </c>
      <c r="R350" s="10">
        <f>INDEX(AW:AW,W343+1)</f>
        <v>1</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*ドラグスコルの騎兵/Drogskol Cavalry</v>
      </c>
      <c r="B357" s="1" t="s">
        <v>1049</v>
      </c>
      <c r="C357" s="1" t="str">
        <f>"*"&amp;R357&amp;"/"&amp;T357</f>
        <v>*ドラグスコルの騎兵/Drogskol Cavalry</v>
      </c>
      <c r="Q357" s="9" t="s">
        <v>3</v>
      </c>
      <c r="R357" s="10" t="str">
        <f>INDEX(AJ:AJ,W356+1)</f>
        <v>ドラグスコルの騎兵</v>
      </c>
      <c r="S357" s="11" t="s">
        <v>4</v>
      </c>
      <c r="T357" s="10" t="str">
        <f>INDEX(AK:AK,W356+1)</f>
        <v>Drogskol Cavalry</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白</v>
      </c>
      <c r="S358" s="15" t="s">
        <v>1</v>
      </c>
      <c r="T358" s="10" t="str">
        <f>INDEX(AG:AG,W356+1)</f>
        <v>レア</v>
      </c>
      <c r="U358" s="15" t="s">
        <v>2</v>
      </c>
      <c r="V358" s="10">
        <f>INDEX(AI:AI,W356+1)</f>
        <v>13</v>
      </c>
      <c r="W358" s="16"/>
      <c r="X358" s="10" t="str">
        <f>INDEX(AQ:AQ,W356+1)</f>
        <v>飛行 ディフェンダー</v>
      </c>
      <c r="Y358" s="28"/>
      <c r="Z358" s="28"/>
      <c r="AA358" s="29"/>
      <c r="AC358" s="11"/>
      <c r="AD358" s="11"/>
      <c r="BF358" s="9" t="s">
        <v>1049</v>
      </c>
    </row>
    <row r="359" spans="1:58">
      <c r="A359" s="1" t="str">
        <f t="shared" si="62"/>
        <v>|色|白|レアリティ|レア|マナコスト|13|</v>
      </c>
      <c r="B359" s="1" t="s">
        <v>1049</v>
      </c>
      <c r="C359" s="1" t="s">
        <v>1069</v>
      </c>
      <c r="D359" s="4" t="s">
        <v>0</v>
      </c>
      <c r="E359" s="1" t="s">
        <v>1069</v>
      </c>
      <c r="F359" s="1" t="str">
        <f>IF(R358=0,"",R358)</f>
        <v>白</v>
      </c>
      <c r="G359" s="1" t="s">
        <v>1069</v>
      </c>
      <c r="H359" s="4" t="s">
        <v>1073</v>
      </c>
      <c r="I359" s="1" t="s">
        <v>1069</v>
      </c>
      <c r="J359" s="1" t="str">
        <f>IF(T358=0,"",T358)</f>
        <v>レア</v>
      </c>
      <c r="K359" s="1" t="s">
        <v>1069</v>
      </c>
      <c r="L359" s="4" t="s">
        <v>1074</v>
      </c>
      <c r="M359" s="1" t="s">
        <v>1069</v>
      </c>
      <c r="N359" s="1">
        <f>IF(V358=0,"",V358)</f>
        <v>13</v>
      </c>
      <c r="O359" s="1" t="s">
        <v>1069</v>
      </c>
      <c r="Q359" s="9" t="s">
        <v>5</v>
      </c>
      <c r="R359" s="10" t="str">
        <f>INDEX(AL:AL,W356+1)</f>
        <v>クリーチャー</v>
      </c>
      <c r="S359" s="15" t="s">
        <v>1075</v>
      </c>
      <c r="T359" s="10" t="str">
        <f>INDEX(AN:AN,W356+1)</f>
        <v>スピリット</v>
      </c>
      <c r="U359" s="10" t="str">
        <f>INDEX(AO:AO,W356+1)</f>
        <v>騎士</v>
      </c>
      <c r="V359" s="10">
        <f>INDEX(AP:AP,W356+1)</f>
        <v>0</v>
      </c>
      <c r="W359" s="16"/>
      <c r="X359" s="10" t="str">
        <f>INDEX(AZ:AZ,W356+1)</f>
        <v>飛行</v>
      </c>
      <c r="Y359" s="10" t="str">
        <f>INDEX(BA:BA,W356+1)</f>
        <v>ディ</v>
      </c>
      <c r="Z359" s="10" t="str">
        <f>INDEX(BB:BB,W356+1)</f>
        <v/>
      </c>
      <c r="AA359" s="10">
        <f>INDEX(BC:BC,W356+1)</f>
        <v>0</v>
      </c>
      <c r="AC359" s="28"/>
      <c r="AD359" s="28"/>
      <c r="BF359" s="9" t="s">
        <v>1049</v>
      </c>
    </row>
    <row r="360" spans="1:58">
      <c r="A360" s="1" t="str">
        <f t="shared" si="62"/>
        <v>|種別|クリーチャー|サブタイプ|スピリット|騎士||</v>
      </c>
      <c r="B360" s="1" t="s">
        <v>1049</v>
      </c>
      <c r="C360" s="1" t="s">
        <v>1069</v>
      </c>
      <c r="D360" s="4" t="s">
        <v>5</v>
      </c>
      <c r="E360" s="1" t="s">
        <v>1069</v>
      </c>
      <c r="F360" s="1" t="str">
        <f>IF(R359=0,"",R359)</f>
        <v>クリーチャー</v>
      </c>
      <c r="G360" s="1" t="s">
        <v>1069</v>
      </c>
      <c r="H360" s="4" t="s">
        <v>1078</v>
      </c>
      <c r="I360" s="1" t="s">
        <v>1069</v>
      </c>
      <c r="J360" s="1" t="str">
        <f>IF(T359=0,"",T359)</f>
        <v>スピリット</v>
      </c>
      <c r="K360" s="1" t="s">
        <v>1069</v>
      </c>
      <c r="L360" s="1" t="str">
        <f>IF(U359=0,"",U359)</f>
        <v>騎士</v>
      </c>
      <c r="M360" s="1" t="s">
        <v>1069</v>
      </c>
      <c r="N360" s="1" t="str">
        <f>IF(V359=0,"",V359)</f>
        <v/>
      </c>
      <c r="O360" s="1" t="s">
        <v>1069</v>
      </c>
      <c r="Q360" s="9" t="s">
        <v>1079</v>
      </c>
      <c r="R360" s="10" t="str">
        <f>INDEX(BD:BD,W356+1)</f>
        <v>飛行 ディフェンダー&amp;br;あなたがコントロールするスピリットが戦場に出たとき、あなたは2点のライフを得る。&amp;br;ジェム2個を起動する：飛行を持つ1/1のスピリット・トークンを1体召喚する。</v>
      </c>
      <c r="S360" s="11"/>
      <c r="T360" s="11"/>
      <c r="U360" s="11"/>
      <c r="V360" s="12"/>
      <c r="W360" s="16"/>
      <c r="X360" s="8"/>
      <c r="Y360" s="8"/>
      <c r="Z360" s="8"/>
      <c r="AA360" s="30"/>
      <c r="AC360" s="28"/>
      <c r="AD360" s="28"/>
      <c r="BF360" s="9" t="s">
        <v>1049</v>
      </c>
    </row>
    <row r="361" spans="1:58">
      <c r="A361" s="1" t="str">
        <f t="shared" si="62"/>
        <v>|テキスト|&gt;|&gt;|&gt;|&gt;|飛行 ディフェンダー&amp;br;あなたがコントロールするスピリットが戦場に出たとき、あなたは2点のライフを得る。&amp;br;ジェム2個を起動する：飛行を持つ1/1のスピリット・トークンを1体召喚する。|</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飛行 ディフェンダー&amp;br;あなたがコントロールするスピリットが戦場に出たとき、あなたは2点のライフを得る。&amp;br;ジェム2個を起動する：飛行を持つ1/1のスピリット・トークンを1体召喚する。</v>
      </c>
      <c r="O361" s="1" t="s">
        <v>1069</v>
      </c>
      <c r="Q361" s="14" t="s">
        <v>21</v>
      </c>
      <c r="R361" s="10" t="str">
        <f>INDEX(BE:BE,W356+1)</f>
        <v>When a Spirit you control enters the battlefield, gain 2 life.&amp;br;Activate 2:Summon 1 1/1 White Spirit creature with Flying.</v>
      </c>
      <c r="S361" s="11" t="s">
        <v>1173</v>
      </c>
      <c r="T361" s="10" t="str">
        <f>IF(X361="","",X361&amp;IF(Y361="",""," "&amp;Y361)&amp;IF(Z361="",""," "&amp;Z361)&amp;IF(AA361="",""," "&amp;AA361))</f>
        <v>Flying Defender  </v>
      </c>
      <c r="U361" s="11"/>
      <c r="V361" s="12"/>
      <c r="W361" s="16" t="s">
        <v>1084</v>
      </c>
      <c r="X361" s="9" t="str">
        <f t="shared" ref="X361:AA361" si="68">IF(ISERROR(IF(LEN(X360)&gt;1,X360,VLOOKUP(X359,$AC:$AD,2,FALSE))),"",IF(LEN(X360)&gt;1,X360,VLOOKUP(X359,$AC:$AD,2,FALSE)))</f>
        <v>Flying</v>
      </c>
      <c r="Y361" s="9" t="str">
        <f t="shared" si="68"/>
        <v>Defender</v>
      </c>
      <c r="Z361" s="9" t="str">
        <f t="shared" si="68"/>
        <v/>
      </c>
      <c r="AA361" s="9" t="str">
        <f t="shared" si="68"/>
        <v> </v>
      </c>
      <c r="AC361" s="28"/>
      <c r="AD361" s="28"/>
      <c r="BF361" s="9" t="s">
        <v>1049</v>
      </c>
    </row>
    <row r="362" spans="1:58">
      <c r="A362" s="1" t="str">
        <f t="shared" si="62"/>
        <v>|英テキスト|&gt;|&gt;|&gt;|&gt;|Flying Defender  &amp;br;When a Spirit you control enters the battlefield, gain 2 life.&amp;br;Activate 2:Summon 1 1/1 White Spirit creature with Flying.|</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Flying Defender  &amp;br;When a Spirit you control enters the battlefield, gain 2 life.&amp;br;Activate 2:Summon 1 1/1 White Spirit creature with Flying.</v>
      </c>
      <c r="O362" s="1" t="s">
        <v>1069</v>
      </c>
      <c r="Q362" s="9" t="s">
        <v>12</v>
      </c>
      <c r="R362" s="10" t="str">
        <f>IF(INDEX(AX:AX,W356+1)="",0,INDEX(AX:AX,W356+1)&amp;"/"&amp;INDEX(AY:AY,W356+1))</f>
        <v>6/6</v>
      </c>
      <c r="S362" s="11"/>
      <c r="T362" s="11"/>
      <c r="U362" s="11"/>
      <c r="V362" s="12"/>
      <c r="W362" s="16"/>
      <c r="X362" s="9"/>
      <c r="Y362" s="28"/>
      <c r="Z362" s="28"/>
      <c r="AA362" s="29"/>
      <c r="AC362" s="28"/>
      <c r="AD362" s="28"/>
      <c r="BF362" s="9" t="s">
        <v>1049</v>
      </c>
    </row>
    <row r="363" spans="1:58">
      <c r="A363" s="1" t="str">
        <f t="shared" si="62"/>
        <v>|PT|&gt;|6/6|シールド数|&gt;||</v>
      </c>
      <c r="B363" s="1" t="s">
        <v>1049</v>
      </c>
      <c r="C363" s="1" t="s">
        <v>1069</v>
      </c>
      <c r="D363" s="1" t="s">
        <v>12</v>
      </c>
      <c r="E363" s="1" t="s">
        <v>1069</v>
      </c>
      <c r="F363" s="1" t="s">
        <v>1083</v>
      </c>
      <c r="G363" s="1" t="s">
        <v>1069</v>
      </c>
      <c r="H363" s="1" t="str">
        <f>IF(R362=0,"",R362)</f>
        <v>6/6</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*ハンウィアーの民兵隊長/Hanweir Militia Captain</v>
      </c>
      <c r="B370" s="1" t="s">
        <v>1049</v>
      </c>
      <c r="C370" s="1" t="str">
        <f>"*"&amp;R370&amp;"/"&amp;T370</f>
        <v>*ハンウィアーの民兵隊長/Hanweir Militia Captain</v>
      </c>
      <c r="Q370" s="9" t="s">
        <v>3</v>
      </c>
      <c r="R370" s="10" t="str">
        <f>INDEX(AJ:AJ,W369+1)</f>
        <v>ハンウィアーの民兵隊長</v>
      </c>
      <c r="S370" s="11" t="s">
        <v>4</v>
      </c>
      <c r="T370" s="10" t="str">
        <f>INDEX(AK:AK,W369+1)</f>
        <v>Hanweir Militia Captain</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白</v>
      </c>
      <c r="S371" s="15" t="s">
        <v>1</v>
      </c>
      <c r="T371" s="10" t="str">
        <f>INDEX(AG:AG,W369+1)</f>
        <v>レア</v>
      </c>
      <c r="U371" s="15" t="s">
        <v>2</v>
      </c>
      <c r="V371" s="10">
        <f>INDEX(AI:AI,W369+1)</f>
        <v>12</v>
      </c>
      <c r="W371" s="16"/>
      <c r="X371" s="10" t="str">
        <f>INDEX(AQ:AQ,W369+1)</f>
        <v>あなたのターン開始時に、あなたの手札がいっぱいの場合、このクリーチャーは変身する。</v>
      </c>
      <c r="Y371" s="28"/>
      <c r="Z371" s="28"/>
      <c r="AA371" s="29"/>
      <c r="AC371" s="11"/>
      <c r="AD371" s="11"/>
      <c r="BF371" s="9" t="s">
        <v>1049</v>
      </c>
    </row>
    <row r="372" spans="1:58">
      <c r="A372" s="1" t="str">
        <f t="shared" si="62"/>
        <v>|色|白|レアリティ|レア|マナコスト|12|</v>
      </c>
      <c r="B372" s="1" t="s">
        <v>1049</v>
      </c>
      <c r="C372" s="1" t="s">
        <v>1069</v>
      </c>
      <c r="D372" s="4" t="s">
        <v>0</v>
      </c>
      <c r="E372" s="1" t="s">
        <v>1069</v>
      </c>
      <c r="F372" s="1" t="str">
        <f>IF(R371=0,"",R371)</f>
        <v>白</v>
      </c>
      <c r="G372" s="1" t="s">
        <v>1069</v>
      </c>
      <c r="H372" s="4" t="s">
        <v>1073</v>
      </c>
      <c r="I372" s="1" t="s">
        <v>1069</v>
      </c>
      <c r="J372" s="1" t="str">
        <f>IF(T371=0,"",T371)</f>
        <v>レア</v>
      </c>
      <c r="K372" s="1" t="s">
        <v>1069</v>
      </c>
      <c r="L372" s="4" t="s">
        <v>1074</v>
      </c>
      <c r="M372" s="1" t="s">
        <v>1069</v>
      </c>
      <c r="N372" s="1">
        <f>IF(V371=0,"",V371)</f>
        <v>12</v>
      </c>
      <c r="O372" s="1" t="s">
        <v>1069</v>
      </c>
      <c r="Q372" s="9" t="s">
        <v>5</v>
      </c>
      <c r="R372" s="10" t="str">
        <f>INDEX(AL:AL,W369+1)</f>
        <v>クリーチャー</v>
      </c>
      <c r="S372" s="15" t="s">
        <v>1075</v>
      </c>
      <c r="T372" s="10" t="str">
        <f>INDEX(AN:AN,W369+1)</f>
        <v>人間</v>
      </c>
      <c r="U372" s="10" t="str">
        <f>INDEX(AO:AO,W369+1)</f>
        <v>兵士</v>
      </c>
      <c r="V372" s="10">
        <f>INDEX(AP:AP,W369+1)</f>
        <v>0</v>
      </c>
      <c r="W372" s="16"/>
      <c r="X372" s="10" t="str">
        <f>INDEX(AZ:AZ,W369+1)</f>
        <v>あな</v>
      </c>
      <c r="Y372" s="10" t="str">
        <f>INDEX(BA:BA,W369+1)</f>
        <v/>
      </c>
      <c r="Z372" s="10" t="str">
        <f>INDEX(BB:BB,W369+1)</f>
        <v/>
      </c>
      <c r="AA372" s="10">
        <f>INDEX(BC:BC,W369+1)</f>
        <v>0</v>
      </c>
      <c r="AC372" s="28"/>
      <c r="AD372" s="28"/>
      <c r="BF372" s="9" t="s">
        <v>1049</v>
      </c>
    </row>
    <row r="373" spans="1:58">
      <c r="A373" s="1" t="str">
        <f t="shared" si="62"/>
        <v>|種別|クリーチャー|サブタイプ|人間|兵士||</v>
      </c>
      <c r="B373" s="1" t="s">
        <v>1049</v>
      </c>
      <c r="C373" s="1" t="s">
        <v>1069</v>
      </c>
      <c r="D373" s="4" t="s">
        <v>5</v>
      </c>
      <c r="E373" s="1" t="s">
        <v>1069</v>
      </c>
      <c r="F373" s="1" t="str">
        <f>IF(R372=0,"",R372)</f>
        <v>クリーチャー</v>
      </c>
      <c r="G373" s="1" t="s">
        <v>1069</v>
      </c>
      <c r="H373" s="4" t="s">
        <v>1078</v>
      </c>
      <c r="I373" s="1" t="s">
        <v>1069</v>
      </c>
      <c r="J373" s="1" t="str">
        <f>IF(T372=0,"",T372)</f>
        <v>人間</v>
      </c>
      <c r="K373" s="1" t="s">
        <v>1069</v>
      </c>
      <c r="L373" s="1" t="str">
        <f>IF(U372=0,"",U372)</f>
        <v>兵士</v>
      </c>
      <c r="M373" s="1" t="s">
        <v>1069</v>
      </c>
      <c r="N373" s="1" t="str">
        <f>IF(V372=0,"",V372)</f>
        <v/>
      </c>
      <c r="O373" s="1" t="s">
        <v>1069</v>
      </c>
      <c r="Q373" s="9" t="s">
        <v>1079</v>
      </c>
      <c r="R373" s="10" t="str">
        <f>INDEX(BD:BD,W369+1)</f>
        <v>あなたのターン開始時に、あなたの手札がいっぱいの場合、このクリーチャーは変身する。</v>
      </c>
      <c r="S373" s="11"/>
      <c r="T373" s="11"/>
      <c r="U373" s="11"/>
      <c r="V373" s="12"/>
      <c r="W373" s="16"/>
      <c r="X373" s="8"/>
      <c r="Y373" s="8"/>
      <c r="Z373" s="8"/>
      <c r="AA373" s="30"/>
      <c r="AC373" s="28"/>
      <c r="AD373" s="28"/>
      <c r="BF373" s="9" t="s">
        <v>1049</v>
      </c>
    </row>
    <row r="374" spans="1:58">
      <c r="A374" s="1" t="str">
        <f t="shared" si="62"/>
        <v>|テキスト|&gt;|&gt;|&gt;|&gt;|あなたのターン開始時に、あなたの手札がいっぱいの場合、このクリーチャーは変身する。|</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あなたのターン開始時に、あなたの手札がいっぱいの場合、このクリーチャーは変身する。</v>
      </c>
      <c r="O374" s="1" t="s">
        <v>1069</v>
      </c>
      <c r="Q374" s="14" t="s">
        <v>21</v>
      </c>
      <c r="R374" s="10" t="str">
        <f>INDEX(BE:BE,W369+1)</f>
        <v>At the beginning of your turn, if your hand is full, Transform this creature.</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|英テキスト|&gt;|&gt;|&gt;|&gt;|At the beginning of your turn, if your hand is full, Transform this creature.|</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At the beginning of your turn, if your hand is full, Transform this creature.</v>
      </c>
      <c r="O375" s="1" t="s">
        <v>1069</v>
      </c>
      <c r="Q375" s="9" t="s">
        <v>12</v>
      </c>
      <c r="R375" s="10" t="str">
        <f>IF(INDEX(AX:AX,W369+1)="",0,INDEX(AX:AX,W369+1)&amp;"/"&amp;INDEX(AY:AY,W369+1))</f>
        <v>6/6</v>
      </c>
      <c r="S375" s="11"/>
      <c r="T375" s="11"/>
      <c r="U375" s="11"/>
      <c r="V375" s="12"/>
      <c r="W375" s="16"/>
      <c r="X375" s="9"/>
      <c r="Y375" s="28"/>
      <c r="Z375" s="28"/>
      <c r="AA375" s="29"/>
      <c r="AC375" s="28"/>
      <c r="AD375" s="28"/>
      <c r="BF375" s="9" t="s">
        <v>1049</v>
      </c>
    </row>
    <row r="376" spans="1:58">
      <c r="A376" s="1" t="str">
        <f t="shared" si="62"/>
        <v>|PT|&gt;|6/6|シールド数|&gt;||</v>
      </c>
      <c r="B376" s="1" t="s">
        <v>1049</v>
      </c>
      <c r="C376" s="1" t="s">
        <v>1069</v>
      </c>
      <c r="D376" s="1" t="s">
        <v>12</v>
      </c>
      <c r="E376" s="1" t="s">
        <v>1069</v>
      </c>
      <c r="F376" s="1" t="s">
        <v>1083</v>
      </c>
      <c r="G376" s="1" t="s">
        <v>1069</v>
      </c>
      <c r="H376" s="1" t="str">
        <f>IF(R375=0,"",R375)</f>
        <v>6/6</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*ウェストヴェイル教団の指導者/Westvale Cult Leader</v>
      </c>
      <c r="B383" s="1" t="s">
        <v>1049</v>
      </c>
      <c r="C383" s="1" t="str">
        <f>"*"&amp;R383&amp;"/"&amp;T383</f>
        <v>*ウェストヴェイル教団の指導者/Westvale Cult Leader</v>
      </c>
      <c r="Q383" s="9" t="s">
        <v>3</v>
      </c>
      <c r="R383" s="10" t="str">
        <f>INDEX(AJ:AJ,W382+1)</f>
        <v>ウェストヴェイル教団の指導者</v>
      </c>
      <c r="S383" s="11" t="s">
        <v>4</v>
      </c>
      <c r="T383" s="10" t="str">
        <f>INDEX(AK:AK,W382+1)</f>
        <v>Westvale Cult Leader</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白</v>
      </c>
      <c r="S384" s="15" t="s">
        <v>1</v>
      </c>
      <c r="T384" s="10" t="str">
        <f>INDEX(AG:AG,W382+1)</f>
        <v>レア</v>
      </c>
      <c r="U384" s="15" t="s">
        <v>2</v>
      </c>
      <c r="V384" s="10">
        <f>INDEX(AI:AI,W382+1)</f>
        <v>1</v>
      </c>
      <c r="W384" s="16"/>
      <c r="X384" s="10" t="str">
        <f>INDEX(AQ:AQ,W382+1)</f>
        <v>あなたのターン開始時に、1/1のクレリック･トークンを1体召喚する。</v>
      </c>
      <c r="Y384" s="28"/>
      <c r="Z384" s="28"/>
      <c r="AA384" s="29"/>
      <c r="AC384" s="11"/>
      <c r="AD384" s="11"/>
      <c r="BF384" s="9" t="s">
        <v>1049</v>
      </c>
    </row>
    <row r="385" spans="1:58">
      <c r="A385" s="1" t="str">
        <f t="shared" si="62"/>
        <v>|色|白|レアリティ|レア|マナコスト|1|</v>
      </c>
      <c r="B385" s="1" t="s">
        <v>1049</v>
      </c>
      <c r="C385" s="1" t="s">
        <v>1069</v>
      </c>
      <c r="D385" s="4" t="s">
        <v>0</v>
      </c>
      <c r="E385" s="1" t="s">
        <v>1069</v>
      </c>
      <c r="F385" s="1" t="str">
        <f>IF(R384=0,"",R384)</f>
        <v>白</v>
      </c>
      <c r="G385" s="1" t="s">
        <v>1069</v>
      </c>
      <c r="H385" s="4" t="s">
        <v>1073</v>
      </c>
      <c r="I385" s="1" t="s">
        <v>1069</v>
      </c>
      <c r="J385" s="1" t="str">
        <f>IF(T384=0,"",T384)</f>
        <v>レア</v>
      </c>
      <c r="K385" s="1" t="s">
        <v>1069</v>
      </c>
      <c r="L385" s="4" t="s">
        <v>1074</v>
      </c>
      <c r="M385" s="1" t="s">
        <v>1069</v>
      </c>
      <c r="N385" s="1">
        <f>IF(V384=0,"",V384)</f>
        <v>1</v>
      </c>
      <c r="O385" s="1" t="s">
        <v>1069</v>
      </c>
      <c r="Q385" s="9" t="s">
        <v>5</v>
      </c>
      <c r="R385" s="10" t="str">
        <f>INDEX(AL:AL,W382+1)</f>
        <v>クリーチャー</v>
      </c>
      <c r="S385" s="15" t="s">
        <v>1075</v>
      </c>
      <c r="T385" s="10" t="str">
        <f>INDEX(AN:AN,W382+1)</f>
        <v>人間</v>
      </c>
      <c r="U385" s="10" t="str">
        <f>INDEX(AO:AO,W382+1)</f>
        <v>クレリック</v>
      </c>
      <c r="V385" s="10">
        <f>INDEX(AP:AP,W382+1)</f>
        <v>0</v>
      </c>
      <c r="W385" s="16"/>
      <c r="X385" s="10" t="str">
        <f>INDEX(AZ:AZ,W382+1)</f>
        <v>あな</v>
      </c>
      <c r="Y385" s="10" t="str">
        <f>INDEX(BA:BA,W382+1)</f>
        <v/>
      </c>
      <c r="Z385" s="10" t="str">
        <f>INDEX(BB:BB,W382+1)</f>
        <v/>
      </c>
      <c r="AA385" s="10">
        <f>INDEX(BC:BC,W382+1)</f>
        <v>0</v>
      </c>
      <c r="AC385" s="28"/>
      <c r="AD385" s="28"/>
      <c r="BF385" s="9" t="s">
        <v>1049</v>
      </c>
    </row>
    <row r="386" spans="1:58">
      <c r="A386" s="1" t="str">
        <f t="shared" si="62"/>
        <v>|種別|クリーチャー|サブタイプ|人間|クレリック||</v>
      </c>
      <c r="B386" s="1" t="s">
        <v>1049</v>
      </c>
      <c r="C386" s="1" t="s">
        <v>1069</v>
      </c>
      <c r="D386" s="4" t="s">
        <v>5</v>
      </c>
      <c r="E386" s="1" t="s">
        <v>1069</v>
      </c>
      <c r="F386" s="1" t="str">
        <f>IF(R385=0,"",R385)</f>
        <v>クリーチャー</v>
      </c>
      <c r="G386" s="1" t="s">
        <v>1069</v>
      </c>
      <c r="H386" s="4" t="s">
        <v>1078</v>
      </c>
      <c r="I386" s="1" t="s">
        <v>1069</v>
      </c>
      <c r="J386" s="1" t="str">
        <f>IF(T385=0,"",T385)</f>
        <v>人間</v>
      </c>
      <c r="K386" s="1" t="s">
        <v>1069</v>
      </c>
      <c r="L386" s="1" t="str">
        <f>IF(U385=0,"",U385)</f>
        <v>クレリック</v>
      </c>
      <c r="M386" s="1" t="s">
        <v>1069</v>
      </c>
      <c r="N386" s="1" t="str">
        <f>IF(V385=0,"",V385)</f>
        <v/>
      </c>
      <c r="O386" s="1" t="s">
        <v>1069</v>
      </c>
      <c r="Q386" s="9" t="s">
        <v>1079</v>
      </c>
      <c r="R386" s="10" t="str">
        <f>INDEX(BD:BD,W382+1)</f>
        <v>あなたのターン開始時に、1/1のクレリック･トークンを1体召喚する。&amp;br;このクリーチャーがこの形態に変身したとき、このクリーチャーは+X/+Xの修正を受ける。Xはあなたがコントロールするクリーチャーの数の2倍に等しい。&amp;br;あなたがコントロールするクリーチャーが戦場に出たとき、このクリーチャーは+1/+1の修正を受ける。</v>
      </c>
      <c r="S386" s="11"/>
      <c r="T386" s="11"/>
      <c r="U386" s="11"/>
      <c r="V386" s="12"/>
      <c r="W386" s="16"/>
      <c r="X386" s="8"/>
      <c r="Y386" s="8"/>
      <c r="Z386" s="8"/>
      <c r="AA386" s="30"/>
      <c r="AC386" s="28"/>
      <c r="AD386" s="28"/>
      <c r="BF386" s="9" t="s">
        <v>1049</v>
      </c>
    </row>
    <row r="387" spans="1:58">
      <c r="A387" s="1" t="str">
        <f t="shared" si="62"/>
        <v>|テキスト|&gt;|&gt;|&gt;|&gt;|あなたのターン開始時に、1/1のクレリック･トークンを1体召喚する。&amp;br;このクリーチャーがこの形態に変身したとき、このクリーチャーは+X/+Xの修正を受ける。Xはあなたがコントロールするクリーチャーの数の2倍に等しい。&amp;br;あなたがコントロールするクリーチャーが戦場に出たとき、このクリーチャーは+1/+1の修正を受ける。|</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あなたのターン開始時に、1/1のクレリック･トークンを1体召喚する。&amp;br;このクリーチャーがこの形態に変身したとき、このクリーチャーは+X/+Xの修正を受ける。Xはあなたがコントロールするクリーチャーの数の2倍に等しい。&amp;br;あなたがコントロールするクリーチャーが戦場に出たとき、このクリーチャーは+1/+1の修正を受ける。</v>
      </c>
      <c r="O387" s="1" t="s">
        <v>1069</v>
      </c>
      <c r="Q387" s="14" t="s">
        <v>21</v>
      </c>
      <c r="R387" s="10" t="str">
        <f>INDEX(BE:BE,W382+1)</f>
        <v>At the beginning of your turn, summon 1 1/1 Cleric token.</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|英テキスト|&gt;|&gt;|&gt;|&gt;|At the beginning of your turn, summon 1 1/1 Cleric token.|</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At the beginning of your turn, summon 1 1/1 Cleric token.</v>
      </c>
      <c r="O388" s="1" t="s">
        <v>1069</v>
      </c>
      <c r="Q388" s="9" t="s">
        <v>12</v>
      </c>
      <c r="R388" s="10" t="str">
        <f>IF(INDEX(AX:AX,W382+1)="",0,INDEX(AX:AX,W382+1)&amp;"/"&amp;INDEX(AY:AY,W382+1))</f>
        <v>2/2</v>
      </c>
      <c r="S388" s="11"/>
      <c r="T388" s="11"/>
      <c r="U388" s="11"/>
      <c r="V388" s="12"/>
      <c r="W388" s="16"/>
      <c r="X388" s="9"/>
      <c r="Y388" s="28"/>
      <c r="Z388" s="28"/>
      <c r="AA388" s="29"/>
      <c r="AC388" s="28"/>
      <c r="AD388" s="28"/>
      <c r="BF388" s="9" t="s">
        <v>1049</v>
      </c>
    </row>
    <row r="389" spans="1:58">
      <c r="A389" s="1" t="str">
        <f t="shared" si="62"/>
        <v>|PT|&gt;|2/2|シールド数|&gt;||</v>
      </c>
      <c r="B389" s="1" t="s">
        <v>1049</v>
      </c>
      <c r="C389" s="1" t="s">
        <v>1069</v>
      </c>
      <c r="D389" s="1" t="s">
        <v>12</v>
      </c>
      <c r="E389" s="1" t="s">
        <v>1069</v>
      </c>
      <c r="F389" s="1" t="s">
        <v>1083</v>
      </c>
      <c r="G389" s="1" t="s">
        <v>1069</v>
      </c>
      <c r="H389" s="1" t="str">
        <f>IF(R388=0,"",R388)</f>
        <v>2/2</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*サリアの副官/Thalia's Lieutenant</v>
      </c>
      <c r="B396" s="1" t="s">
        <v>1049</v>
      </c>
      <c r="C396" s="1" t="str">
        <f>"*"&amp;R396&amp;"/"&amp;T396</f>
        <v>*サリアの副官/Thalia's Lieutenant</v>
      </c>
      <c r="Q396" s="9" t="s">
        <v>3</v>
      </c>
      <c r="R396" s="10" t="str">
        <f>INDEX(AJ:AJ,W395+1)</f>
        <v>サリアの副官</v>
      </c>
      <c r="S396" s="11" t="s">
        <v>4</v>
      </c>
      <c r="T396" s="10" t="str">
        <f>INDEX(AK:AK,W395+1)</f>
        <v>Thalia's Lieutenant</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白</v>
      </c>
      <c r="S397" s="15" t="s">
        <v>1</v>
      </c>
      <c r="T397" s="10" t="str">
        <f>INDEX(AG:AG,W395+1)</f>
        <v>レア</v>
      </c>
      <c r="U397" s="15" t="s">
        <v>2</v>
      </c>
      <c r="V397" s="10">
        <f>INDEX(AI:AI,W395+1)</f>
        <v>13</v>
      </c>
      <c r="W397" s="16"/>
      <c r="X397" s="10" t="str">
        <f>INDEX(AQ:AQ,W395+1)</f>
        <v>このクリーチャーが戦場に出たとき、あなたがコントロールする各人間は+2/+2の修正を受ける。</v>
      </c>
      <c r="Y397" s="28"/>
      <c r="Z397" s="28"/>
      <c r="AA397" s="29"/>
      <c r="AC397" s="11"/>
      <c r="AD397" s="11"/>
      <c r="BF397" s="9" t="s">
        <v>1049</v>
      </c>
    </row>
    <row r="398" spans="1:58">
      <c r="A398" s="1" t="str">
        <f t="shared" si="73"/>
        <v>|色|白|レアリティ|レア|マナコスト|13|</v>
      </c>
      <c r="B398" s="1" t="s">
        <v>1049</v>
      </c>
      <c r="C398" s="1" t="s">
        <v>1069</v>
      </c>
      <c r="D398" s="4" t="s">
        <v>0</v>
      </c>
      <c r="E398" s="1" t="s">
        <v>1069</v>
      </c>
      <c r="F398" s="1" t="str">
        <f>IF(R397=0,"",R397)</f>
        <v>白</v>
      </c>
      <c r="G398" s="1" t="s">
        <v>1069</v>
      </c>
      <c r="H398" s="4" t="s">
        <v>1073</v>
      </c>
      <c r="I398" s="1" t="s">
        <v>1069</v>
      </c>
      <c r="J398" s="1" t="str">
        <f>IF(T397=0,"",T397)</f>
        <v>レア</v>
      </c>
      <c r="K398" s="1" t="s">
        <v>1069</v>
      </c>
      <c r="L398" s="4" t="s">
        <v>1074</v>
      </c>
      <c r="M398" s="1" t="s">
        <v>1069</v>
      </c>
      <c r="N398" s="1">
        <f>IF(V397=0,"",V397)</f>
        <v>13</v>
      </c>
      <c r="O398" s="1" t="s">
        <v>1069</v>
      </c>
      <c r="Q398" s="9" t="s">
        <v>5</v>
      </c>
      <c r="R398" s="10" t="str">
        <f>INDEX(AL:AL,W395+1)</f>
        <v>クリーチャー</v>
      </c>
      <c r="S398" s="15" t="s">
        <v>1075</v>
      </c>
      <c r="T398" s="10" t="str">
        <f>INDEX(AN:AN,W395+1)</f>
        <v>人間</v>
      </c>
      <c r="U398" s="10" t="str">
        <f>INDEX(AO:AO,W395+1)</f>
        <v>兵士</v>
      </c>
      <c r="V398" s="10">
        <f>INDEX(AP:AP,W395+1)</f>
        <v>0</v>
      </c>
      <c r="W398" s="16"/>
      <c r="X398" s="10" t="str">
        <f>INDEX(AZ:AZ,W395+1)</f>
        <v>この</v>
      </c>
      <c r="Y398" s="10" t="str">
        <f>INDEX(BA:BA,W395+1)</f>
        <v/>
      </c>
      <c r="Z398" s="10" t="str">
        <f>INDEX(BB:BB,W395+1)</f>
        <v/>
      </c>
      <c r="AA398" s="10">
        <f>INDEX(BC:BC,W395+1)</f>
        <v>0</v>
      </c>
      <c r="AC398" s="28"/>
      <c r="AD398" s="28"/>
      <c r="BF398" s="9" t="s">
        <v>1049</v>
      </c>
    </row>
    <row r="399" spans="1:58">
      <c r="A399" s="1" t="str">
        <f t="shared" si="73"/>
        <v>|種別|クリーチャー|サブタイプ|人間|兵士||</v>
      </c>
      <c r="B399" s="1" t="s">
        <v>1049</v>
      </c>
      <c r="C399" s="1" t="s">
        <v>1069</v>
      </c>
      <c r="D399" s="4" t="s">
        <v>5</v>
      </c>
      <c r="E399" s="1" t="s">
        <v>1069</v>
      </c>
      <c r="F399" s="1" t="str">
        <f>IF(R398=0,"",R398)</f>
        <v>クリーチャー</v>
      </c>
      <c r="G399" s="1" t="s">
        <v>1069</v>
      </c>
      <c r="H399" s="4" t="s">
        <v>1078</v>
      </c>
      <c r="I399" s="1" t="s">
        <v>1069</v>
      </c>
      <c r="J399" s="1" t="str">
        <f>IF(T398=0,"",T398)</f>
        <v>人間</v>
      </c>
      <c r="K399" s="1" t="s">
        <v>1069</v>
      </c>
      <c r="L399" s="1" t="str">
        <f>IF(U398=0,"",U398)</f>
        <v>兵士</v>
      </c>
      <c r="M399" s="1" t="s">
        <v>1069</v>
      </c>
      <c r="N399" s="1" t="str">
        <f>IF(V398=0,"",V398)</f>
        <v/>
      </c>
      <c r="O399" s="1" t="s">
        <v>1069</v>
      </c>
      <c r="Q399" s="9" t="s">
        <v>1079</v>
      </c>
      <c r="R399" s="10" t="str">
        <f>INDEX(BD:BD,W395+1)</f>
        <v>このクリーチャーが戦場に出たとき、あなたがコントロールする各人間は+2/+2の修正を受ける。&amp;br;あなたがコントロールする人間が戦場に出たとき、このクリーチャーは+2/+2の修正を受ける。</v>
      </c>
      <c r="S399" s="11"/>
      <c r="T399" s="11"/>
      <c r="U399" s="11"/>
      <c r="V399" s="12"/>
      <c r="W399" s="16"/>
      <c r="X399" s="8"/>
      <c r="Y399" s="8"/>
      <c r="Z399" s="8"/>
      <c r="AA399" s="30"/>
      <c r="AC399" s="28"/>
      <c r="AD399" s="28"/>
      <c r="BF399" s="9" t="s">
        <v>1049</v>
      </c>
    </row>
    <row r="400" spans="1:58">
      <c r="A400" s="1" t="str">
        <f t="shared" si="73"/>
        <v>|テキスト|&gt;|&gt;|&gt;|&gt;|このクリーチャーが戦場に出たとき、あなたがコントロールする各人間は+2/+2の修正を受ける。&amp;br;あなたがコントロールする人間が戦場に出たとき、このクリーチャーは+2/+2の修正を受ける。|</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このクリーチャーが戦場に出たとき、あなたがコントロールする各人間は+2/+2の修正を受ける。&amp;br;あなたがコントロールする人間が戦場に出たとき、このクリーチャーは+2/+2の修正を受ける。</v>
      </c>
      <c r="O400" s="1" t="s">
        <v>1069</v>
      </c>
      <c r="Q400" s="14" t="s">
        <v>21</v>
      </c>
      <c r="R400" s="10" t="str">
        <f>INDEX(BE:BE,W395+1)</f>
        <v>When this creature enters the battlefield, give +2/+2 to each Human you control.&amp;br;When a Human you control enters the battlefield, give +2/+2 to this creature.</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|英テキスト|&gt;|&gt;|&gt;|&gt;|When this creature enters the battlefield, give +2/+2 to each Human you control.&amp;br;When a Human you control enters the battlefield, give +2/+2 to this creature.|</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When this creature enters the battlefield, give +2/+2 to each Human you control.&amp;br;When a Human you control enters the battlefield, give +2/+2 to this creature.</v>
      </c>
      <c r="O401" s="1" t="s">
        <v>1069</v>
      </c>
      <c r="Q401" s="9" t="s">
        <v>12</v>
      </c>
      <c r="R401" s="10" t="str">
        <f>IF(INDEX(AX:AX,W395+1)="",0,INDEX(AX:AX,W395+1)&amp;"/"&amp;INDEX(AY:AY,W395+1))</f>
        <v>1/1</v>
      </c>
      <c r="S401" s="11"/>
      <c r="T401" s="11"/>
      <c r="U401" s="11"/>
      <c r="V401" s="12"/>
      <c r="W401" s="16"/>
      <c r="X401" s="9"/>
      <c r="Y401" s="28"/>
      <c r="Z401" s="28"/>
      <c r="AA401" s="29"/>
      <c r="AC401" s="28"/>
      <c r="AD401" s="28"/>
      <c r="BF401" s="9" t="s">
        <v>1049</v>
      </c>
    </row>
    <row r="402" spans="1:58">
      <c r="A402" s="1" t="str">
        <f t="shared" si="73"/>
        <v>|PT|&gt;|1/1|シールド数|&gt;||</v>
      </c>
      <c r="B402" s="1" t="s">
        <v>1049</v>
      </c>
      <c r="C402" s="1" t="s">
        <v>1069</v>
      </c>
      <c r="D402" s="1" t="s">
        <v>12</v>
      </c>
      <c r="E402" s="1" t="s">
        <v>1069</v>
      </c>
      <c r="F402" s="1" t="s">
        <v>1083</v>
      </c>
      <c r="G402" s="1" t="s">
        <v>1069</v>
      </c>
      <c r="H402" s="1" t="str">
        <f>IF(R401=0,"",R401)</f>
        <v>1/1</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*石の宣告/Declaration in Stone</v>
      </c>
      <c r="B409" s="1" t="s">
        <v>1049</v>
      </c>
      <c r="C409" s="1" t="str">
        <f>"*"&amp;R409&amp;"/"&amp;T409</f>
        <v>*石の宣告/Declaration in Stone</v>
      </c>
      <c r="Q409" s="9" t="s">
        <v>3</v>
      </c>
      <c r="R409" s="10" t="str">
        <f>INDEX(AJ:AJ,W408+1)</f>
        <v>石の宣告</v>
      </c>
      <c r="S409" s="11" t="s">
        <v>4</v>
      </c>
      <c r="T409" s="10" t="str">
        <f>INDEX(AK:AK,W408+1)</f>
        <v>Declaration in Stone</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白</v>
      </c>
      <c r="S410" s="15" t="s">
        <v>1</v>
      </c>
      <c r="T410" s="10" t="str">
        <f>INDEX(AG:AG,W408+1)</f>
        <v>レア</v>
      </c>
      <c r="U410" s="15" t="s">
        <v>2</v>
      </c>
      <c r="V410" s="10">
        <f>INDEX(AI:AI,W408+1)</f>
        <v>10</v>
      </c>
      <c r="W410" s="16"/>
      <c r="X410" s="10" t="str">
        <f>INDEX(AQ:AQ,W408+1)</f>
        <v>クリーチャー1体を対象とし、それを破壊する。そのクリーチャーのオーナーは調査を行う。</v>
      </c>
      <c r="Y410" s="28"/>
      <c r="Z410" s="28"/>
      <c r="AA410" s="29"/>
      <c r="AC410" s="11"/>
      <c r="AD410" s="11"/>
      <c r="BF410" s="9" t="s">
        <v>1049</v>
      </c>
    </row>
    <row r="411" spans="1:58">
      <c r="A411" s="1" t="str">
        <f t="shared" si="73"/>
        <v>|色|白|レアリティ|レア|マナコスト|10|</v>
      </c>
      <c r="B411" s="1" t="s">
        <v>1049</v>
      </c>
      <c r="C411" s="1" t="s">
        <v>1069</v>
      </c>
      <c r="D411" s="4" t="s">
        <v>0</v>
      </c>
      <c r="E411" s="1" t="s">
        <v>1069</v>
      </c>
      <c r="F411" s="1" t="str">
        <f>IF(R410=0,"",R410)</f>
        <v>白</v>
      </c>
      <c r="G411" s="1" t="s">
        <v>1069</v>
      </c>
      <c r="H411" s="4" t="s">
        <v>1073</v>
      </c>
      <c r="I411" s="1" t="s">
        <v>1069</v>
      </c>
      <c r="J411" s="1" t="str">
        <f>IF(T410=0,"",T410)</f>
        <v>レア</v>
      </c>
      <c r="K411" s="1" t="s">
        <v>1069</v>
      </c>
      <c r="L411" s="4" t="s">
        <v>1074</v>
      </c>
      <c r="M411" s="1" t="s">
        <v>1069</v>
      </c>
      <c r="N411" s="1">
        <f>IF(V410=0,"",V410)</f>
        <v>10</v>
      </c>
      <c r="O411" s="1" t="s">
        <v>1069</v>
      </c>
      <c r="Q411" s="9" t="s">
        <v>5</v>
      </c>
      <c r="R411" s="10" t="str">
        <f>INDEX(AL:AL,W408+1)</f>
        <v>呪文</v>
      </c>
      <c r="S411" s="15" t="s">
        <v>1075</v>
      </c>
      <c r="T411" s="10">
        <f>INDEX(AN:AN,W408+1)</f>
        <v>0</v>
      </c>
      <c r="U411" s="10">
        <f>INDEX(AO:AO,W408+1)</f>
        <v>0</v>
      </c>
      <c r="V411" s="10">
        <f>INDEX(AP:AP,W408+1)</f>
        <v>0</v>
      </c>
      <c r="W411" s="16"/>
      <c r="X411" s="10" t="str">
        <f>INDEX(AZ:AZ,W408+1)</f>
        <v>クリ</v>
      </c>
      <c r="Y411" s="10" t="str">
        <f>INDEX(BA:BA,W408+1)</f>
        <v/>
      </c>
      <c r="Z411" s="10" t="str">
        <f>INDEX(BB:BB,W408+1)</f>
        <v/>
      </c>
      <c r="AA411" s="10">
        <f>INDEX(BC:BC,W408+1)</f>
        <v>0</v>
      </c>
      <c r="AC411" s="28"/>
      <c r="AD411" s="28"/>
      <c r="BF411" s="9" t="s">
        <v>1049</v>
      </c>
    </row>
    <row r="412" spans="1:58">
      <c r="A412" s="1" t="str">
        <f t="shared" si="73"/>
        <v>|種別|呪文|サブタイプ||||</v>
      </c>
      <c r="B412" s="1" t="s">
        <v>1049</v>
      </c>
      <c r="C412" s="1" t="s">
        <v>1069</v>
      </c>
      <c r="D412" s="4" t="s">
        <v>5</v>
      </c>
      <c r="E412" s="1" t="s">
        <v>1069</v>
      </c>
      <c r="F412" s="1" t="str">
        <f>IF(R411=0,"",R411)</f>
        <v>呪文</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クリーチャー1体を対象とし、それを破壊する。そのクリーチャーのオーナーは調査を行う。</v>
      </c>
      <c r="S412" s="11"/>
      <c r="T412" s="11"/>
      <c r="U412" s="11"/>
      <c r="V412" s="12"/>
      <c r="W412" s="16"/>
      <c r="X412" s="8"/>
      <c r="Y412" s="8"/>
      <c r="Z412" s="8"/>
      <c r="AA412" s="30"/>
      <c r="AC412" s="28"/>
      <c r="AD412" s="28"/>
      <c r="BF412" s="9" t="s">
        <v>1049</v>
      </c>
    </row>
    <row r="413" spans="1:58">
      <c r="A413" s="1" t="str">
        <f t="shared" si="73"/>
        <v>|テキスト|&gt;|&gt;|&gt;|&gt;|クリーチャー1体を対象とし、それを破壊する。そのクリーチャーのオーナーは調査を行う。|</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クリーチャー1体を対象とし、それを破壊する。そのクリーチャーのオーナーは調査を行う。</v>
      </c>
      <c r="O413" s="1" t="s">
        <v>1069</v>
      </c>
      <c r="Q413" s="14" t="s">
        <v>21</v>
      </c>
      <c r="R413" s="10" t="str">
        <f>INDEX(BE:BE,W408+1)</f>
        <v>Destroy target creature. That creature's owner Investigates.</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|英テキスト|&gt;|&gt;|&gt;|&gt;|Destroy target creature. That creature's owner Investigates.|</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Destroy target creature. That creature's owner Investigates.</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*永遠の見守り/Always Watching</v>
      </c>
      <c r="B422" s="1" t="s">
        <v>1049</v>
      </c>
      <c r="C422" s="1" t="str">
        <f>"*"&amp;R422&amp;"/"&amp;T422</f>
        <v>*永遠の見守り/Always Watching</v>
      </c>
      <c r="Q422" s="9" t="s">
        <v>3</v>
      </c>
      <c r="R422" s="10" t="str">
        <f>INDEX(AJ:AJ,W421+1)</f>
        <v>永遠の見守り</v>
      </c>
      <c r="S422" s="11" t="s">
        <v>4</v>
      </c>
      <c r="T422" s="10" t="str">
        <f>INDEX(AK:AK,W421+1)</f>
        <v>Always Watching</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白</v>
      </c>
      <c r="S423" s="15" t="s">
        <v>1</v>
      </c>
      <c r="T423" s="10" t="str">
        <f>INDEX(AG:AG,W421+1)</f>
        <v>レア</v>
      </c>
      <c r="U423" s="15" t="s">
        <v>2</v>
      </c>
      <c r="V423" s="10">
        <f>INDEX(AI:AI,W421+1)</f>
        <v>11</v>
      </c>
      <c r="W423" s="16"/>
      <c r="X423" s="10" t="str">
        <f>INDEX(AQ:AQ,W421+1)</f>
        <v>このサポートがボードにある間、あなたがコントロールするトークンでない各クリーチャーは+2/+2の修正を受けるとともに警戒を得る。</v>
      </c>
      <c r="Y423" s="28"/>
      <c r="Z423" s="28"/>
      <c r="AA423" s="29"/>
      <c r="AC423" s="11"/>
      <c r="AD423" s="11"/>
      <c r="BF423" s="9" t="s">
        <v>1049</v>
      </c>
    </row>
    <row r="424" spans="1:58">
      <c r="A424" s="1" t="str">
        <f t="shared" si="73"/>
        <v>|色|白|レアリティ|レア|マナコスト|11|</v>
      </c>
      <c r="B424" s="1" t="s">
        <v>1049</v>
      </c>
      <c r="C424" s="1" t="s">
        <v>1069</v>
      </c>
      <c r="D424" s="4" t="s">
        <v>0</v>
      </c>
      <c r="E424" s="1" t="s">
        <v>1069</v>
      </c>
      <c r="F424" s="1" t="str">
        <f>IF(R423=0,"",R423)</f>
        <v>白</v>
      </c>
      <c r="G424" s="1" t="s">
        <v>1069</v>
      </c>
      <c r="H424" s="4" t="s">
        <v>1073</v>
      </c>
      <c r="I424" s="1" t="s">
        <v>1069</v>
      </c>
      <c r="J424" s="1" t="str">
        <f>IF(T423=0,"",T423)</f>
        <v>レア</v>
      </c>
      <c r="K424" s="1" t="s">
        <v>1069</v>
      </c>
      <c r="L424" s="4" t="s">
        <v>1074</v>
      </c>
      <c r="M424" s="1" t="s">
        <v>1069</v>
      </c>
      <c r="N424" s="1">
        <f>IF(V423=0,"",V423)</f>
        <v>11</v>
      </c>
      <c r="O424" s="1" t="s">
        <v>1069</v>
      </c>
      <c r="Q424" s="9" t="s">
        <v>5</v>
      </c>
      <c r="R424" s="10" t="str">
        <f>INDEX(AL:AL,W421+1)</f>
        <v>サポート</v>
      </c>
      <c r="S424" s="15" t="s">
        <v>1075</v>
      </c>
      <c r="T424" s="10">
        <f>INDEX(AN:AN,W421+1)</f>
        <v>0</v>
      </c>
      <c r="U424" s="10">
        <f>INDEX(AO:AO,W421+1)</f>
        <v>0</v>
      </c>
      <c r="V424" s="10">
        <f>INDEX(AP:AP,W421+1)</f>
        <v>0</v>
      </c>
      <c r="W424" s="16"/>
      <c r="X424" s="10" t="str">
        <f>INDEX(AZ:AZ,W421+1)</f>
        <v>この</v>
      </c>
      <c r="Y424" s="10" t="str">
        <f>INDEX(BA:BA,W421+1)</f>
        <v/>
      </c>
      <c r="Z424" s="10" t="str">
        <f>INDEX(BB:BB,W421+1)</f>
        <v/>
      </c>
      <c r="AA424" s="10">
        <f>INDEX(BC:BC,W421+1)</f>
        <v>0</v>
      </c>
      <c r="AC424" s="28"/>
      <c r="AD424" s="28"/>
      <c r="BF424" s="9" t="s">
        <v>1049</v>
      </c>
    </row>
    <row r="425" spans="1:58">
      <c r="A425" s="1" t="str">
        <f t="shared" si="73"/>
        <v>|種別|サポート|サブタイプ||||</v>
      </c>
      <c r="B425" s="1" t="s">
        <v>1049</v>
      </c>
      <c r="C425" s="1" t="s">
        <v>1069</v>
      </c>
      <c r="D425" s="4" t="s">
        <v>5</v>
      </c>
      <c r="E425" s="1" t="s">
        <v>1069</v>
      </c>
      <c r="F425" s="1" t="str">
        <f>IF(R424=0,"",R424)</f>
        <v>サポート</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このサポートがボードにある間、あなたがコントロールするトークンでない各クリーチャーは+2/+2の修正を受けるとともに警戒を得る。</v>
      </c>
      <c r="S425" s="11"/>
      <c r="T425" s="11"/>
      <c r="U425" s="11"/>
      <c r="V425" s="12"/>
      <c r="W425" s="16"/>
      <c r="X425" s="8"/>
      <c r="Y425" s="8"/>
      <c r="Z425" s="8"/>
      <c r="AA425" s="30"/>
      <c r="AC425" s="28"/>
      <c r="AD425" s="28"/>
      <c r="BF425" s="9" t="s">
        <v>1049</v>
      </c>
    </row>
    <row r="426" spans="1:58">
      <c r="A426" s="1" t="str">
        <f t="shared" si="73"/>
        <v>|テキスト|&gt;|&gt;|&gt;|&gt;|このサポートがボードにある間、あなたがコントロールするトークンでない各クリーチャーは+2/+2の修正を受けるとともに警戒を得る。|</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このサポートがボードにある間、あなたがコントロールするトークンでない各クリーチャーは+2/+2の修正を受けるとともに警戒を得る。</v>
      </c>
      <c r="O426" s="1" t="s">
        <v>1069</v>
      </c>
      <c r="Q426" s="14" t="s">
        <v>21</v>
      </c>
      <c r="R426" s="10" t="str">
        <f>INDEX(BE:BE,W421+1)</f>
        <v>While this support is in play, non-token creatures you control gain Vigilance and +2/+2.</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|英テキスト|&gt;|&gt;|&gt;|&gt;|While this support is in play, non-token creatures you control gain Vigilance and +2/+2.|</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While this support is in play, non-token creatures you control gain Vigilance and +2/+2.</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|PT|&gt;||シールド数|&gt;|3|</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f>IF(R428=0,"",R428)</f>
        <v>3</v>
      </c>
      <c r="O428" s="1" t="s">
        <v>1069</v>
      </c>
      <c r="Q428" s="17" t="s">
        <v>13</v>
      </c>
      <c r="R428" s="10">
        <f>INDEX(AW:AW,W421+1)</f>
        <v>3</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*救出の天使/Angel of Deliverance</v>
      </c>
      <c r="B435" s="1" t="s">
        <v>1049</v>
      </c>
      <c r="C435" s="1" t="str">
        <f>"*"&amp;R435&amp;"/"&amp;T435</f>
        <v>*救出の天使/Angel of Deliverance</v>
      </c>
      <c r="Q435" s="9" t="s">
        <v>3</v>
      </c>
      <c r="R435" s="10" t="str">
        <f>INDEX(AJ:AJ,W434+1)</f>
        <v>救出の天使</v>
      </c>
      <c r="S435" s="11" t="s">
        <v>4</v>
      </c>
      <c r="T435" s="10" t="str">
        <f>INDEX(AK:AK,W434+1)</f>
        <v>Angel of Deliverance</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白</v>
      </c>
      <c r="S436" s="15" t="s">
        <v>1</v>
      </c>
      <c r="T436" s="10" t="str">
        <f>INDEX(AG:AG,W434+1)</f>
        <v>神話レア</v>
      </c>
      <c r="U436" s="15" t="s">
        <v>2</v>
      </c>
      <c r="V436" s="10">
        <f>INDEX(AI:AI,W434+1)</f>
        <v>16</v>
      </c>
      <c r="W436" s="16"/>
      <c r="X436" s="10" t="str">
        <f>INDEX(AQ:AQ,W434+1)</f>
        <v>飛行</v>
      </c>
      <c r="Y436" s="28"/>
      <c r="Z436" s="28"/>
      <c r="AA436" s="29"/>
      <c r="AC436" s="11"/>
      <c r="AD436" s="11"/>
      <c r="BF436" s="9" t="s">
        <v>1049</v>
      </c>
    </row>
    <row r="437" spans="1:58">
      <c r="A437" s="1" t="str">
        <f t="shared" si="73"/>
        <v>|色|白|レアリティ|神話レア|マナコスト|16|</v>
      </c>
      <c r="B437" s="1" t="s">
        <v>1049</v>
      </c>
      <c r="C437" s="1" t="s">
        <v>1069</v>
      </c>
      <c r="D437" s="4" t="s">
        <v>0</v>
      </c>
      <c r="E437" s="1" t="s">
        <v>1069</v>
      </c>
      <c r="F437" s="1" t="str">
        <f>IF(R436=0,"",R436)</f>
        <v>白</v>
      </c>
      <c r="G437" s="1" t="s">
        <v>1069</v>
      </c>
      <c r="H437" s="4" t="s">
        <v>1073</v>
      </c>
      <c r="I437" s="1" t="s">
        <v>1069</v>
      </c>
      <c r="J437" s="1" t="str">
        <f>IF(T436=0,"",T436)</f>
        <v>神話レア</v>
      </c>
      <c r="K437" s="1" t="s">
        <v>1069</v>
      </c>
      <c r="L437" s="4" t="s">
        <v>1074</v>
      </c>
      <c r="M437" s="1" t="s">
        <v>1069</v>
      </c>
      <c r="N437" s="1">
        <f>IF(V436=0,"",V436)</f>
        <v>16</v>
      </c>
      <c r="O437" s="1" t="s">
        <v>1069</v>
      </c>
      <c r="Q437" s="9" t="s">
        <v>5</v>
      </c>
      <c r="R437" s="10" t="str">
        <f>INDEX(AL:AL,W434+1)</f>
        <v>クリーチャー</v>
      </c>
      <c r="S437" s="15" t="s">
        <v>1075</v>
      </c>
      <c r="T437" s="10" t="str">
        <f>INDEX(AN:AN,W434+1)</f>
        <v>天使</v>
      </c>
      <c r="U437" s="10">
        <f>INDEX(AO:AO,W434+1)</f>
        <v>0</v>
      </c>
      <c r="V437" s="10">
        <f>INDEX(AP:AP,W434+1)</f>
        <v>0</v>
      </c>
      <c r="W437" s="16"/>
      <c r="X437" s="10" t="str">
        <f>INDEX(AZ:AZ,W434+1)</f>
        <v>飛行</v>
      </c>
      <c r="Y437" s="10" t="str">
        <f>INDEX(BA:BA,W434+1)</f>
        <v/>
      </c>
      <c r="Z437" s="10" t="str">
        <f>INDEX(BB:BB,W434+1)</f>
        <v/>
      </c>
      <c r="AA437" s="10">
        <f>INDEX(BC:BC,W434+1)</f>
        <v>0</v>
      </c>
      <c r="AC437" s="28"/>
      <c r="AD437" s="28"/>
      <c r="BF437" s="9" t="s">
        <v>1049</v>
      </c>
    </row>
    <row r="438" spans="1:58">
      <c r="A438" s="1" t="str">
        <f t="shared" si="73"/>
        <v>|種別|クリーチャー|サブタイプ|天使|||</v>
      </c>
      <c r="B438" s="1" t="s">
        <v>1049</v>
      </c>
      <c r="C438" s="1" t="s">
        <v>1069</v>
      </c>
      <c r="D438" s="4" t="s">
        <v>5</v>
      </c>
      <c r="E438" s="1" t="s">
        <v>1069</v>
      </c>
      <c r="F438" s="1" t="str">
        <f>IF(R437=0,"",R437)</f>
        <v>クリーチャー</v>
      </c>
      <c r="G438" s="1" t="s">
        <v>1069</v>
      </c>
      <c r="H438" s="4" t="s">
        <v>1078</v>
      </c>
      <c r="I438" s="1" t="s">
        <v>1069</v>
      </c>
      <c r="J438" s="1" t="str">
        <f>IF(T437=0,"",T437)</f>
        <v>天使</v>
      </c>
      <c r="K438" s="1" t="s">
        <v>1069</v>
      </c>
      <c r="L438" s="1" t="str">
        <f>IF(U437=0,"",U437)</f>
        <v/>
      </c>
      <c r="M438" s="1" t="s">
        <v>1069</v>
      </c>
      <c r="N438" s="1" t="str">
        <f>IF(V437=0,"",V437)</f>
        <v/>
      </c>
      <c r="O438" s="1" t="s">
        <v>1069</v>
      </c>
      <c r="Q438" s="9" t="s">
        <v>1079</v>
      </c>
      <c r="R438" s="10" t="str">
        <f>INDEX(BD:BD,W434+1)</f>
        <v>飛行&amp;br;このクリーチャーが戦闘ダメージを与えたとき、昂揚:対戦相手がコントロールする最初のクリーチャーを破壊する。</v>
      </c>
      <c r="S438" s="11"/>
      <c r="T438" s="11"/>
      <c r="U438" s="11"/>
      <c r="V438" s="12"/>
      <c r="W438" s="16"/>
      <c r="X438" s="8"/>
      <c r="Y438" s="8"/>
      <c r="Z438" s="8"/>
      <c r="AA438" s="30"/>
      <c r="AC438" s="28"/>
      <c r="AD438" s="28"/>
      <c r="BF438" s="9" t="s">
        <v>1049</v>
      </c>
    </row>
    <row r="439" spans="1:58">
      <c r="A439" s="1" t="str">
        <f t="shared" si="73"/>
        <v>|テキスト|&gt;|&gt;|&gt;|&gt;|飛行&amp;br;このクリーチャーが戦闘ダメージを与えたとき、昂揚:対戦相手がコントロールする最初のクリーチャーを破壊する。|</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飛行&amp;br;このクリーチャーが戦闘ダメージを与えたとき、昂揚:対戦相手がコントロールする最初のクリーチャーを破壊する。</v>
      </c>
      <c r="O439" s="1" t="s">
        <v>1069</v>
      </c>
      <c r="Q439" s="14" t="s">
        <v>21</v>
      </c>
      <c r="R439" s="10" t="str">
        <f>INDEX(BE:BE,W434+1)</f>
        <v>When this creature deals combat damage, Delirium:the first creature your opponent controls is Destroyed.</v>
      </c>
      <c r="S439" s="11" t="s">
        <v>1173</v>
      </c>
      <c r="T439" s="10" t="str">
        <f>IF(X439="","",X439&amp;IF(Y439="",""," "&amp;Y439)&amp;IF(Z439="",""," "&amp;Z439)&amp;IF(AA439="",""," "&amp;AA439))</f>
        <v>Flying  </v>
      </c>
      <c r="U439" s="11"/>
      <c r="V439" s="12"/>
      <c r="W439" s="16" t="s">
        <v>1084</v>
      </c>
      <c r="X439" s="9" t="str">
        <f t="shared" ref="X439:AA439" si="81">IF(ISERROR(IF(LEN(X438)&gt;1,X438,VLOOKUP(X437,$AC:$AD,2,FALSE))),"",IF(LEN(X438)&gt;1,X438,VLOOKUP(X437,$AC:$AD,2,FALSE)))</f>
        <v>Flying</v>
      </c>
      <c r="Y439" s="9" t="str">
        <f t="shared" si="81"/>
        <v/>
      </c>
      <c r="Z439" s="9" t="str">
        <f t="shared" si="81"/>
        <v/>
      </c>
      <c r="AA439" s="9" t="str">
        <f t="shared" si="81"/>
        <v> </v>
      </c>
      <c r="AC439" s="28"/>
      <c r="AD439" s="28"/>
      <c r="BF439" s="9" t="s">
        <v>1049</v>
      </c>
    </row>
    <row r="440" spans="1:58">
      <c r="A440" s="1" t="str">
        <f t="shared" si="73"/>
        <v>|英テキスト|&gt;|&gt;|&gt;|&gt;|Flying  &amp;br;When this creature deals combat damage, Delirium:the first creature your opponent controls is Destroyed.|</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Flying  &amp;br;When this creature deals combat damage, Delirium:the first creature your opponent controls is Destroyed.</v>
      </c>
      <c r="O440" s="1" t="s">
        <v>1069</v>
      </c>
      <c r="Q440" s="9" t="s">
        <v>12</v>
      </c>
      <c r="R440" s="10" t="str">
        <f>IF(INDEX(AX:AX,W434+1)="",0,INDEX(AX:AX,W434+1)&amp;"/"&amp;INDEX(AY:AY,W434+1))</f>
        <v>8/8</v>
      </c>
      <c r="S440" s="11"/>
      <c r="T440" s="11"/>
      <c r="U440" s="11"/>
      <c r="V440" s="12"/>
      <c r="W440" s="16"/>
      <c r="X440" s="9"/>
      <c r="Y440" s="28"/>
      <c r="Z440" s="28"/>
      <c r="AA440" s="29"/>
      <c r="AC440" s="28"/>
      <c r="AD440" s="28"/>
      <c r="BF440" s="9" t="s">
        <v>1049</v>
      </c>
    </row>
    <row r="441" spans="1:58">
      <c r="A441" s="1" t="str">
        <f t="shared" si="73"/>
        <v>|PT|&gt;|8/8|シールド数|&gt;||</v>
      </c>
      <c r="B441" s="1" t="s">
        <v>1049</v>
      </c>
      <c r="C441" s="1" t="s">
        <v>1069</v>
      </c>
      <c r="D441" s="1" t="s">
        <v>12</v>
      </c>
      <c r="E441" s="1" t="s">
        <v>1069</v>
      </c>
      <c r="F441" s="1" t="s">
        <v>1083</v>
      </c>
      <c r="G441" s="1" t="s">
        <v>1069</v>
      </c>
      <c r="H441" s="1" t="str">
        <f>IF(R440=0,"",R440)</f>
        <v>8/8</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*大天使アヴァシン/Archangel Avacyn</v>
      </c>
      <c r="B448" s="1" t="s">
        <v>1049</v>
      </c>
      <c r="C448" s="1" t="str">
        <f>"*"&amp;R448&amp;"/"&amp;T448</f>
        <v>*大天使アヴァシン/Archangel Avacyn</v>
      </c>
      <c r="Q448" s="9" t="s">
        <v>3</v>
      </c>
      <c r="R448" s="10" t="str">
        <f>INDEX(AJ:AJ,W447+1)</f>
        <v>大天使アヴァシン</v>
      </c>
      <c r="S448" s="11" t="s">
        <v>4</v>
      </c>
      <c r="T448" s="10" t="str">
        <f>INDEX(AK:AK,W447+1)</f>
        <v>Archangel Avacyn</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白</v>
      </c>
      <c r="S449" s="15" t="s">
        <v>1</v>
      </c>
      <c r="T449" s="10" t="str">
        <f>INDEX(AG:AG,W447+1)</f>
        <v>神話レア</v>
      </c>
      <c r="U449" s="15" t="s">
        <v>2</v>
      </c>
      <c r="V449" s="10">
        <f>INDEX(AI:AI,W447+1)</f>
        <v>18</v>
      </c>
      <c r="W449" s="16"/>
      <c r="X449" s="10" t="str">
        <f>INDEX(AQ:AQ,W447+1)</f>
        <v>飛行 警戒</v>
      </c>
      <c r="Y449" s="28"/>
      <c r="Z449" s="28"/>
      <c r="AA449" s="29"/>
      <c r="AC449" s="11"/>
      <c r="AD449" s="11"/>
      <c r="BF449" s="9" t="s">
        <v>1049</v>
      </c>
    </row>
    <row r="450" spans="1:58">
      <c r="A450" s="1" t="str">
        <f t="shared" si="73"/>
        <v>|色|白|レアリティ|神話レア|マナコスト|18|</v>
      </c>
      <c r="B450" s="1" t="s">
        <v>1049</v>
      </c>
      <c r="C450" s="1" t="s">
        <v>1069</v>
      </c>
      <c r="D450" s="4" t="s">
        <v>0</v>
      </c>
      <c r="E450" s="1" t="s">
        <v>1069</v>
      </c>
      <c r="F450" s="1" t="str">
        <f>IF(R449=0,"",R449)</f>
        <v>白</v>
      </c>
      <c r="G450" s="1" t="s">
        <v>1069</v>
      </c>
      <c r="H450" s="4" t="s">
        <v>1073</v>
      </c>
      <c r="I450" s="1" t="s">
        <v>1069</v>
      </c>
      <c r="J450" s="1" t="str">
        <f>IF(T449=0,"",T449)</f>
        <v>神話レア</v>
      </c>
      <c r="K450" s="1" t="s">
        <v>1069</v>
      </c>
      <c r="L450" s="4" t="s">
        <v>1074</v>
      </c>
      <c r="M450" s="1" t="s">
        <v>1069</v>
      </c>
      <c r="N450" s="1">
        <f>IF(V449=0,"",V449)</f>
        <v>18</v>
      </c>
      <c r="O450" s="1" t="s">
        <v>1069</v>
      </c>
      <c r="Q450" s="9" t="s">
        <v>5</v>
      </c>
      <c r="R450" s="10" t="str">
        <f>INDEX(AL:AL,W447+1)</f>
        <v>クリーチャー</v>
      </c>
      <c r="S450" s="15" t="s">
        <v>1075</v>
      </c>
      <c r="T450" s="10" t="str">
        <f>INDEX(AN:AN,W447+1)</f>
        <v>天使</v>
      </c>
      <c r="U450" s="10">
        <f>INDEX(AO:AO,W447+1)</f>
        <v>0</v>
      </c>
      <c r="V450" s="10">
        <f>INDEX(AP:AP,W447+1)</f>
        <v>0</v>
      </c>
      <c r="W450" s="16"/>
      <c r="X450" s="10" t="str">
        <f>INDEX(AZ:AZ,W447+1)</f>
        <v>飛行</v>
      </c>
      <c r="Y450" s="10" t="str">
        <f>INDEX(BA:BA,W447+1)</f>
        <v>警戒</v>
      </c>
      <c r="Z450" s="10" t="str">
        <f>INDEX(BB:BB,W447+1)</f>
        <v/>
      </c>
      <c r="AA450" s="10">
        <f>INDEX(BC:BC,W447+1)</f>
        <v>0</v>
      </c>
      <c r="AC450" s="28"/>
      <c r="AD450" s="28"/>
      <c r="BF450" s="9" t="s">
        <v>1049</v>
      </c>
    </row>
    <row r="451" spans="1:58">
      <c r="A451" s="1" t="str">
        <f t="shared" si="73"/>
        <v>|種別|クリーチャー|サブタイプ|天使|||</v>
      </c>
      <c r="B451" s="1" t="s">
        <v>1049</v>
      </c>
      <c r="C451" s="1" t="s">
        <v>1069</v>
      </c>
      <c r="D451" s="4" t="s">
        <v>5</v>
      </c>
      <c r="E451" s="1" t="s">
        <v>1069</v>
      </c>
      <c r="F451" s="1" t="str">
        <f>IF(R450=0,"",R450)</f>
        <v>クリーチャー</v>
      </c>
      <c r="G451" s="1" t="s">
        <v>1069</v>
      </c>
      <c r="H451" s="4" t="s">
        <v>1078</v>
      </c>
      <c r="I451" s="1" t="s">
        <v>1069</v>
      </c>
      <c r="J451" s="1" t="str">
        <f>IF(T450=0,"",T450)</f>
        <v>天使</v>
      </c>
      <c r="K451" s="1" t="s">
        <v>1069</v>
      </c>
      <c r="L451" s="1" t="str">
        <f>IF(U450=0,"",U450)</f>
        <v/>
      </c>
      <c r="M451" s="1" t="s">
        <v>1069</v>
      </c>
      <c r="N451" s="1" t="str">
        <f>IF(V450=0,"",V450)</f>
        <v/>
      </c>
      <c r="O451" s="1" t="s">
        <v>1069</v>
      </c>
      <c r="Q451" s="9" t="s">
        <v>1079</v>
      </c>
      <c r="R451" s="10" t="str">
        <f>INDEX(BD:BD,W447+1)</f>
        <v>飛行 警戒&amp;br;このクリーチャーが戦場に出たとき、あなたの次のターン開始時まで、あなたがコントロールする各クリーチャーはダメージ軽減と到達を得る。&amp;br;あなたがコントロールする天使でないクリーチャーが死亡したとき、このクリーチャーは変身する。</v>
      </c>
      <c r="S451" s="11"/>
      <c r="T451" s="11"/>
      <c r="U451" s="11"/>
      <c r="V451" s="12"/>
      <c r="W451" s="16"/>
      <c r="X451" s="8"/>
      <c r="Y451" s="8"/>
      <c r="Z451" s="8"/>
      <c r="AA451" s="30"/>
      <c r="AC451" s="28"/>
      <c r="AD451" s="28"/>
      <c r="BF451" s="9" t="s">
        <v>1049</v>
      </c>
    </row>
    <row r="452" spans="1:58">
      <c r="A452" s="1" t="str">
        <f t="shared" si="73"/>
        <v>|テキスト|&gt;|&gt;|&gt;|&gt;|飛行 警戒&amp;br;このクリーチャーが戦場に出たとき、あなたの次のターン開始時まで、あなたがコントロールする各クリーチャーはダメージ軽減と到達を得る。&amp;br;あなたがコントロールする天使でないクリーチャーが死亡したとき、このクリーチャーは変身する。|</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飛行 警戒&amp;br;このクリーチャーが戦場に出たとき、あなたの次のターン開始時まで、あなたがコントロールする各クリーチャーはダメージ軽減と到達を得る。&amp;br;あなたがコントロールする天使でないクリーチャーが死亡したとき、このクリーチャーは変身する。</v>
      </c>
      <c r="O452" s="1" t="s">
        <v>1069</v>
      </c>
      <c r="Q452" s="14" t="s">
        <v>21</v>
      </c>
      <c r="R452" s="10" t="str">
        <f>INDEX(BE:BE,W447+1)</f>
        <v>When this creature enters the battlefield, all creatures you control gain Prevent Damage and Reach until the beginning of your next turn.&amp;br;When a non-Angel you control dies, Transform this creature.</v>
      </c>
      <c r="S452" s="11" t="s">
        <v>1173</v>
      </c>
      <c r="T452" s="10" t="str">
        <f>IF(X452="","",X452&amp;IF(Y452="",""," "&amp;Y452)&amp;IF(Z452="",""," "&amp;Z452)&amp;IF(AA452="",""," "&amp;AA452))</f>
        <v>Flying Vigiliance  </v>
      </c>
      <c r="U452" s="11"/>
      <c r="V452" s="12"/>
      <c r="W452" s="16" t="s">
        <v>1084</v>
      </c>
      <c r="X452" s="9" t="str">
        <f t="shared" ref="X452:AA452" si="83">IF(ISERROR(IF(LEN(X451)&gt;1,X451,VLOOKUP(X450,$AC:$AD,2,FALSE))),"",IF(LEN(X451)&gt;1,X451,VLOOKUP(X450,$AC:$AD,2,FALSE)))</f>
        <v>Flying</v>
      </c>
      <c r="Y452" s="9" t="str">
        <f t="shared" si="83"/>
        <v>Vigiliance</v>
      </c>
      <c r="Z452" s="9" t="str">
        <f t="shared" si="83"/>
        <v/>
      </c>
      <c r="AA452" s="9" t="str">
        <f t="shared" si="83"/>
        <v> </v>
      </c>
      <c r="AC452" s="28"/>
      <c r="AD452" s="28"/>
      <c r="BF452" s="9" t="s">
        <v>1049</v>
      </c>
    </row>
    <row r="453" spans="1:58">
      <c r="A453" s="1" t="str">
        <f t="shared" si="73"/>
        <v>|英テキスト|&gt;|&gt;|&gt;|&gt;|Flying Vigiliance  &amp;br;When this creature enters the battlefield, all creatures you control gain Prevent Damage and Reach until the beginning of your next turn.&amp;br;When a non-Angel you control dies, Transform this creature.|</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Flying Vigiliance  &amp;br;When this creature enters the battlefield, all creatures you control gain Prevent Damage and Reach until the beginning of your next turn.&amp;br;When a non-Angel you control dies, Transform this creature.</v>
      </c>
      <c r="O453" s="1" t="s">
        <v>1069</v>
      </c>
      <c r="Q453" s="9" t="s">
        <v>12</v>
      </c>
      <c r="R453" s="10" t="str">
        <f>IF(INDEX(AX:AX,W447+1)="",0,INDEX(AX:AX,W447+1)&amp;"/"&amp;INDEX(AY:AY,W447+1))</f>
        <v>8/8</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|PT|&gt;|8/8|シールド数|&gt;||</v>
      </c>
      <c r="B454" s="1" t="s">
        <v>1049</v>
      </c>
      <c r="C454" s="1" t="s">
        <v>1069</v>
      </c>
      <c r="D454" s="1" t="s">
        <v>12</v>
      </c>
      <c r="E454" s="1" t="s">
        <v>1069</v>
      </c>
      <c r="F454" s="1" t="s">
        <v>1083</v>
      </c>
      <c r="G454" s="1" t="s">
        <v>1069</v>
      </c>
      <c r="H454" s="1" t="str">
        <f>IF(R453=0,"",R453)</f>
        <v>8/8</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*浄化の天使、アヴァシン/Avacyn, the Purifier</v>
      </c>
      <c r="B461" s="1" t="s">
        <v>1049</v>
      </c>
      <c r="C461" s="1" t="str">
        <f>"*"&amp;R461&amp;"/"&amp;T461</f>
        <v>*浄化の天使、アヴァシン/Avacyn, the Purifier</v>
      </c>
      <c r="Q461" s="9" t="s">
        <v>3</v>
      </c>
      <c r="R461" s="10" t="str">
        <f>INDEX(AJ:AJ,W460+1)</f>
        <v>浄化の天使、アヴァシン</v>
      </c>
      <c r="S461" s="11" t="s">
        <v>4</v>
      </c>
      <c r="T461" s="10" t="str">
        <f>INDEX(AK:AK,W460+1)</f>
        <v>Avacyn, the Purifier</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白</v>
      </c>
      <c r="S462" s="15" t="s">
        <v>1</v>
      </c>
      <c r="T462" s="10" t="str">
        <f>INDEX(AG:AG,W460+1)</f>
        <v>神話レア</v>
      </c>
      <c r="U462" s="15" t="s">
        <v>2</v>
      </c>
      <c r="V462" s="10">
        <f>INDEX(AI:AI,W460+1)</f>
        <v>1</v>
      </c>
      <c r="W462" s="16"/>
      <c r="X462" s="10" t="str">
        <f>INDEX(AQ:AQ,W460+1)</f>
        <v>飛行 警戒</v>
      </c>
      <c r="Y462" s="28"/>
      <c r="Z462" s="28"/>
      <c r="AA462" s="29"/>
      <c r="AC462" s="11"/>
      <c r="AD462" s="11"/>
      <c r="BF462" s="9" t="s">
        <v>1049</v>
      </c>
    </row>
    <row r="463" spans="1:58">
      <c r="A463" s="1" t="str">
        <f t="shared" si="84"/>
        <v>|色|白|レアリティ|神話レア|マナコスト|1|</v>
      </c>
      <c r="B463" s="1" t="s">
        <v>1049</v>
      </c>
      <c r="C463" s="1" t="s">
        <v>1069</v>
      </c>
      <c r="D463" s="4" t="s">
        <v>0</v>
      </c>
      <c r="E463" s="1" t="s">
        <v>1069</v>
      </c>
      <c r="F463" s="1" t="str">
        <f>IF(R462=0,"",R462)</f>
        <v>白</v>
      </c>
      <c r="G463" s="1" t="s">
        <v>1069</v>
      </c>
      <c r="H463" s="4" t="s">
        <v>1073</v>
      </c>
      <c r="I463" s="1" t="s">
        <v>1069</v>
      </c>
      <c r="J463" s="1" t="str">
        <f>IF(T462=0,"",T462)</f>
        <v>神話レア</v>
      </c>
      <c r="K463" s="1" t="s">
        <v>1069</v>
      </c>
      <c r="L463" s="4" t="s">
        <v>1074</v>
      </c>
      <c r="M463" s="1" t="s">
        <v>1069</v>
      </c>
      <c r="N463" s="1">
        <f>IF(V462=0,"",V462)</f>
        <v>1</v>
      </c>
      <c r="O463" s="1" t="s">
        <v>1069</v>
      </c>
      <c r="Q463" s="9" t="s">
        <v>5</v>
      </c>
      <c r="R463" s="10" t="str">
        <f>INDEX(AL:AL,W460+1)</f>
        <v>クリーチャー</v>
      </c>
      <c r="S463" s="15" t="s">
        <v>1075</v>
      </c>
      <c r="T463" s="10" t="str">
        <f>INDEX(AN:AN,W460+1)</f>
        <v>天使</v>
      </c>
      <c r="U463" s="10">
        <f>INDEX(AO:AO,W460+1)</f>
        <v>0</v>
      </c>
      <c r="V463" s="10">
        <f>INDEX(AP:AP,W460+1)</f>
        <v>0</v>
      </c>
      <c r="W463" s="16"/>
      <c r="X463" s="10" t="str">
        <f>INDEX(AZ:AZ,W460+1)</f>
        <v>飛行</v>
      </c>
      <c r="Y463" s="10" t="str">
        <f>INDEX(BA:BA,W460+1)</f>
        <v>警戒</v>
      </c>
      <c r="Z463" s="10" t="str">
        <f>INDEX(BB:BB,W460+1)</f>
        <v/>
      </c>
      <c r="AA463" s="10">
        <f>INDEX(BC:BC,W460+1)</f>
        <v>0</v>
      </c>
      <c r="AC463" s="28"/>
      <c r="AD463" s="28"/>
      <c r="BF463" s="9" t="s">
        <v>1049</v>
      </c>
    </row>
    <row r="464" spans="1:58">
      <c r="A464" s="1" t="str">
        <f t="shared" si="84"/>
        <v>|種別|クリーチャー|サブタイプ|天使|||</v>
      </c>
      <c r="B464" s="1" t="s">
        <v>1049</v>
      </c>
      <c r="C464" s="1" t="s">
        <v>1069</v>
      </c>
      <c r="D464" s="4" t="s">
        <v>5</v>
      </c>
      <c r="E464" s="1" t="s">
        <v>1069</v>
      </c>
      <c r="F464" s="1" t="str">
        <f>IF(R463=0,"",R463)</f>
        <v>クリーチャー</v>
      </c>
      <c r="G464" s="1" t="s">
        <v>1069</v>
      </c>
      <c r="H464" s="4" t="s">
        <v>1078</v>
      </c>
      <c r="I464" s="1" t="s">
        <v>1069</v>
      </c>
      <c r="J464" s="1" t="str">
        <f>IF(T463=0,"",T463)</f>
        <v>天使</v>
      </c>
      <c r="K464" s="1" t="s">
        <v>1069</v>
      </c>
      <c r="L464" s="1" t="str">
        <f>IF(U463=0,"",U463)</f>
        <v/>
      </c>
      <c r="M464" s="1" t="s">
        <v>1069</v>
      </c>
      <c r="N464" s="1" t="str">
        <f>IF(V463=0,"",V463)</f>
        <v/>
      </c>
      <c r="O464" s="1" t="s">
        <v>1069</v>
      </c>
      <c r="Q464" s="9" t="s">
        <v>1079</v>
      </c>
      <c r="R464" s="10" t="str">
        <f>INDEX(BD:BD,W460+1)</f>
        <v>飛行 警戒&amp;br;このクリーチャーがこの形態に変身したとき、対戦相手と、対戦相手がコントロールする各クリーチャーは6点のダメージを受ける。</v>
      </c>
      <c r="S464" s="11"/>
      <c r="T464" s="11"/>
      <c r="U464" s="11"/>
      <c r="V464" s="12"/>
      <c r="W464" s="16"/>
      <c r="X464" s="8"/>
      <c r="Y464" s="8"/>
      <c r="Z464" s="8"/>
      <c r="AA464" s="30"/>
      <c r="AC464" s="28"/>
      <c r="AD464" s="28"/>
      <c r="BF464" s="9" t="s">
        <v>1049</v>
      </c>
    </row>
    <row r="465" spans="1:58">
      <c r="A465" s="1" t="str">
        <f t="shared" si="84"/>
        <v>|テキスト|&gt;|&gt;|&gt;|&gt;|飛行 警戒&amp;br;このクリーチャーがこの形態に変身したとき、対戦相手と、対戦相手がコントロールする各クリーチャーは6点のダメージを受ける。|</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飛行 警戒&amp;br;このクリーチャーがこの形態に変身したとき、対戦相手と、対戦相手がコントロールする各クリーチャーは6点のダメージを受ける。</v>
      </c>
      <c r="O465" s="1" t="s">
        <v>1069</v>
      </c>
      <c r="Q465" s="14" t="s">
        <v>21</v>
      </c>
      <c r="R465" s="10" t="str">
        <f>INDEX(BE:BE,W460+1)</f>
        <v>When this creature Transforms, deal 6 damage to your opponent and each creature your opponent controls.</v>
      </c>
      <c r="S465" s="11" t="s">
        <v>1173</v>
      </c>
      <c r="T465" s="10" t="str">
        <f>IF(X465="","",X465&amp;IF(Y465="",""," "&amp;Y465)&amp;IF(Z465="",""," "&amp;Z465)&amp;IF(AA465="",""," "&amp;AA465))</f>
        <v>Flying Vigiliance  </v>
      </c>
      <c r="U465" s="11"/>
      <c r="V465" s="12"/>
      <c r="W465" s="16" t="s">
        <v>1084</v>
      </c>
      <c r="X465" s="9" t="str">
        <f t="shared" ref="X465:AA465" si="86">IF(ISERROR(IF(LEN(X464)&gt;1,X464,VLOOKUP(X463,$AC:$AD,2,FALSE))),"",IF(LEN(X464)&gt;1,X464,VLOOKUP(X463,$AC:$AD,2,FALSE)))</f>
        <v>Flying</v>
      </c>
      <c r="Y465" s="9" t="str">
        <f t="shared" si="86"/>
        <v>Vigiliance</v>
      </c>
      <c r="Z465" s="9" t="str">
        <f t="shared" si="86"/>
        <v/>
      </c>
      <c r="AA465" s="9" t="str">
        <f t="shared" si="86"/>
        <v> </v>
      </c>
      <c r="AC465" s="28"/>
      <c r="AD465" s="28"/>
      <c r="BF465" s="9" t="s">
        <v>1049</v>
      </c>
    </row>
    <row r="466" spans="1:58">
      <c r="A466" s="1" t="str">
        <f t="shared" si="84"/>
        <v>|英テキスト|&gt;|&gt;|&gt;|&gt;|Flying Vigiliance  &amp;br;When this creature Transforms, deal 6 damage to your opponent and each creature your opponent controls.|</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Flying Vigiliance  &amp;br;When this creature Transforms, deal 6 damage to your opponent and each creature your opponent controls.</v>
      </c>
      <c r="O466" s="1" t="s">
        <v>1069</v>
      </c>
      <c r="Q466" s="9" t="s">
        <v>12</v>
      </c>
      <c r="R466" s="10" t="str">
        <f>IF(INDEX(AX:AX,W460+1)="",0,INDEX(AX:AX,W460+1)&amp;"/"&amp;INDEX(AY:AY,W460+1))</f>
        <v>10/10</v>
      </c>
      <c r="S466" s="11"/>
      <c r="T466" s="11"/>
      <c r="U466" s="11"/>
      <c r="V466" s="12"/>
      <c r="W466" s="16"/>
      <c r="X466" s="9"/>
      <c r="Y466" s="28"/>
      <c r="Z466" s="28"/>
      <c r="AA466" s="29"/>
      <c r="AC466" s="28"/>
      <c r="AD466" s="28"/>
      <c r="BF466" s="9" t="s">
        <v>1049</v>
      </c>
    </row>
    <row r="467" spans="1:58">
      <c r="A467" s="1" t="str">
        <f t="shared" si="84"/>
        <v>|PT|&gt;|10/10|シールド数|&gt;||</v>
      </c>
      <c r="B467" s="1" t="s">
        <v>1049</v>
      </c>
      <c r="C467" s="1" t="s">
        <v>1069</v>
      </c>
      <c r="D467" s="1" t="s">
        <v>12</v>
      </c>
      <c r="E467" s="1" t="s">
        <v>1069</v>
      </c>
      <c r="F467" s="1" t="s">
        <v>1083</v>
      </c>
      <c r="G467" s="1" t="s">
        <v>1069</v>
      </c>
      <c r="H467" s="1" t="str">
        <f>IF(R466=0,"",R466)</f>
        <v>10/10</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*月皇の司令官、オドリック/Odric, Lunarch Marshal</v>
      </c>
      <c r="B474" s="1" t="s">
        <v>1049</v>
      </c>
      <c r="C474" s="1" t="str">
        <f>"*"&amp;R474&amp;"/"&amp;T474</f>
        <v>*月皇の司令官、オドリック/Odric, Lunarch Marshal</v>
      </c>
      <c r="Q474" s="9" t="s">
        <v>3</v>
      </c>
      <c r="R474" s="10" t="str">
        <f>INDEX(AJ:AJ,W473+1)</f>
        <v>月皇の司令官、オドリック</v>
      </c>
      <c r="S474" s="11" t="s">
        <v>4</v>
      </c>
      <c r="T474" s="10" t="str">
        <f>INDEX(AK:AK,W473+1)</f>
        <v>Odric, Lunarch Marshal</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白</v>
      </c>
      <c r="S475" s="15" t="s">
        <v>1</v>
      </c>
      <c r="T475" s="10" t="str">
        <f>INDEX(AG:AG,W473+1)</f>
        <v>神話レア</v>
      </c>
      <c r="U475" s="15" t="s">
        <v>2</v>
      </c>
      <c r="V475" s="10">
        <f>INDEX(AI:AI,W473+1)</f>
        <v>24</v>
      </c>
      <c r="W475" s="16"/>
      <c r="X475" s="10" t="str">
        <f>INDEX(AQ:AQ,W473+1)</f>
        <v>対戦相手のターンの戦闘開始時に、あなたのターン終了時まで、あなたがコントロールする各クリーチャーは到達と絆魂を得る。それらはタフネスを2得る。</v>
      </c>
      <c r="Y475" s="28"/>
      <c r="Z475" s="28"/>
      <c r="AA475" s="29"/>
      <c r="AC475" s="11"/>
      <c r="AD475" s="11"/>
      <c r="BF475" s="9" t="s">
        <v>1049</v>
      </c>
    </row>
    <row r="476" spans="1:58">
      <c r="A476" s="1" t="str">
        <f t="shared" si="84"/>
        <v>|色|白|レアリティ|神話レア|マナコスト|24|</v>
      </c>
      <c r="B476" s="1" t="s">
        <v>1049</v>
      </c>
      <c r="C476" s="1" t="s">
        <v>1069</v>
      </c>
      <c r="D476" s="4" t="s">
        <v>0</v>
      </c>
      <c r="E476" s="1" t="s">
        <v>1069</v>
      </c>
      <c r="F476" s="1" t="str">
        <f>IF(R475=0,"",R475)</f>
        <v>白</v>
      </c>
      <c r="G476" s="1" t="s">
        <v>1069</v>
      </c>
      <c r="H476" s="4" t="s">
        <v>1073</v>
      </c>
      <c r="I476" s="1" t="s">
        <v>1069</v>
      </c>
      <c r="J476" s="1" t="str">
        <f>IF(T475=0,"",T475)</f>
        <v>神話レア</v>
      </c>
      <c r="K476" s="1" t="s">
        <v>1069</v>
      </c>
      <c r="L476" s="4" t="s">
        <v>1074</v>
      </c>
      <c r="M476" s="1" t="s">
        <v>1069</v>
      </c>
      <c r="N476" s="1">
        <f>IF(V475=0,"",V475)</f>
        <v>24</v>
      </c>
      <c r="O476" s="1" t="s">
        <v>1069</v>
      </c>
      <c r="Q476" s="9" t="s">
        <v>5</v>
      </c>
      <c r="R476" s="10" t="str">
        <f>INDEX(AL:AL,W473+1)</f>
        <v>クリーチャー</v>
      </c>
      <c r="S476" s="15" t="s">
        <v>1075</v>
      </c>
      <c r="T476" s="10" t="str">
        <f>INDEX(AN:AN,W473+1)</f>
        <v>人間</v>
      </c>
      <c r="U476" s="10" t="str">
        <f>INDEX(AO:AO,W473+1)</f>
        <v>兵士</v>
      </c>
      <c r="V476" s="10">
        <f>INDEX(AP:AP,W473+1)</f>
        <v>0</v>
      </c>
      <c r="W476" s="16"/>
      <c r="X476" s="10" t="str">
        <f>INDEX(AZ:AZ,W473+1)</f>
        <v>対戦</v>
      </c>
      <c r="Y476" s="10" t="str">
        <f>INDEX(BA:BA,W473+1)</f>
        <v/>
      </c>
      <c r="Z476" s="10" t="str">
        <f>INDEX(BB:BB,W473+1)</f>
        <v/>
      </c>
      <c r="AA476" s="10">
        <f>INDEX(BC:BC,W473+1)</f>
        <v>0</v>
      </c>
      <c r="AC476" s="28"/>
      <c r="AD476" s="28"/>
      <c r="BF476" s="9" t="s">
        <v>1049</v>
      </c>
    </row>
    <row r="477" spans="1:58">
      <c r="A477" s="1" t="str">
        <f t="shared" si="84"/>
        <v>|種別|クリーチャー|サブタイプ|人間|兵士||</v>
      </c>
      <c r="B477" s="1" t="s">
        <v>1049</v>
      </c>
      <c r="C477" s="1" t="s">
        <v>1069</v>
      </c>
      <c r="D477" s="4" t="s">
        <v>5</v>
      </c>
      <c r="E477" s="1" t="s">
        <v>1069</v>
      </c>
      <c r="F477" s="1" t="str">
        <f>IF(R476=0,"",R476)</f>
        <v>クリーチャー</v>
      </c>
      <c r="G477" s="1" t="s">
        <v>1069</v>
      </c>
      <c r="H477" s="4" t="s">
        <v>1078</v>
      </c>
      <c r="I477" s="1" t="s">
        <v>1069</v>
      </c>
      <c r="J477" s="1" t="str">
        <f>IF(T476=0,"",T476)</f>
        <v>人間</v>
      </c>
      <c r="K477" s="1" t="s">
        <v>1069</v>
      </c>
      <c r="L477" s="1" t="str">
        <f>IF(U476=0,"",U476)</f>
        <v>兵士</v>
      </c>
      <c r="M477" s="1" t="s">
        <v>1069</v>
      </c>
      <c r="N477" s="1" t="str">
        <f>IF(V476=0,"",V476)</f>
        <v/>
      </c>
      <c r="O477" s="1" t="s">
        <v>1069</v>
      </c>
      <c r="Q477" s="9" t="s">
        <v>1079</v>
      </c>
      <c r="R477" s="10" t="str">
        <f>INDEX(BD:BD,W473+1)</f>
        <v>対戦相手のターンの戦闘開始時に、あなたのターン終了時まで、あなたがコントロールする各クリーチャーは到達と絆魂を得る。それらはタフネスを2得る。&amp;br;あなたのターンの戦闘開始時に、あなたのターン終了時まで、あなたがコントロールする各クリーチャーは飛行とバーサーカーとトランプルを得る。</v>
      </c>
      <c r="S477" s="11"/>
      <c r="T477" s="11"/>
      <c r="U477" s="11"/>
      <c r="V477" s="12"/>
      <c r="W477" s="16"/>
      <c r="X477" s="8"/>
      <c r="Y477" s="8"/>
      <c r="Z477" s="8"/>
      <c r="AA477" s="30"/>
      <c r="AC477" s="28"/>
      <c r="AD477" s="28"/>
      <c r="BF477" s="9" t="s">
        <v>1049</v>
      </c>
    </row>
    <row r="478" spans="1:58">
      <c r="A478" s="1" t="str">
        <f t="shared" si="84"/>
        <v>|テキスト|&gt;|&gt;|&gt;|&gt;|対戦相手のターンの戦闘開始時に、あなたのターン終了時まで、あなたがコントロールする各クリーチャーは到達と絆魂を得る。それらはタフネスを2得る。&amp;br;あなたのターンの戦闘開始時に、あなたのターン終了時まで、あなたがコントロールする各クリーチャーは飛行とバーサーカーとトランプルを得る。|</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対戦相手のターンの戦闘開始時に、あなたのターン終了時まで、あなたがコントロールする各クリーチャーは到達と絆魂を得る。それらはタフネスを2得る。&amp;br;あなたのターンの戦闘開始時に、あなたのターン終了時まで、あなたがコントロールする各クリーチャーは飛行とバーサーカーとトランプルを得る。</v>
      </c>
      <c r="O478" s="1" t="s">
        <v>1069</v>
      </c>
      <c r="Q478" s="14" t="s">
        <v>21</v>
      </c>
      <c r="R478" s="10" t="str">
        <f>INDEX(BE:BE,W473+1)</f>
        <v>At the beginning of your opponent's combat turn, each creature you control gains Reach, Lifelink until the end of the turn and they gain 2 life.&amp;br;At the beginning of your combat turn, each creature you control gains Flying, Berserker and Trample until the end of your turn.</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|英テキスト|&gt;|&gt;|&gt;|&gt;|At the beginning of your opponent's combat turn, each creature you control gains Reach, Lifelink until the end of the turn and they gain 2 life.&amp;br;At the beginning of your combat turn, each creature you control gains Flying, Berserker and Trample until the end of your turn.|</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At the beginning of your opponent's combat turn, each creature you control gains Reach, Lifelink until the end of the turn and they gain 2 life.&amp;br;At the beginning of your combat turn, each creature you control gains Flying, Berserker and Trample until the end of your turn.</v>
      </c>
      <c r="O479" s="1" t="s">
        <v>1069</v>
      </c>
      <c r="Q479" s="9" t="s">
        <v>12</v>
      </c>
      <c r="R479" s="10" t="str">
        <f>IF(INDEX(AX:AX,W473+1)="",0,INDEX(AX:AX,W473+1)&amp;"/"&amp;INDEX(AY:AY,W473+1))</f>
        <v>8/8</v>
      </c>
      <c r="S479" s="11"/>
      <c r="T479" s="11"/>
      <c r="U479" s="11"/>
      <c r="V479" s="12"/>
      <c r="W479" s="16"/>
      <c r="X479" s="9"/>
      <c r="Y479" s="28"/>
      <c r="Z479" s="28"/>
      <c r="AA479" s="29"/>
      <c r="AC479" s="28"/>
      <c r="AD479" s="28"/>
      <c r="BF479" s="9" t="s">
        <v>1049</v>
      </c>
    </row>
    <row r="480" spans="1:58">
      <c r="A480" s="1" t="str">
        <f t="shared" si="84"/>
        <v>|PT|&gt;|8/8|シールド数|&gt;||</v>
      </c>
      <c r="B480" s="1" t="s">
        <v>1049</v>
      </c>
      <c r="C480" s="1" t="s">
        <v>1069</v>
      </c>
      <c r="D480" s="1" t="s">
        <v>12</v>
      </c>
      <c r="E480" s="1" t="s">
        <v>1069</v>
      </c>
      <c r="F480" s="1" t="s">
        <v>1083</v>
      </c>
      <c r="G480" s="1" t="s">
        <v>1069</v>
      </c>
      <c r="H480" s="1" t="str">
        <f>IF(R479=0,"",R479)</f>
        <v>8/8</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*罪人への急襲/Descend upon the Sinful</v>
      </c>
      <c r="B487" s="1" t="s">
        <v>1049</v>
      </c>
      <c r="C487" s="1" t="str">
        <f>"*"&amp;R487&amp;"/"&amp;T487</f>
        <v>*罪人への急襲/Descend upon the Sinful</v>
      </c>
      <c r="Q487" s="9" t="s">
        <v>3</v>
      </c>
      <c r="R487" s="10" t="str">
        <f>INDEX(AJ:AJ,W486+1)</f>
        <v>罪人への急襲</v>
      </c>
      <c r="S487" s="11" t="s">
        <v>4</v>
      </c>
      <c r="T487" s="10" t="str">
        <f>INDEX(AK:AK,W486+1)</f>
        <v>Descend upon the Sinful</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白</v>
      </c>
      <c r="S488" s="15" t="s">
        <v>1</v>
      </c>
      <c r="T488" s="10" t="str">
        <f>INDEX(AG:AG,W486+1)</f>
        <v>神話レア</v>
      </c>
      <c r="U488" s="15" t="s">
        <v>2</v>
      </c>
      <c r="V488" s="10">
        <f>INDEX(AI:AI,W486+1)</f>
        <v>12</v>
      </c>
      <c r="W488" s="16"/>
      <c r="X488" s="10" t="str">
        <f>INDEX(AQ:AQ,W486+1)</f>
        <v>各クリーチャーを破壊する。</v>
      </c>
      <c r="Y488" s="28"/>
      <c r="Z488" s="28"/>
      <c r="AA488" s="29"/>
      <c r="AC488" s="11"/>
      <c r="AD488" s="11"/>
      <c r="BF488" s="9" t="s">
        <v>1049</v>
      </c>
    </row>
    <row r="489" spans="1:58">
      <c r="A489" s="1" t="str">
        <f t="shared" si="84"/>
        <v>|色|白|レアリティ|神話レア|マナコスト|12|</v>
      </c>
      <c r="B489" s="1" t="s">
        <v>1049</v>
      </c>
      <c r="C489" s="1" t="s">
        <v>1069</v>
      </c>
      <c r="D489" s="4" t="s">
        <v>0</v>
      </c>
      <c r="E489" s="1" t="s">
        <v>1069</v>
      </c>
      <c r="F489" s="1" t="str">
        <f>IF(R488=0,"",R488)</f>
        <v>白</v>
      </c>
      <c r="G489" s="1" t="s">
        <v>1069</v>
      </c>
      <c r="H489" s="4" t="s">
        <v>1073</v>
      </c>
      <c r="I489" s="1" t="s">
        <v>1069</v>
      </c>
      <c r="J489" s="1" t="str">
        <f>IF(T488=0,"",T488)</f>
        <v>神話レア</v>
      </c>
      <c r="K489" s="1" t="s">
        <v>1069</v>
      </c>
      <c r="L489" s="4" t="s">
        <v>1074</v>
      </c>
      <c r="M489" s="1" t="s">
        <v>1069</v>
      </c>
      <c r="N489" s="1">
        <f>IF(V488=0,"",V488)</f>
        <v>12</v>
      </c>
      <c r="O489" s="1" t="s">
        <v>1069</v>
      </c>
      <c r="Q489" s="9" t="s">
        <v>5</v>
      </c>
      <c r="R489" s="10" t="str">
        <f>INDEX(AL:AL,W486+1)</f>
        <v>呪文</v>
      </c>
      <c r="S489" s="15" t="s">
        <v>1075</v>
      </c>
      <c r="T489" s="10">
        <f>INDEX(AN:AN,W486+1)</f>
        <v>0</v>
      </c>
      <c r="U489" s="10">
        <f>INDEX(AO:AO,W486+1)</f>
        <v>0</v>
      </c>
      <c r="V489" s="10">
        <f>INDEX(AP:AP,W486+1)</f>
        <v>0</v>
      </c>
      <c r="W489" s="16"/>
      <c r="X489" s="10" t="str">
        <f>INDEX(AZ:AZ,W486+1)</f>
        <v>各ク</v>
      </c>
      <c r="Y489" s="10" t="str">
        <f>INDEX(BA:BA,W486+1)</f>
        <v/>
      </c>
      <c r="Z489" s="10" t="str">
        <f>INDEX(BB:BB,W486+1)</f>
        <v/>
      </c>
      <c r="AA489" s="10">
        <f>INDEX(BC:BC,W486+1)</f>
        <v>0</v>
      </c>
      <c r="AC489" s="28"/>
      <c r="AD489" s="28"/>
      <c r="BF489" s="9" t="s">
        <v>1049</v>
      </c>
    </row>
    <row r="490" spans="1:58">
      <c r="A490" s="1" t="str">
        <f t="shared" si="84"/>
        <v>|種別|呪文|サブタイプ||||</v>
      </c>
      <c r="B490" s="1" t="s">
        <v>1049</v>
      </c>
      <c r="C490" s="1" t="s">
        <v>1069</v>
      </c>
      <c r="D490" s="4" t="s">
        <v>5</v>
      </c>
      <c r="E490" s="1" t="s">
        <v>1069</v>
      </c>
      <c r="F490" s="1" t="str">
        <f>IF(R489=0,"",R489)</f>
        <v>呪文</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各クリーチャーを破壊する。&amp;br;昂揚：飛行を持つ4/4の白の天使・トークンを2体召喚する。</v>
      </c>
      <c r="S490" s="11"/>
      <c r="T490" s="11"/>
      <c r="U490" s="11"/>
      <c r="V490" s="12"/>
      <c r="W490" s="16"/>
      <c r="X490" s="8"/>
      <c r="Y490" s="8"/>
      <c r="Z490" s="8"/>
      <c r="AA490" s="30"/>
      <c r="AC490" s="28"/>
      <c r="AD490" s="28"/>
      <c r="BF490" s="9" t="s">
        <v>1049</v>
      </c>
    </row>
    <row r="491" spans="1:58">
      <c r="A491" s="1" t="str">
        <f t="shared" si="84"/>
        <v>|テキスト|&gt;|&gt;|&gt;|&gt;|各クリーチャーを破壊する。&amp;br;昂揚：飛行を持つ4/4の白の天使・トークンを2体召喚する。|</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各クリーチャーを破壊する。&amp;br;昂揚：飛行を持つ4/4の白の天使・トークンを2体召喚する。</v>
      </c>
      <c r="O491" s="1" t="s">
        <v>1069</v>
      </c>
      <c r="Q491" s="14" t="s">
        <v>21</v>
      </c>
      <c r="R491" s="10" t="str">
        <f>INDEX(BE:BE,W486+1)</f>
        <v>Destroy each creature on the battlefield.&amp;br;Delirium:Summon 2 4/4 White Angel token with Flying.</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|英テキスト|&gt;|&gt;|&gt;|&gt;|Destroy each creature on the battlefield.&amp;br;Delirium:Summon 2 4/4 White Angel token with Flying.|</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Destroy each creature on the battlefield.&amp;br;Delirium:Summon 2 4/4 White Angel token with Flying.</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白</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|色|白|レアリティ||マナコスト||</v>
      </c>
      <c r="B502" s="1" t="s">
        <v>1049</v>
      </c>
      <c r="C502" s="1" t="s">
        <v>1069</v>
      </c>
      <c r="D502" s="4" t="s">
        <v>0</v>
      </c>
      <c r="E502" s="1" t="s">
        <v>1069</v>
      </c>
      <c r="F502" s="1" t="str">
        <f>IF(R501=0,"",R501)</f>
        <v>白</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白</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|色|白|レアリティ||マナコスト||</v>
      </c>
      <c r="B515" s="1" t="s">
        <v>1049</v>
      </c>
      <c r="C515" s="1" t="s">
        <v>1069</v>
      </c>
      <c r="D515" s="4" t="s">
        <v>0</v>
      </c>
      <c r="E515" s="1" t="s">
        <v>1069</v>
      </c>
      <c r="F515" s="1" t="str">
        <f>IF(R514=0,"",R514)</f>
        <v>白</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白</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|色|白|レアリティ||マナコスト||</v>
      </c>
      <c r="B528" s="1" t="s">
        <v>1049</v>
      </c>
      <c r="C528" s="1" t="s">
        <v>1069</v>
      </c>
      <c r="D528" s="4" t="s">
        <v>0</v>
      </c>
      <c r="E528" s="1" t="s">
        <v>1069</v>
      </c>
      <c r="F528" s="1" t="str">
        <f>IF(R527=0,"",R527)</f>
        <v>白</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白</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|色|白|レアリティ||マナコスト||</v>
      </c>
      <c r="B541" s="1" t="s">
        <v>1049</v>
      </c>
      <c r="C541" s="1" t="s">
        <v>1069</v>
      </c>
      <c r="D541" s="4" t="s">
        <v>0</v>
      </c>
      <c r="E541" s="1" t="s">
        <v>1069</v>
      </c>
      <c r="F541" s="1" t="str">
        <f>IF(R540=0,"",R540)</f>
        <v>白</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白</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|色|白|レアリティ||マナコスト||</v>
      </c>
      <c r="B554" s="1" t="s">
        <v>1049</v>
      </c>
      <c r="C554" s="1" t="s">
        <v>1069</v>
      </c>
      <c r="D554" s="4" t="s">
        <v>0</v>
      </c>
      <c r="E554" s="1" t="s">
        <v>1069</v>
      </c>
      <c r="F554" s="1" t="str">
        <f>IF(R553=0,"",R553)</f>
        <v>白</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白</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|色|白|レアリティ||マナコスト||</v>
      </c>
      <c r="B567" s="1" t="s">
        <v>1049</v>
      </c>
      <c r="C567" s="1" t="s">
        <v>1069</v>
      </c>
      <c r="D567" s="4" t="s">
        <v>0</v>
      </c>
      <c r="E567" s="1" t="s">
        <v>1069</v>
      </c>
      <c r="F567" s="1" t="str">
        <f>IF(R566=0,"",R566)</f>
        <v>白</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白</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|色|白|レアリティ||マナコスト||</v>
      </c>
      <c r="B580" s="1" t="s">
        <v>1049</v>
      </c>
      <c r="C580" s="1" t="s">
        <v>1069</v>
      </c>
      <c r="D580" s="4" t="s">
        <v>0</v>
      </c>
      <c r="E580" s="1" t="s">
        <v>1069</v>
      </c>
      <c r="F580" s="1" t="str">
        <f>IF(R579=0,"",R579)</f>
        <v>白</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白</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|色|白|レアリティ||マナコスト||</v>
      </c>
      <c r="B593" s="1" t="s">
        <v>1049</v>
      </c>
      <c r="C593" s="1" t="s">
        <v>1069</v>
      </c>
      <c r="D593" s="4" t="s">
        <v>0</v>
      </c>
      <c r="E593" s="1" t="s">
        <v>1069</v>
      </c>
      <c r="F593" s="1" t="str">
        <f>IF(R592=0,"",R592)</f>
        <v>白</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白</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|色|白|レアリティ||マナコスト||</v>
      </c>
      <c r="B606" s="1" t="s">
        <v>1049</v>
      </c>
      <c r="C606" s="1" t="s">
        <v>1069</v>
      </c>
      <c r="D606" s="4" t="s">
        <v>0</v>
      </c>
      <c r="E606" s="1" t="s">
        <v>1069</v>
      </c>
      <c r="F606" s="1" t="str">
        <f>IF(R605=0,"",R605)</f>
        <v>白</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白</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|色|白|レアリティ||マナコスト||</v>
      </c>
      <c r="B619" s="1" t="s">
        <v>1049</v>
      </c>
      <c r="C619" s="1" t="s">
        <v>1069</v>
      </c>
      <c r="D619" s="4" t="s">
        <v>0</v>
      </c>
      <c r="E619" s="1" t="s">
        <v>1069</v>
      </c>
      <c r="F619" s="1" t="str">
        <f>IF(R618=0,"",R618)</f>
        <v>白</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白</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|色|白|レアリティ||マナコスト||</v>
      </c>
      <c r="B632" s="1" t="s">
        <v>1049</v>
      </c>
      <c r="C632" s="1" t="s">
        <v>1069</v>
      </c>
      <c r="D632" s="4" t="s">
        <v>0</v>
      </c>
      <c r="E632" s="1" t="s">
        <v>1069</v>
      </c>
      <c r="F632" s="1" t="str">
        <f>IF(R631=0,"",R631)</f>
        <v>白</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白</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|色|白|レアリティ||マナコスト||</v>
      </c>
      <c r="B645" s="1" t="s">
        <v>1049</v>
      </c>
      <c r="C645" s="1" t="s">
        <v>1069</v>
      </c>
      <c r="D645" s="4" t="s">
        <v>0</v>
      </c>
      <c r="E645" s="1" t="s">
        <v>1069</v>
      </c>
      <c r="F645" s="1" t="str">
        <f>IF(R644=0,"",R644)</f>
        <v>白</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Y5" sqref="AY5"/>
    </sheetView>
  </sheetViews>
  <sheetFormatPr defaultColWidth="9" defaultRowHeight="13.5"/>
  <cols>
    <col min="1" max="1" width="28.2416666666667"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164</v>
      </c>
      <c r="AG2" s="36" t="s">
        <v>24</v>
      </c>
      <c r="AH2" s="36"/>
      <c r="AI2" s="36">
        <v>6</v>
      </c>
      <c r="AJ2" s="36" t="s">
        <v>165</v>
      </c>
      <c r="AK2" s="36" t="s">
        <v>166</v>
      </c>
      <c r="AL2" s="36" t="s">
        <v>27</v>
      </c>
      <c r="AM2" s="36"/>
      <c r="AN2" s="36" t="s">
        <v>33</v>
      </c>
      <c r="AO2" s="36" t="s">
        <v>167</v>
      </c>
      <c r="AP2" s="36"/>
      <c r="AQ2" s="36" t="s">
        <v>55</v>
      </c>
      <c r="AR2" s="36"/>
      <c r="AS2" s="36"/>
      <c r="AT2" s="38">
        <v>42737</v>
      </c>
      <c r="AU2" s="36"/>
      <c r="AV2" s="36"/>
      <c r="AW2" s="36"/>
      <c r="AX2" s="36">
        <v>1</v>
      </c>
      <c r="AY2" s="36">
        <v>2</v>
      </c>
      <c r="AZ2" s="36" t="str">
        <f t="shared" ref="AZ2:AZ51" si="0">LEFT(AQ2,2)</f>
        <v>この</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このクリーチャーが戦場に出たとき、調査を行う。</v>
      </c>
      <c r="BE2" s="30" t="str">
        <f>IF(AK2="","",VLOOKUP(AK2,BH:BJ,3,FALSE))</f>
        <v>When this creature enters the battlefield, Investigate.</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
        <v>164</v>
      </c>
      <c r="AG3" s="36" t="s">
        <v>24</v>
      </c>
      <c r="AH3" s="36"/>
      <c r="AI3" s="36">
        <v>3</v>
      </c>
      <c r="AJ3" s="36" t="s">
        <v>168</v>
      </c>
      <c r="AK3" s="36" t="s">
        <v>169</v>
      </c>
      <c r="AL3" s="36" t="s">
        <v>27</v>
      </c>
      <c r="AM3" s="36"/>
      <c r="AN3" s="36" t="s">
        <v>170</v>
      </c>
      <c r="AO3" s="36" t="s">
        <v>171</v>
      </c>
      <c r="AP3" s="36"/>
      <c r="AQ3" s="36" t="s">
        <v>172</v>
      </c>
      <c r="AR3" s="36"/>
      <c r="AS3" s="36"/>
      <c r="AT3" s="38">
        <v>42737</v>
      </c>
      <c r="AU3" s="36"/>
      <c r="AV3" s="36"/>
      <c r="AW3" s="36"/>
      <c r="AX3" s="36">
        <v>1</v>
      </c>
      <c r="AY3" s="36">
        <v>2</v>
      </c>
      <c r="AZ3" s="36" t="str">
        <f t="shared" si="0"/>
        <v>この</v>
      </c>
      <c r="BA3" s="36" t="str">
        <f t="shared" si="1"/>
        <v/>
      </c>
      <c r="BB3" s="36" t="str">
        <f t="shared" si="2"/>
        <v/>
      </c>
      <c r="BC3" s="36"/>
      <c r="BD3" s="36" t="str">
        <f t="shared" si="3"/>
        <v>このクリーチャーが戦場に出たとき、あなたが他のゾンビをコントロールしている場合、カードを1枚捨てて、1枚引く。</v>
      </c>
      <c r="BE3" s="30" t="str">
        <f>IF(AK3="","",VLOOKUP(AK3,BH:BJ,3,FALSE))</f>
        <v>When this creature enters the battlefield, if you control another Zombie, Discard 1 card and Draw 1 card.</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
        <v>164</v>
      </c>
      <c r="AG4" s="36" t="s">
        <v>24</v>
      </c>
      <c r="AH4" s="36"/>
      <c r="AI4" s="36">
        <v>5</v>
      </c>
      <c r="AJ4" s="36" t="s">
        <v>173</v>
      </c>
      <c r="AK4" s="36" t="s">
        <v>174</v>
      </c>
      <c r="AL4" s="36" t="s">
        <v>27</v>
      </c>
      <c r="AM4" s="36"/>
      <c r="AN4" s="36" t="s">
        <v>170</v>
      </c>
      <c r="AO4" s="36"/>
      <c r="AP4" s="36"/>
      <c r="AQ4" s="36"/>
      <c r="AR4" s="36"/>
      <c r="AS4" s="36"/>
      <c r="AT4" s="38">
        <v>42738</v>
      </c>
      <c r="AU4" s="36"/>
      <c r="AV4" s="36"/>
      <c r="AW4" s="36"/>
      <c r="AX4" s="36">
        <v>1</v>
      </c>
      <c r="AY4" s="36">
        <v>3</v>
      </c>
      <c r="AZ4" s="36" t="str">
        <f t="shared" si="0"/>
        <v/>
      </c>
      <c r="BA4" s="36" t="str">
        <f t="shared" si="1"/>
        <v/>
      </c>
      <c r="BB4" s="36" t="str">
        <f t="shared" si="2"/>
        <v/>
      </c>
      <c r="BC4" s="36"/>
      <c r="BD4" s="36" t="str">
        <f t="shared" si="3"/>
        <v/>
      </c>
      <c r="BE4" s="30" t="str">
        <f>IF(AK4="","",VLOOKUP(AK4,BH:BJ,3,FALSE))</f>
        <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
        <v>164</v>
      </c>
      <c r="AG5" s="36" t="s">
        <v>24</v>
      </c>
      <c r="AH5" s="36"/>
      <c r="AI5" s="36">
        <v>11</v>
      </c>
      <c r="AJ5" s="36" t="s">
        <v>175</v>
      </c>
      <c r="AK5" s="36" t="s">
        <v>176</v>
      </c>
      <c r="AL5" s="36" t="s">
        <v>27</v>
      </c>
      <c r="AM5" s="36"/>
      <c r="AN5" s="36" t="s">
        <v>177</v>
      </c>
      <c r="AO5" s="36"/>
      <c r="AP5" s="36"/>
      <c r="AQ5" s="36" t="s">
        <v>178</v>
      </c>
      <c r="AR5" s="36" t="s">
        <v>179</v>
      </c>
      <c r="AS5" s="36"/>
      <c r="AT5" s="38">
        <v>42892</v>
      </c>
      <c r="AU5" s="36"/>
      <c r="AV5" s="36"/>
      <c r="AW5" s="36"/>
      <c r="AX5" s="36">
        <v>6</v>
      </c>
      <c r="AY5" s="36">
        <v>6</v>
      </c>
      <c r="AZ5" s="36" t="str">
        <f t="shared" si="0"/>
        <v>各タ</v>
      </c>
      <c r="BA5" s="36" t="str">
        <f t="shared" si="1"/>
        <v/>
      </c>
      <c r="BB5" s="36" t="str">
        <f t="shared" si="2"/>
        <v/>
      </c>
      <c r="BC5" s="36"/>
      <c r="BD5" s="36" t="str">
        <f t="shared" si="3"/>
        <v>各ターン開始時に、このクリーチャーは「攻撃できない」を得る。&amp;br;あなたが呪文を唱えたとき、あなたのターン終了時まで、このクリーチャーは「攻撃できない」を失う。</v>
      </c>
      <c r="BE5" s="30" t="str">
        <f>IF(AK5="","",VLOOKUP(AK5,BH:BJ,3,FALSE))</f>
        <v>This creature can't attack unless you cast a Spell.</v>
      </c>
      <c r="BF5" s="9" t="s">
        <v>1049</v>
      </c>
      <c r="BG5" s="1">
        <v>4</v>
      </c>
      <c r="BH5" s="1" t="s">
        <v>637</v>
      </c>
      <c r="BI5" s="1" t="s">
        <v>1055</v>
      </c>
      <c r="BJ5" s="1" t="s">
        <v>1065</v>
      </c>
    </row>
    <row r="6" spans="1:62">
      <c r="A6" s="1" t="str">
        <f t="shared" ref="A6:A69" si="4">CONCATENATE(C6,D6,E6,F6,G6,H6,I6,J6,K6,L6,M6,N6,O6,P6)</f>
        <v>*溺墓の探検者/Drownyard Explorers</v>
      </c>
      <c r="B6" s="1" t="s">
        <v>1049</v>
      </c>
      <c r="C6" s="1" t="str">
        <f>"*"&amp;R6&amp;"/"&amp;T6</f>
        <v>*溺墓の探検者/Drownyard Explorers</v>
      </c>
      <c r="Q6" s="9" t="s">
        <v>3</v>
      </c>
      <c r="R6" s="10" t="str">
        <f>INDEX(AJ:AJ,W5+1)</f>
        <v>溺墓の探検者</v>
      </c>
      <c r="S6" s="11" t="s">
        <v>4</v>
      </c>
      <c r="T6" s="10" t="str">
        <f>INDEX(AK:AK,W5+1)</f>
        <v>Drownyard Explorers</v>
      </c>
      <c r="U6" s="11"/>
      <c r="V6" s="12"/>
      <c r="W6" s="13"/>
      <c r="X6" s="9"/>
      <c r="Y6" s="28"/>
      <c r="Z6" s="28"/>
      <c r="AA6" s="29"/>
      <c r="AB6" s="1" t="s">
        <v>663</v>
      </c>
      <c r="AC6" s="1" t="s">
        <v>1066</v>
      </c>
      <c r="AD6" s="16" t="s">
        <v>1067</v>
      </c>
      <c r="AE6" s="24">
        <v>5</v>
      </c>
      <c r="AF6" s="25" t="s">
        <v>164</v>
      </c>
      <c r="AG6" s="36" t="s">
        <v>24</v>
      </c>
      <c r="AH6" s="36"/>
      <c r="AI6" s="36">
        <v>5</v>
      </c>
      <c r="AJ6" s="36" t="s">
        <v>180</v>
      </c>
      <c r="AK6" s="36" t="s">
        <v>181</v>
      </c>
      <c r="AL6" s="36" t="s">
        <v>27</v>
      </c>
      <c r="AM6" s="36"/>
      <c r="AN6" s="36" t="s">
        <v>170</v>
      </c>
      <c r="AO6" s="36" t="s">
        <v>171</v>
      </c>
      <c r="AP6" s="36"/>
      <c r="AQ6" s="36" t="s">
        <v>182</v>
      </c>
      <c r="AR6" s="36"/>
      <c r="AS6" s="36"/>
      <c r="AT6" s="38">
        <v>42737</v>
      </c>
      <c r="AU6" s="36"/>
      <c r="AV6" s="36"/>
      <c r="AW6" s="36"/>
      <c r="AX6" s="36">
        <v>1</v>
      </c>
      <c r="AY6" s="36">
        <v>2</v>
      </c>
      <c r="AZ6" s="36" t="str">
        <f t="shared" si="0"/>
        <v>この</v>
      </c>
      <c r="BA6" s="36" t="str">
        <f t="shared" si="1"/>
        <v/>
      </c>
      <c r="BB6" s="36" t="str">
        <f t="shared" si="2"/>
        <v/>
      </c>
      <c r="BC6" s="36"/>
      <c r="BD6" s="36" t="str">
        <f t="shared" si="3"/>
        <v>このクリーチャーが戦場に出たとき、クリーチャー1体を対象とする。あなたの次のターン開始時まで、それは無効化される。</v>
      </c>
      <c r="BE6" s="30" t="str">
        <f>IF(AK6="","",VLOOKUP(AK6,BH:BJ,3,FALSE))</f>
        <v>When this creature enters the battlefield, Disable target creature until the beginning of your next turn.</v>
      </c>
      <c r="BF6" s="9" t="s">
        <v>1049</v>
      </c>
      <c r="BG6" s="1">
        <v>5</v>
      </c>
      <c r="BH6" s="1" t="s">
        <v>141</v>
      </c>
      <c r="BI6" s="1" t="s">
        <v>1055</v>
      </c>
      <c r="BJ6" s="1" t="s">
        <v>1068</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青</v>
      </c>
      <c r="S7" s="15" t="s">
        <v>1</v>
      </c>
      <c r="T7" s="10" t="str">
        <f>INDEX(AG:AG,W5+1)</f>
        <v>コモン</v>
      </c>
      <c r="U7" s="15" t="s">
        <v>2</v>
      </c>
      <c r="V7" s="10">
        <f>INDEX(AI:AI,W5+1)</f>
        <v>6</v>
      </c>
      <c r="W7" s="16"/>
      <c r="X7" s="10" t="str">
        <f>INDEX(AQ:AQ,W5+1)</f>
        <v>このクリーチャーが戦場に出たとき、調査を行う。</v>
      </c>
      <c r="Y7" s="28"/>
      <c r="Z7" s="28"/>
      <c r="AA7" s="29"/>
      <c r="AB7" s="1" t="s">
        <v>645</v>
      </c>
      <c r="AC7" s="1" t="s">
        <v>1024</v>
      </c>
      <c r="AD7" s="16" t="s">
        <v>1071</v>
      </c>
      <c r="AE7" s="24">
        <v>6</v>
      </c>
      <c r="AF7" s="25" t="s">
        <v>164</v>
      </c>
      <c r="AG7" s="36" t="s">
        <v>24</v>
      </c>
      <c r="AH7" s="36"/>
      <c r="AI7" s="36">
        <v>6</v>
      </c>
      <c r="AJ7" s="36" t="s">
        <v>183</v>
      </c>
      <c r="AK7" s="36" t="s">
        <v>184</v>
      </c>
      <c r="AL7" s="36" t="s">
        <v>27</v>
      </c>
      <c r="AM7" s="36"/>
      <c r="AN7" s="36" t="s">
        <v>28</v>
      </c>
      <c r="AO7" s="36"/>
      <c r="AP7" s="36"/>
      <c r="AQ7" s="36" t="s">
        <v>29</v>
      </c>
      <c r="AR7" s="36"/>
      <c r="AS7" s="36"/>
      <c r="AT7" s="38">
        <v>42768</v>
      </c>
      <c r="AU7" s="36"/>
      <c r="AV7" s="36"/>
      <c r="AW7" s="36"/>
      <c r="AX7" s="36">
        <v>2</v>
      </c>
      <c r="AY7" s="36">
        <v>2</v>
      </c>
      <c r="AZ7" s="36" t="str">
        <f t="shared" si="0"/>
        <v>飛行</v>
      </c>
      <c r="BA7" s="36" t="str">
        <f t="shared" si="1"/>
        <v/>
      </c>
      <c r="BB7" s="36" t="str">
        <f t="shared" si="2"/>
        <v/>
      </c>
      <c r="BC7" s="36"/>
      <c r="BD7" s="36" t="str">
        <f t="shared" si="3"/>
        <v>飛行</v>
      </c>
      <c r="BE7" s="30" t="str">
        <f>IF(AK7="","",VLOOKUP(AK7,BH:BJ,3,FALSE))</f>
        <v/>
      </c>
      <c r="BF7" s="9" t="s">
        <v>1049</v>
      </c>
      <c r="BG7" s="1">
        <v>6</v>
      </c>
      <c r="BH7" s="1" t="s">
        <v>145</v>
      </c>
      <c r="BI7" s="1" t="s">
        <v>1055</v>
      </c>
      <c r="BJ7" s="1" t="s">
        <v>1072</v>
      </c>
    </row>
    <row r="8" spans="1:62">
      <c r="A8" s="1" t="str">
        <f t="shared" si="4"/>
        <v>|色|青|レアリティ|コモン|マナコスト|6|</v>
      </c>
      <c r="B8" s="1" t="s">
        <v>1049</v>
      </c>
      <c r="C8" s="1" t="s">
        <v>1069</v>
      </c>
      <c r="D8" s="4" t="s">
        <v>0</v>
      </c>
      <c r="E8" s="1" t="s">
        <v>1069</v>
      </c>
      <c r="F8" s="1" t="str">
        <f>IF(R7=0,"",R7)</f>
        <v>青</v>
      </c>
      <c r="G8" s="1" t="s">
        <v>1069</v>
      </c>
      <c r="H8" s="4" t="s">
        <v>1073</v>
      </c>
      <c r="I8" s="1" t="s">
        <v>1069</v>
      </c>
      <c r="J8" s="1" t="str">
        <f>IF(T7=0,"",T7)</f>
        <v>コモン</v>
      </c>
      <c r="K8" s="1" t="s">
        <v>1069</v>
      </c>
      <c r="L8" s="4" t="s">
        <v>1074</v>
      </c>
      <c r="M8" s="1" t="s">
        <v>1069</v>
      </c>
      <c r="N8" s="1">
        <f>IF(V7=0,"",V7)</f>
        <v>6</v>
      </c>
      <c r="O8" s="1" t="s">
        <v>1069</v>
      </c>
      <c r="Q8" s="9" t="s">
        <v>5</v>
      </c>
      <c r="R8" s="10" t="str">
        <f>INDEX(AL:AL,W5+1)</f>
        <v>クリーチャー</v>
      </c>
      <c r="S8" s="15" t="s">
        <v>1075</v>
      </c>
      <c r="T8" s="10" t="str">
        <f>INDEX(AN:AN,W5+1)</f>
        <v>人間</v>
      </c>
      <c r="U8" s="10" t="str">
        <f>INDEX(AO:AO,W5+1)</f>
        <v>ウィザード</v>
      </c>
      <c r="V8" s="10">
        <f>INDEX(AP:AP,W5+1)</f>
        <v>0</v>
      </c>
      <c r="W8" s="16"/>
      <c r="X8" s="10" t="str">
        <f>INDEX(AZ:AZ,W5+1)</f>
        <v>この</v>
      </c>
      <c r="Y8" s="10" t="str">
        <f>INDEX(BA:BA,W5+1)</f>
        <v/>
      </c>
      <c r="Z8" s="10" t="str">
        <f>INDEX(BB:BB,W5+1)</f>
        <v/>
      </c>
      <c r="AA8" s="10">
        <f>INDEX(BC:BC,W5+1)</f>
        <v>0</v>
      </c>
      <c r="AB8" s="1" t="s">
        <v>631</v>
      </c>
      <c r="AC8" s="1" t="s">
        <v>970</v>
      </c>
      <c r="AD8" s="16" t="s">
        <v>1076</v>
      </c>
      <c r="AE8" s="24">
        <v>7</v>
      </c>
      <c r="AF8" s="25" t="s">
        <v>164</v>
      </c>
      <c r="AG8" s="36" t="s">
        <v>24</v>
      </c>
      <c r="AH8" s="36"/>
      <c r="AI8" s="36">
        <v>4</v>
      </c>
      <c r="AJ8" s="36" t="s">
        <v>185</v>
      </c>
      <c r="AK8" s="36" t="s">
        <v>186</v>
      </c>
      <c r="AL8" s="36" t="s">
        <v>61</v>
      </c>
      <c r="AM8" s="36"/>
      <c r="AN8" s="36"/>
      <c r="AO8" s="36"/>
      <c r="AP8" s="36"/>
      <c r="AQ8" s="36" t="s">
        <v>187</v>
      </c>
      <c r="AR8" s="36"/>
      <c r="AS8" s="36"/>
      <c r="AT8" s="38"/>
      <c r="AU8" s="36"/>
      <c r="AV8" s="36"/>
      <c r="AW8" s="36"/>
      <c r="AX8" s="36" t="s">
        <v>1090</v>
      </c>
      <c r="AY8" s="36" t="s">
        <v>1090</v>
      </c>
      <c r="AZ8" s="36" t="str">
        <f t="shared" si="0"/>
        <v>あな</v>
      </c>
      <c r="BA8" s="36" t="str">
        <f t="shared" si="1"/>
        <v/>
      </c>
      <c r="BB8" s="36" t="str">
        <f t="shared" si="2"/>
        <v/>
      </c>
      <c r="BC8" s="36"/>
      <c r="BD8" s="36" t="str">
        <f t="shared" si="3"/>
        <v>あなたはカードを1枚捨てて2枚引く。</v>
      </c>
      <c r="BE8" s="30" t="str">
        <f>IF(AK8="","",VLOOKUP(AK8,BH:BJ,3,FALSE))</f>
        <v>Discard 1 card and Draw 2 cards.</v>
      </c>
      <c r="BF8" s="9" t="s">
        <v>1049</v>
      </c>
      <c r="BG8" s="1">
        <v>7</v>
      </c>
      <c r="BH8" s="1" t="s">
        <v>641</v>
      </c>
      <c r="BI8" s="1" t="s">
        <v>1055</v>
      </c>
      <c r="BJ8" s="1" t="s">
        <v>1077</v>
      </c>
    </row>
    <row r="9" spans="1:62">
      <c r="A9" s="1" t="str">
        <f t="shared" si="4"/>
        <v>|種別|クリーチャー|サブタイプ|人間|ウィザード||</v>
      </c>
      <c r="B9" s="1" t="s">
        <v>1049</v>
      </c>
      <c r="C9" s="1" t="s">
        <v>1069</v>
      </c>
      <c r="D9" s="4" t="s">
        <v>5</v>
      </c>
      <c r="E9" s="1" t="s">
        <v>1069</v>
      </c>
      <c r="F9" s="1" t="str">
        <f>IF(R8=0,"",R8)</f>
        <v>クリーチャー</v>
      </c>
      <c r="G9" s="1" t="s">
        <v>1069</v>
      </c>
      <c r="H9" s="4" t="s">
        <v>1078</v>
      </c>
      <c r="I9" s="1" t="s">
        <v>1069</v>
      </c>
      <c r="J9" s="1" t="str">
        <f>IF(T8=0,"",T8)</f>
        <v>人間</v>
      </c>
      <c r="K9" s="1" t="s">
        <v>1069</v>
      </c>
      <c r="L9" s="1" t="str">
        <f>IF(U8=0,"",U8)</f>
        <v>ウィザード</v>
      </c>
      <c r="M9" s="1" t="s">
        <v>1069</v>
      </c>
      <c r="N9" s="1" t="str">
        <f>IF(V8=0,"",V8)</f>
        <v/>
      </c>
      <c r="O9" s="1" t="s">
        <v>1069</v>
      </c>
      <c r="Q9" s="9" t="s">
        <v>1079</v>
      </c>
      <c r="R9" s="10" t="str">
        <f>INDEX(BD:BD,W5+1)</f>
        <v>このクリーチャーが戦場に出たとき、調査を行う。</v>
      </c>
      <c r="S9" s="11"/>
      <c r="T9" s="11"/>
      <c r="U9" s="11"/>
      <c r="V9" s="12"/>
      <c r="W9" s="16"/>
      <c r="X9" s="8" t="s">
        <v>1049</v>
      </c>
      <c r="Y9" s="8"/>
      <c r="Z9" s="8"/>
      <c r="AA9" s="30" t="s">
        <v>1049</v>
      </c>
      <c r="AB9" s="1" t="s">
        <v>654</v>
      </c>
      <c r="AC9" s="1" t="s">
        <v>1080</v>
      </c>
      <c r="AD9" s="16" t="s">
        <v>1081</v>
      </c>
      <c r="AE9" s="24">
        <v>8</v>
      </c>
      <c r="AF9" s="25" t="s">
        <v>164</v>
      </c>
      <c r="AG9" s="36" t="s">
        <v>24</v>
      </c>
      <c r="AH9" s="36"/>
      <c r="AI9" s="36">
        <v>3</v>
      </c>
      <c r="AJ9" s="36" t="s">
        <v>188</v>
      </c>
      <c r="AK9" s="36" t="s">
        <v>189</v>
      </c>
      <c r="AL9" s="36" t="s">
        <v>61</v>
      </c>
      <c r="AM9" s="36"/>
      <c r="AN9" s="36"/>
      <c r="AO9" s="36"/>
      <c r="AP9" s="36"/>
      <c r="AQ9" s="36" t="s">
        <v>190</v>
      </c>
      <c r="AR9" s="36"/>
      <c r="AS9" s="36"/>
      <c r="AT9" s="38"/>
      <c r="AU9" s="36"/>
      <c r="AV9" s="36"/>
      <c r="AW9" s="36"/>
      <c r="AX9" s="36" t="s">
        <v>1090</v>
      </c>
      <c r="AY9" s="36" t="s">
        <v>1090</v>
      </c>
      <c r="AZ9" s="36" t="str">
        <f t="shared" si="0"/>
        <v>クリ</v>
      </c>
      <c r="BA9" s="36" t="str">
        <f t="shared" si="1"/>
        <v/>
      </c>
      <c r="BB9" s="36" t="str">
        <f t="shared" si="2"/>
        <v/>
      </c>
      <c r="BC9" s="36"/>
      <c r="BD9" s="36" t="str">
        <f t="shared" si="3"/>
        <v>クリーチャー1体を対象とする。それは+1/+1の修正を受けるとともに飛行を得る。</v>
      </c>
      <c r="BE9" s="30" t="str">
        <f>IF(AK9="","",VLOOKUP(AK9,BH:BJ,3,FALSE))</f>
        <v>Give +1/+1 and Flying to target creature.</v>
      </c>
      <c r="BF9" s="9" t="s">
        <v>1049</v>
      </c>
      <c r="BG9" s="1">
        <v>8</v>
      </c>
      <c r="BH9" s="1" t="s">
        <v>26</v>
      </c>
      <c r="BI9" s="1" t="s">
        <v>1055</v>
      </c>
      <c r="BJ9" s="1" t="s">
        <v>1082</v>
      </c>
    </row>
    <row r="10" spans="1:62">
      <c r="A10" s="1" t="str">
        <f t="shared" si="4"/>
        <v>|テキスト|&gt;|&gt;|&gt;|&gt;|このクリーチャーが戦場に出たとき、調査を行う。|</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このクリーチャーが戦場に出たとき、調査を行う。</v>
      </c>
      <c r="O10" s="1" t="s">
        <v>1069</v>
      </c>
      <c r="Q10" s="14" t="s">
        <v>21</v>
      </c>
      <c r="R10" s="10" t="str">
        <f>INDEX(BE:BE,W5+1)</f>
        <v>When this creature enters the battlefield, Investigate.</v>
      </c>
      <c r="S10" s="9" t="s">
        <v>1084</v>
      </c>
      <c r="T10" s="10" t="str">
        <f>IF(X10="","",X10&amp;IF(Y10="",""," "&amp;Y10)&amp;IF(Z10="",""," "&amp;Z10)&amp;IF(AA10="",""," "&amp;AA10))</f>
        <v/>
      </c>
      <c r="U10" s="11"/>
      <c r="V10" s="12"/>
      <c r="W10" s="16" t="s">
        <v>1084</v>
      </c>
      <c r="X10" s="9" t="str">
        <f t="shared" ref="X10:AA10" si="6">IF(ISERROR(IF(LEN(X9)&gt;1,X9,VLOOKUP(X8,$AC:$AD,2,FALSE))),"",IF(LEN(X9)&gt;1,X9,VLOOKUP(X8,$AC:$AD,2,FALSE)))</f>
        <v/>
      </c>
      <c r="Y10" s="9" t="str">
        <f t="shared" si="6"/>
        <v/>
      </c>
      <c r="Z10" s="9" t="str">
        <f t="shared" si="6"/>
        <v/>
      </c>
      <c r="AA10" s="9" t="str">
        <f t="shared" si="6"/>
        <v> </v>
      </c>
      <c r="AB10" s="1" t="s">
        <v>1004</v>
      </c>
      <c r="AC10" s="1" t="s">
        <v>458</v>
      </c>
      <c r="AD10" s="16" t="s">
        <v>1085</v>
      </c>
      <c r="AE10" s="24">
        <v>9</v>
      </c>
      <c r="AF10" s="25" t="s">
        <v>164</v>
      </c>
      <c r="AG10" s="36" t="s">
        <v>24</v>
      </c>
      <c r="AH10" s="36"/>
      <c r="AI10" s="36">
        <v>11</v>
      </c>
      <c r="AJ10" s="36" t="s">
        <v>191</v>
      </c>
      <c r="AK10" s="36" t="s">
        <v>192</v>
      </c>
      <c r="AL10" s="36" t="s">
        <v>61</v>
      </c>
      <c r="AM10" s="36"/>
      <c r="AN10" s="36"/>
      <c r="AO10" s="36"/>
      <c r="AP10" s="36"/>
      <c r="AQ10" s="36" t="s">
        <v>193</v>
      </c>
      <c r="AR10" s="36" t="s">
        <v>73</v>
      </c>
      <c r="AS10" s="36"/>
      <c r="AT10" s="38"/>
      <c r="AU10" s="36"/>
      <c r="AV10" s="36"/>
      <c r="AW10" s="36"/>
      <c r="AX10" s="36" t="s">
        <v>1090</v>
      </c>
      <c r="AY10" s="36" t="s">
        <v>1090</v>
      </c>
      <c r="AZ10" s="36" t="str">
        <f t="shared" si="0"/>
        <v>クリ</v>
      </c>
      <c r="BA10" s="36" t="str">
        <f t="shared" si="1"/>
        <v/>
      </c>
      <c r="BB10" s="36" t="str">
        <f t="shared" si="2"/>
        <v/>
      </c>
      <c r="BC10" s="36"/>
      <c r="BD10" s="36" t="str">
        <f t="shared" si="3"/>
        <v>クリーチャー1体を対象とし、それをオーナーのライブラリーの一番上に戻す。&amp;br;調査を行う。</v>
      </c>
      <c r="BE10" s="30" t="str">
        <f>IF(AK10="","",VLOOKUP(AK10,BH:BJ,3,FALSE))</f>
        <v>Return target creature to it's owner's library.&amp;br;Investigate.</v>
      </c>
      <c r="BF10" s="9" t="s">
        <v>1049</v>
      </c>
      <c r="BG10" s="1">
        <v>9</v>
      </c>
      <c r="BH10" s="1" t="s">
        <v>149</v>
      </c>
      <c r="BI10" s="1" t="s">
        <v>1055</v>
      </c>
      <c r="BJ10" s="1" t="s">
        <v>1086</v>
      </c>
    </row>
    <row r="11" spans="1:62">
      <c r="A11" s="1" t="str">
        <f t="shared" si="4"/>
        <v>|英テキスト|&gt;|&gt;|&gt;|&gt;|When this creature enters the battlefield, Investigate.|</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When this creature enters the battlefield, Investigate.</v>
      </c>
      <c r="O11" s="1" t="s">
        <v>1069</v>
      </c>
      <c r="Q11" s="9" t="s">
        <v>12</v>
      </c>
      <c r="R11" s="10" t="str">
        <f>IF(INDEX(AX:AX,W5+1)="",0,INDEX(AX:AX,W5+1)&amp;"/"&amp;INDEX(AY:AY,W5+1))</f>
        <v>1/2</v>
      </c>
      <c r="S11" s="11"/>
      <c r="T11" s="11"/>
      <c r="U11" s="11"/>
      <c r="V11" s="12"/>
      <c r="W11" s="16"/>
      <c r="X11" s="9"/>
      <c r="Y11" s="28"/>
      <c r="Z11" s="28"/>
      <c r="AA11" s="29"/>
      <c r="AB11" s="1" t="s">
        <v>658</v>
      </c>
      <c r="AC11" s="1" t="s">
        <v>1088</v>
      </c>
      <c r="AD11" s="16" t="s">
        <v>1089</v>
      </c>
      <c r="AE11" s="24">
        <v>10</v>
      </c>
      <c r="AF11" s="25" t="s">
        <v>164</v>
      </c>
      <c r="AG11" s="36" t="s">
        <v>24</v>
      </c>
      <c r="AH11" s="36"/>
      <c r="AI11" s="36">
        <v>10</v>
      </c>
      <c r="AJ11" s="36" t="s">
        <v>194</v>
      </c>
      <c r="AK11" s="36" t="s">
        <v>195</v>
      </c>
      <c r="AL11" s="36" t="s">
        <v>61</v>
      </c>
      <c r="AM11" s="36"/>
      <c r="AN11" s="36"/>
      <c r="AO11" s="36"/>
      <c r="AP11" s="36"/>
      <c r="AQ11" s="36" t="s">
        <v>196</v>
      </c>
      <c r="AR11" s="36" t="s">
        <v>197</v>
      </c>
      <c r="AS11" s="36"/>
      <c r="AT11" s="38"/>
      <c r="AU11" s="36"/>
      <c r="AV11" s="36"/>
      <c r="AW11" s="36"/>
      <c r="AX11" s="36" t="s">
        <v>1090</v>
      </c>
      <c r="AY11" s="36" t="s">
        <v>1090</v>
      </c>
      <c r="AZ11" s="36" t="str">
        <f t="shared" si="0"/>
        <v>マッ</v>
      </c>
      <c r="BA11" s="36" t="str">
        <f t="shared" si="1"/>
        <v/>
      </c>
      <c r="BB11" s="36" t="str">
        <f t="shared" si="2"/>
        <v/>
      </c>
      <c r="BC11" s="36"/>
      <c r="BD11" s="36" t="str">
        <f t="shared" si="3"/>
        <v>マッドネス3&amp;br;対戦相手の手札が5枚以下の場合、対戦相手がコントロールするクリーチャー1体を対象とし、それを対戦相手の手札に戻す。</v>
      </c>
      <c r="BE11" s="30" t="str">
        <f>IF(AK11="","",VLOOKUP(AK11,BH:BJ,3,FALSE))</f>
        <v>Madness 3.&amp;br;If your opponent controls 5 or less cards in hand, Return target creature your opponent control to it's owner's hand. </v>
      </c>
      <c r="BF11" s="9" t="s">
        <v>1049</v>
      </c>
      <c r="BG11" s="1">
        <v>10</v>
      </c>
      <c r="BH11" s="1" t="s">
        <v>154</v>
      </c>
      <c r="BI11" s="1" t="s">
        <v>1055</v>
      </c>
      <c r="BJ11" s="1" t="s">
        <v>1091</v>
      </c>
    </row>
    <row r="12" spans="1:62">
      <c r="A12" s="1" t="str">
        <f t="shared" si="4"/>
        <v>|PT|&gt;|1/2|シールド数|&gt;||</v>
      </c>
      <c r="B12" s="1" t="s">
        <v>1049</v>
      </c>
      <c r="C12" s="1" t="s">
        <v>1069</v>
      </c>
      <c r="D12" s="1" t="s">
        <v>12</v>
      </c>
      <c r="E12" s="1" t="s">
        <v>1069</v>
      </c>
      <c r="F12" s="1" t="s">
        <v>1083</v>
      </c>
      <c r="G12" s="1" t="s">
        <v>1069</v>
      </c>
      <c r="H12" s="1" t="str">
        <f>IF(R11=0,"",R11)</f>
        <v>1/2</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164</v>
      </c>
      <c r="AG12" s="36" t="s">
        <v>24</v>
      </c>
      <c r="AH12" s="36"/>
      <c r="AI12" s="36">
        <v>7</v>
      </c>
      <c r="AJ12" s="36" t="s">
        <v>198</v>
      </c>
      <c r="AK12" s="36" t="s">
        <v>199</v>
      </c>
      <c r="AL12" s="36" t="s">
        <v>61</v>
      </c>
      <c r="AM12" s="36"/>
      <c r="AN12" s="36"/>
      <c r="AO12" s="36"/>
      <c r="AP12" s="36"/>
      <c r="AQ12" s="36" t="s">
        <v>200</v>
      </c>
      <c r="AR12" s="36" t="s">
        <v>201</v>
      </c>
      <c r="AS12" s="36"/>
      <c r="AT12" s="38"/>
      <c r="AU12" s="36"/>
      <c r="AV12" s="36"/>
      <c r="AW12" s="36"/>
      <c r="AX12" s="36" t="s">
        <v>1090</v>
      </c>
      <c r="AY12" s="36" t="s">
        <v>1090</v>
      </c>
      <c r="AZ12" s="36" t="str">
        <f t="shared" si="0"/>
        <v>マッ</v>
      </c>
      <c r="BA12" s="36" t="str">
        <f t="shared" si="1"/>
        <v/>
      </c>
      <c r="BB12" s="36" t="str">
        <f t="shared" si="2"/>
        <v/>
      </c>
      <c r="BC12" s="36"/>
      <c r="BD12" s="36" t="str">
        <f t="shared" si="3"/>
        <v>マッドネス2&amp;br;あなたのライブラリーの次の2枚のカードのうち1枚を取ってくる。他のカードは、あなたのライブラリーの一番下へ移動する。</v>
      </c>
      <c r="BE12" s="30" t="str">
        <f>IF(AK12="","",VLOOKUP(AK12,BH:BJ,3,FALSE))</f>
        <v>Madness 2.&amp;br;Pick one of the next 2 cards in your Library, then Fetch it. The other card is moved to the bottom of your Library.</v>
      </c>
      <c r="BF12" s="9" t="s">
        <v>1049</v>
      </c>
      <c r="BG12" s="1">
        <v>11</v>
      </c>
      <c r="BH12" s="1" t="s">
        <v>1095</v>
      </c>
      <c r="BI12" s="1" t="s">
        <v>1055</v>
      </c>
      <c r="BJ12" s="1" t="s">
        <v>1096</v>
      </c>
    </row>
    <row r="13" spans="1:62">
      <c r="A13" s="1" t="str">
        <f t="shared" si="4"/>
        <v>&amp;br;&amp;br;</v>
      </c>
      <c r="B13" s="1" t="s">
        <v>1049</v>
      </c>
      <c r="C13" s="1" t="s">
        <v>1097</v>
      </c>
      <c r="R13" s="1"/>
      <c r="S13" s="1"/>
      <c r="T13" s="1"/>
      <c r="U13" s="1"/>
      <c r="V13" s="1"/>
      <c r="AB13" s="1" t="s">
        <v>649</v>
      </c>
      <c r="AC13" s="1" t="s">
        <v>538</v>
      </c>
      <c r="AD13" s="16" t="s">
        <v>1098</v>
      </c>
      <c r="AE13" s="24">
        <v>12</v>
      </c>
      <c r="AF13" s="25" t="s">
        <v>164</v>
      </c>
      <c r="AG13" s="36" t="s">
        <v>24</v>
      </c>
      <c r="AH13" s="36"/>
      <c r="AI13" s="36">
        <v>8</v>
      </c>
      <c r="AJ13" s="36" t="s">
        <v>202</v>
      </c>
      <c r="AK13" s="36" t="s">
        <v>203</v>
      </c>
      <c r="AL13" s="36" t="s">
        <v>61</v>
      </c>
      <c r="AM13" s="36"/>
      <c r="AN13" s="36"/>
      <c r="AO13" s="36"/>
      <c r="AP13" s="36"/>
      <c r="AQ13" s="36" t="s">
        <v>204</v>
      </c>
      <c r="AR13" s="36"/>
      <c r="AS13" s="36"/>
      <c r="AT13" s="38"/>
      <c r="AU13" s="36"/>
      <c r="AV13" s="36"/>
      <c r="AW13" s="36"/>
      <c r="AX13" s="36" t="s">
        <v>1090</v>
      </c>
      <c r="AY13" s="36" t="s">
        <v>1090</v>
      </c>
      <c r="AZ13" s="36" t="str">
        <f t="shared" si="0"/>
        <v>あな</v>
      </c>
      <c r="BA13" s="36" t="str">
        <f t="shared" si="1"/>
        <v/>
      </c>
      <c r="BB13" s="36" t="str">
        <f t="shared" si="2"/>
        <v/>
      </c>
      <c r="BC13" s="36"/>
      <c r="BD13" s="36" t="str">
        <f t="shared" si="3"/>
        <v>あなたのライブラリーから次の呪文を2つ取ってくる。</v>
      </c>
      <c r="BE13" s="30" t="str">
        <f>IF(AK13="","",VLOOKUP(AK13,BH:BJ,3,FALSE))</f>
        <v>Fetch the next 2 Spells from your library.</v>
      </c>
      <c r="BF13" s="9" t="s">
        <v>1049</v>
      </c>
      <c r="BG13" s="1">
        <v>12</v>
      </c>
      <c r="BH13" s="1" t="s">
        <v>80</v>
      </c>
      <c r="BI13" s="1" t="s">
        <v>1055</v>
      </c>
      <c r="BJ13" s="1" t="s">
        <v>1099</v>
      </c>
    </row>
    <row r="14" spans="1:62">
      <c r="A14" s="1" t="str">
        <f t="shared" si="4"/>
        <v>#back(text=戻る,left)</v>
      </c>
      <c r="B14" s="1" t="s">
        <v>1049</v>
      </c>
      <c r="C14" s="1" t="s">
        <v>1100</v>
      </c>
      <c r="R14" s="1"/>
      <c r="S14" s="1"/>
      <c r="T14" s="1"/>
      <c r="U14" s="1"/>
      <c r="V14" s="1"/>
      <c r="AB14" s="1" t="s">
        <v>996</v>
      </c>
      <c r="AC14" s="1" t="s">
        <v>1101</v>
      </c>
      <c r="AD14" s="16" t="s">
        <v>1102</v>
      </c>
      <c r="AE14" s="24">
        <v>13</v>
      </c>
      <c r="AF14" s="25" t="s">
        <v>164</v>
      </c>
      <c r="AG14" s="36" t="s">
        <v>24</v>
      </c>
      <c r="AH14" s="36"/>
      <c r="AI14" s="36">
        <v>3</v>
      </c>
      <c r="AJ14" s="36" t="s">
        <v>205</v>
      </c>
      <c r="AK14" s="36" t="s">
        <v>206</v>
      </c>
      <c r="AL14" s="36" t="s">
        <v>76</v>
      </c>
      <c r="AM14" s="36"/>
      <c r="AN14" s="36"/>
      <c r="AO14" s="36"/>
      <c r="AP14" s="36"/>
      <c r="AQ14" s="36" t="s">
        <v>207</v>
      </c>
      <c r="AR14" s="36"/>
      <c r="AS14" s="36"/>
      <c r="AT14" s="38"/>
      <c r="AU14" s="36"/>
      <c r="AV14" s="36"/>
      <c r="AW14" s="36">
        <v>1</v>
      </c>
      <c r="AX14" s="36" t="s">
        <v>1090</v>
      </c>
      <c r="AY14" s="36" t="s">
        <v>1090</v>
      </c>
      <c r="AZ14" s="36" t="str">
        <f t="shared" si="0"/>
        <v>この</v>
      </c>
      <c r="BA14" s="36" t="str">
        <f t="shared" si="1"/>
        <v/>
      </c>
      <c r="BB14" s="36" t="str">
        <f t="shared" si="2"/>
        <v/>
      </c>
      <c r="BC14" s="36"/>
      <c r="BD14" s="36" t="str">
        <f t="shared" si="3"/>
        <v>このサポートが破壊されたとき、あなたはカードを3枚引く。</v>
      </c>
      <c r="BE14" s="30" t="str">
        <f>IF(AK14="","",VLOOKUP(AK14,BH:BJ,3,FALSE))</f>
        <v>When this support is destroyed, draw 3 cards.</v>
      </c>
      <c r="BF14" s="9" t="s">
        <v>1049</v>
      </c>
      <c r="BG14" s="1">
        <v>13</v>
      </c>
      <c r="BH14" s="1" t="s">
        <v>282</v>
      </c>
      <c r="BI14" s="1" t="s">
        <v>1055</v>
      </c>
      <c r="BJ14" s="1" t="s">
        <v>1103</v>
      </c>
    </row>
    <row r="15" spans="1:62">
      <c r="A15" s="1" t="str">
        <f t="shared" si="4"/>
        <v>&amp;br;</v>
      </c>
      <c r="B15" s="1" t="s">
        <v>1049</v>
      </c>
      <c r="C15" s="1" t="s">
        <v>1048</v>
      </c>
      <c r="R15" s="1"/>
      <c r="S15" s="1"/>
      <c r="T15" s="1"/>
      <c r="U15" s="1"/>
      <c r="V15" s="1"/>
      <c r="AB15" s="1" t="s">
        <v>1104</v>
      </c>
      <c r="AC15" s="1" t="s">
        <v>1105</v>
      </c>
      <c r="AD15" s="16" t="s">
        <v>1106</v>
      </c>
      <c r="AE15" s="24">
        <v>14</v>
      </c>
      <c r="AF15" s="25" t="s">
        <v>164</v>
      </c>
      <c r="AG15" s="36" t="s">
        <v>78</v>
      </c>
      <c r="AH15" s="36"/>
      <c r="AI15" s="36">
        <v>8</v>
      </c>
      <c r="AJ15" s="36" t="s">
        <v>208</v>
      </c>
      <c r="AK15" s="36" t="s">
        <v>209</v>
      </c>
      <c r="AL15" s="36" t="s">
        <v>27</v>
      </c>
      <c r="AM15" s="36"/>
      <c r="AN15" s="36" t="s">
        <v>33</v>
      </c>
      <c r="AO15" s="36" t="s">
        <v>210</v>
      </c>
      <c r="AP15" s="36"/>
      <c r="AQ15" s="36" t="s">
        <v>29</v>
      </c>
      <c r="AR15" s="36" t="s">
        <v>211</v>
      </c>
      <c r="AS15" s="36"/>
      <c r="AT15" s="38">
        <v>42828</v>
      </c>
      <c r="AU15" s="36"/>
      <c r="AV15" s="36"/>
      <c r="AW15" s="36"/>
      <c r="AX15" s="36">
        <v>4</v>
      </c>
      <c r="AY15" s="36">
        <v>3</v>
      </c>
      <c r="AZ15" s="36" t="str">
        <f t="shared" si="0"/>
        <v>飛行</v>
      </c>
      <c r="BA15" s="36" t="str">
        <f t="shared" si="1"/>
        <v/>
      </c>
      <c r="BB15" s="36" t="str">
        <f t="shared" si="2"/>
        <v/>
      </c>
      <c r="BC15" s="36"/>
      <c r="BD15" s="36" t="str">
        <f t="shared" si="3"/>
        <v>飛行&amp;br;あなたが呪文を唱えたとき、このクリーチャーは変身する。</v>
      </c>
      <c r="BE15" s="30" t="str">
        <f>IF(AK15="","",VLOOKUP(AK15,BH:BJ,3,FALSE))</f>
        <v>When you cast a Spell, Transform this creature.</v>
      </c>
      <c r="BF15" s="9" t="s">
        <v>1049</v>
      </c>
      <c r="BG15" s="1">
        <v>14</v>
      </c>
      <c r="BH15" s="1" t="s">
        <v>219</v>
      </c>
      <c r="BI15" s="1" t="s">
        <v>1055</v>
      </c>
      <c r="BJ15" s="1" t="s">
        <v>1107</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t="s">
        <v>164</v>
      </c>
      <c r="AG16" s="36" t="s">
        <v>78</v>
      </c>
      <c r="AH16" s="36"/>
      <c r="AI16" s="36">
        <v>1</v>
      </c>
      <c r="AJ16" s="36" t="s">
        <v>212</v>
      </c>
      <c r="AK16" s="36" t="s">
        <v>213</v>
      </c>
      <c r="AL16" s="36" t="s">
        <v>27</v>
      </c>
      <c r="AM16" s="36"/>
      <c r="AN16" s="36" t="s">
        <v>210</v>
      </c>
      <c r="AO16" s="36" t="s">
        <v>171</v>
      </c>
      <c r="AP16" s="36"/>
      <c r="AQ16" s="36" t="s">
        <v>29</v>
      </c>
      <c r="AR16" s="36"/>
      <c r="AS16" s="36"/>
      <c r="AT16" s="38">
        <v>42859</v>
      </c>
      <c r="AU16" s="36"/>
      <c r="AV16" s="36"/>
      <c r="AW16" s="36"/>
      <c r="AX16" s="36">
        <v>5</v>
      </c>
      <c r="AY16" s="36">
        <v>4</v>
      </c>
      <c r="AZ16" s="36" t="str">
        <f t="shared" si="0"/>
        <v>飛行</v>
      </c>
      <c r="BA16" s="36" t="str">
        <f t="shared" si="1"/>
        <v/>
      </c>
      <c r="BB16" s="36" t="str">
        <f t="shared" si="2"/>
        <v/>
      </c>
      <c r="BC16" s="36"/>
      <c r="BD16" s="36" t="str">
        <f t="shared" si="3"/>
        <v>飛行</v>
      </c>
      <c r="BE16" s="30" t="str">
        <f>IF(AK16="","",VLOOKUP(AK16,BH:BJ,3,FALSE))</f>
        <v/>
      </c>
      <c r="BF16" s="9" t="s">
        <v>1049</v>
      </c>
      <c r="BG16" s="1">
        <v>15</v>
      </c>
      <c r="BH16" s="1" t="s">
        <v>396</v>
      </c>
      <c r="BI16" s="1" t="s">
        <v>1055</v>
      </c>
      <c r="BJ16" s="1" t="s">
        <v>1111</v>
      </c>
    </row>
    <row r="17" spans="1:62">
      <c r="A17" s="1" t="str">
        <f t="shared" si="4"/>
        <v>&amp;br;&amp;br;</v>
      </c>
      <c r="B17" s="1" t="s">
        <v>1049</v>
      </c>
      <c r="C17" s="1" t="s">
        <v>1097</v>
      </c>
      <c r="R17" s="1"/>
      <c r="S17" s="1"/>
      <c r="T17" s="1"/>
      <c r="U17" s="1"/>
      <c r="V17" s="1"/>
      <c r="AC17" s="1" t="s">
        <v>29</v>
      </c>
      <c r="AD17" s="16" t="s">
        <v>1112</v>
      </c>
      <c r="AE17" s="24">
        <v>16</v>
      </c>
      <c r="AF17" s="25" t="s">
        <v>164</v>
      </c>
      <c r="AG17" s="36" t="s">
        <v>78</v>
      </c>
      <c r="AH17" s="36"/>
      <c r="AI17" s="36">
        <v>5</v>
      </c>
      <c r="AJ17" s="36" t="s">
        <v>214</v>
      </c>
      <c r="AK17" s="36" t="s">
        <v>215</v>
      </c>
      <c r="AL17" s="36" t="s">
        <v>27</v>
      </c>
      <c r="AM17" s="36"/>
      <c r="AN17" s="36" t="s">
        <v>33</v>
      </c>
      <c r="AO17" s="36" t="s">
        <v>216</v>
      </c>
      <c r="AP17" s="36"/>
      <c r="AQ17" s="36" t="s">
        <v>217</v>
      </c>
      <c r="AR17" s="36"/>
      <c r="AS17" s="36"/>
      <c r="AT17" s="38">
        <v>42796</v>
      </c>
      <c r="AU17" s="36"/>
      <c r="AV17" s="36"/>
      <c r="AW17" s="36"/>
      <c r="AX17" s="36">
        <v>3</v>
      </c>
      <c r="AY17" s="36">
        <v>2</v>
      </c>
      <c r="AZ17" s="36" t="str">
        <f t="shared" si="0"/>
        <v>あな</v>
      </c>
      <c r="BA17" s="36" t="str">
        <f t="shared" si="1"/>
        <v/>
      </c>
      <c r="BB17" s="36" t="str">
        <f t="shared" si="2"/>
        <v/>
      </c>
      <c r="BC17" s="36"/>
      <c r="BD17" s="36" t="str">
        <f t="shared" si="3"/>
        <v>あなたがコントロールするサポートカードが破壊されたとき、このクリーチャーは変身する。</v>
      </c>
      <c r="BE17" s="30" t="str">
        <f>IF(AK17="","",VLOOKUP(AK17,BH:BJ,3,FALSE))</f>
        <v>When a Support you control is Destroyed, this creature Transforms.</v>
      </c>
      <c r="BF17" s="9" t="s">
        <v>1049</v>
      </c>
      <c r="BG17" s="1">
        <v>16</v>
      </c>
      <c r="BH17" s="1" t="s">
        <v>400</v>
      </c>
      <c r="BI17" s="1" t="s">
        <v>1055</v>
      </c>
      <c r="BJ17" s="1" t="s">
        <v>1113</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t="s">
        <v>164</v>
      </c>
      <c r="AG18" s="36" t="s">
        <v>78</v>
      </c>
      <c r="AH18" s="36"/>
      <c r="AI18" s="36">
        <v>1</v>
      </c>
      <c r="AJ18" s="36" t="s">
        <v>218</v>
      </c>
      <c r="AK18" s="36" t="s">
        <v>219</v>
      </c>
      <c r="AL18" s="36" t="s">
        <v>27</v>
      </c>
      <c r="AM18" s="36"/>
      <c r="AN18" s="36" t="s">
        <v>33</v>
      </c>
      <c r="AO18" s="36" t="s">
        <v>167</v>
      </c>
      <c r="AP18" s="36"/>
      <c r="AQ18" s="36" t="s">
        <v>220</v>
      </c>
      <c r="AR18" s="36" t="s">
        <v>221</v>
      </c>
      <c r="AS18" s="36"/>
      <c r="AT18" s="38">
        <v>42828</v>
      </c>
      <c r="AU18" s="36"/>
      <c r="AV18" s="36"/>
      <c r="AW18" s="36"/>
      <c r="AX18" s="36">
        <v>4</v>
      </c>
      <c r="AY18" s="36">
        <v>3</v>
      </c>
      <c r="AZ18" s="36" t="str">
        <f t="shared" si="0"/>
        <v>あな</v>
      </c>
      <c r="BA18" s="36" t="str">
        <f t="shared" si="1"/>
        <v/>
      </c>
      <c r="BB18" s="36" t="str">
        <f t="shared" si="2"/>
        <v/>
      </c>
      <c r="BC18" s="36"/>
      <c r="BD18" s="36" t="str">
        <f t="shared" si="3"/>
        <v>あなたが呪文を唱えたとき、あなたのターン終了時まで、このクリーチャーは+1/+1の修正を受ける。&amp;br;このクリーチャーがプレインズウォーカーに戦闘ダメージを与えたとき、調査を行う。</v>
      </c>
      <c r="BE18" s="30" t="str">
        <f>IF(AK18="","",VLOOKUP(AK18,BH:BJ,3,FALSE))</f>
        <v>When you cast a Spell, give +1/+1 to this creature until the end of your turn.&amp;br;When this creature deals damage to a Planeswalker, Investigate.</v>
      </c>
      <c r="BF18" s="9" t="s">
        <v>1049</v>
      </c>
      <c r="BG18" s="1">
        <v>17</v>
      </c>
      <c r="BH18" s="1" t="s">
        <v>758</v>
      </c>
      <c r="BI18" s="1" t="s">
        <v>1055</v>
      </c>
      <c r="BJ18" s="1" t="s">
        <v>1116</v>
      </c>
    </row>
    <row r="19" spans="1:62">
      <c r="A19" s="1" t="str">
        <f t="shared" si="4"/>
        <v>*セルホフのランプ灯し/Lamplighter of Selhoff</v>
      </c>
      <c r="B19" s="1" t="s">
        <v>1049</v>
      </c>
      <c r="C19" s="1" t="str">
        <f>"*"&amp;R19&amp;"/"&amp;T19</f>
        <v>*セルホフのランプ灯し/Lamplighter of Selhoff</v>
      </c>
      <c r="Q19" s="9" t="s">
        <v>3</v>
      </c>
      <c r="R19" s="10" t="str">
        <f>INDEX(AJ:AJ,W18+1)</f>
        <v>セルホフのランプ灯し</v>
      </c>
      <c r="S19" s="11" t="s">
        <v>4</v>
      </c>
      <c r="T19" s="10" t="str">
        <f>INDEX(AK:AK,W18+1)</f>
        <v>Lamplighter of Selhoff</v>
      </c>
      <c r="U19" s="11"/>
      <c r="V19" s="12"/>
      <c r="W19" s="13"/>
      <c r="X19" s="9"/>
      <c r="Y19" s="28"/>
      <c r="Z19" s="28"/>
      <c r="AA19" s="29"/>
      <c r="AC19" s="1" t="s">
        <v>1117</v>
      </c>
      <c r="AD19" s="16" t="s">
        <v>1118</v>
      </c>
      <c r="AE19" s="24">
        <v>18</v>
      </c>
      <c r="AF19" s="25" t="s">
        <v>164</v>
      </c>
      <c r="AG19" s="36" t="s">
        <v>78</v>
      </c>
      <c r="AH19" s="36"/>
      <c r="AI19" s="36">
        <v>12</v>
      </c>
      <c r="AJ19" s="36" t="s">
        <v>222</v>
      </c>
      <c r="AK19" s="36" t="s">
        <v>223</v>
      </c>
      <c r="AL19" s="36" t="s">
        <v>27</v>
      </c>
      <c r="AM19" s="36"/>
      <c r="AN19" s="36" t="s">
        <v>170</v>
      </c>
      <c r="AO19" s="36"/>
      <c r="AP19" s="36"/>
      <c r="AQ19" s="36" t="s">
        <v>224</v>
      </c>
      <c r="AR19" s="36" t="s">
        <v>225</v>
      </c>
      <c r="AS19" s="36"/>
      <c r="AT19" s="38">
        <v>42829</v>
      </c>
      <c r="AU19" s="36"/>
      <c r="AV19" s="36"/>
      <c r="AW19" s="36"/>
      <c r="AX19" s="36">
        <v>4</v>
      </c>
      <c r="AY19" s="36">
        <v>4</v>
      </c>
      <c r="AZ19" s="36" t="str">
        <f t="shared" si="0"/>
        <v>この</v>
      </c>
      <c r="BA19" s="36" t="str">
        <f t="shared" si="1"/>
        <v/>
      </c>
      <c r="BB19" s="36" t="str">
        <f t="shared" si="2"/>
        <v/>
      </c>
      <c r="BC19" s="36"/>
      <c r="BD19" s="36" t="str">
        <f t="shared" si="3"/>
        <v>このクリーチャーが戦場に出たとき、2/2の黒のゾンビ･トークンを1体召喚する。&amp;br;ジェム1個を起動する：あなたのターン終了時まで、あなたがコントロールする最初のゾンビは接死とバーサーカーを得る。</v>
      </c>
      <c r="BE19" s="30" t="str">
        <f>IF(AK19="","",VLOOKUP(AK19,BH:BJ,3,FALSE))</f>
        <v>When this creature enters the battlefield, summon 1 2/2 Black Zombie.&amp;br;Activate 1:The first Zombie you control gains Deathtouch and Berserker until the end of your turn.</v>
      </c>
      <c r="BF19" s="9" t="s">
        <v>1049</v>
      </c>
      <c r="BG19" s="1">
        <v>18</v>
      </c>
      <c r="BH19" s="1" t="s">
        <v>408</v>
      </c>
      <c r="BI19" s="1" t="s">
        <v>1055</v>
      </c>
      <c r="BJ19" s="1" t="s">
        <v>1119</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青</v>
      </c>
      <c r="S20" s="15" t="s">
        <v>1</v>
      </c>
      <c r="T20" s="10" t="str">
        <f>INDEX(AG:AG,W18+1)</f>
        <v>コモン</v>
      </c>
      <c r="U20" s="15" t="s">
        <v>2</v>
      </c>
      <c r="V20" s="10">
        <f>INDEX(AI:AI,W18+1)</f>
        <v>3</v>
      </c>
      <c r="W20" s="16"/>
      <c r="X20" s="10" t="str">
        <f>INDEX(AQ:AQ,W18+1)</f>
        <v>このクリーチャーが戦場に出たとき、あなたが他のゾンビをコントロールしている場合、カードを1枚捨てて、1枚引く。</v>
      </c>
      <c r="Y20" s="28"/>
      <c r="Z20" s="28"/>
      <c r="AA20" s="29"/>
      <c r="AC20" s="1">
        <v>0</v>
      </c>
      <c r="AD20" s="16" t="s">
        <v>1049</v>
      </c>
      <c r="AE20" s="24">
        <v>19</v>
      </c>
      <c r="AF20" s="25" t="s">
        <v>164</v>
      </c>
      <c r="AG20" s="36" t="s">
        <v>78</v>
      </c>
      <c r="AH20" s="36"/>
      <c r="AI20" s="36">
        <v>7</v>
      </c>
      <c r="AJ20" s="36" t="s">
        <v>226</v>
      </c>
      <c r="AK20" s="36" t="s">
        <v>227</v>
      </c>
      <c r="AL20" s="36" t="s">
        <v>27</v>
      </c>
      <c r="AM20" s="36"/>
      <c r="AN20" s="36" t="s">
        <v>170</v>
      </c>
      <c r="AO20" s="36"/>
      <c r="AP20" s="36"/>
      <c r="AQ20" s="36" t="s">
        <v>29</v>
      </c>
      <c r="AR20" s="36" t="s">
        <v>228</v>
      </c>
      <c r="AS20" s="36"/>
      <c r="AT20" s="38">
        <v>42827</v>
      </c>
      <c r="AU20" s="36"/>
      <c r="AV20" s="36"/>
      <c r="AW20" s="36"/>
      <c r="AX20" s="36">
        <v>4</v>
      </c>
      <c r="AY20" s="36">
        <v>2</v>
      </c>
      <c r="AZ20" s="36" t="str">
        <f t="shared" si="0"/>
        <v>飛行</v>
      </c>
      <c r="BA20" s="36" t="str">
        <f t="shared" si="1"/>
        <v/>
      </c>
      <c r="BB20" s="36" t="str">
        <f t="shared" si="2"/>
        <v/>
      </c>
      <c r="BC20" s="36"/>
      <c r="BD20" s="36" t="str">
        <f t="shared" si="3"/>
        <v>飛行&amp;br;上陸、青：このクリーチャーが破壊されていた場合、あなたはカードを2枚捨てて、このクリーチャーを戦場に戻す。</v>
      </c>
      <c r="BE20" s="30" t="str">
        <f>IF(AK20="","",VLOOKUP(AK20,BH:BJ,3,FALSE))</f>
        <v>Landfall Blue:If this creature was Destroyed this game, Discard 2 and Return this creature to the battlefield.</v>
      </c>
      <c r="BF20" s="9" t="s">
        <v>1049</v>
      </c>
      <c r="BG20" s="1">
        <v>19</v>
      </c>
      <c r="BH20" s="1" t="s">
        <v>441</v>
      </c>
      <c r="BI20" s="1" t="s">
        <v>1055</v>
      </c>
      <c r="BJ20" s="1" t="s">
        <v>1120</v>
      </c>
    </row>
    <row r="21" spans="1:62">
      <c r="A21" s="1" t="str">
        <f t="shared" si="4"/>
        <v>|色|青|レアリティ|コモン|マナコスト|3|</v>
      </c>
      <c r="B21" s="1" t="s">
        <v>1049</v>
      </c>
      <c r="C21" s="1" t="s">
        <v>1069</v>
      </c>
      <c r="D21" s="4" t="s">
        <v>0</v>
      </c>
      <c r="E21" s="1" t="s">
        <v>1069</v>
      </c>
      <c r="F21" s="1" t="str">
        <f>IF(R20=0,"",R20)</f>
        <v>青</v>
      </c>
      <c r="G21" s="1" t="s">
        <v>1069</v>
      </c>
      <c r="H21" s="4" t="s">
        <v>1073</v>
      </c>
      <c r="I21" s="1" t="s">
        <v>1069</v>
      </c>
      <c r="J21" s="1" t="str">
        <f>IF(T20=0,"",T20)</f>
        <v>コモン</v>
      </c>
      <c r="K21" s="1" t="s">
        <v>1069</v>
      </c>
      <c r="L21" s="4" t="s">
        <v>1074</v>
      </c>
      <c r="M21" s="1" t="s">
        <v>1069</v>
      </c>
      <c r="N21" s="1">
        <f>IF(V20=0,"",V20)</f>
        <v>3</v>
      </c>
      <c r="O21" s="1" t="s">
        <v>1069</v>
      </c>
      <c r="Q21" s="9" t="s">
        <v>5</v>
      </c>
      <c r="R21" s="10" t="str">
        <f>INDEX(AL:AL,W18+1)</f>
        <v>クリーチャー</v>
      </c>
      <c r="S21" s="15" t="s">
        <v>1075</v>
      </c>
      <c r="T21" s="10" t="str">
        <f>INDEX(AN:AN,W18+1)</f>
        <v>ゾンビ</v>
      </c>
      <c r="U21" s="10" t="str">
        <f>INDEX(AO:AO,W18+1)</f>
        <v>ホラー</v>
      </c>
      <c r="V21" s="10">
        <f>INDEX(AP:AP,W18+1)</f>
        <v>0</v>
      </c>
      <c r="W21" s="16"/>
      <c r="X21" s="10" t="str">
        <f>INDEX(AZ:AZ,W18+1)</f>
        <v>この</v>
      </c>
      <c r="Y21" s="10" t="str">
        <f>INDEX(BA:BA,W18+1)</f>
        <v/>
      </c>
      <c r="Z21" s="10" t="str">
        <f>INDEX(BB:BB,W18+1)</f>
        <v/>
      </c>
      <c r="AA21" s="10">
        <f>INDEX(BC:BC,W18+1)</f>
        <v>0</v>
      </c>
      <c r="AD21" s="16"/>
      <c r="AE21" s="24">
        <v>20</v>
      </c>
      <c r="AF21" s="25" t="s">
        <v>164</v>
      </c>
      <c r="AG21" s="36" t="s">
        <v>78</v>
      </c>
      <c r="AH21" s="36"/>
      <c r="AI21" s="36">
        <v>13</v>
      </c>
      <c r="AJ21" s="36" t="s">
        <v>229</v>
      </c>
      <c r="AK21" s="36" t="s">
        <v>230</v>
      </c>
      <c r="AL21" s="36" t="s">
        <v>27</v>
      </c>
      <c r="AM21" s="36"/>
      <c r="AN21" s="36" t="s">
        <v>28</v>
      </c>
      <c r="AO21" s="36"/>
      <c r="AP21" s="36"/>
      <c r="AQ21" s="36" t="s">
        <v>231</v>
      </c>
      <c r="AR21" s="36"/>
      <c r="AS21" s="36"/>
      <c r="AT21" s="38">
        <v>42797</v>
      </c>
      <c r="AU21" s="36"/>
      <c r="AV21" s="36"/>
      <c r="AW21" s="36"/>
      <c r="AX21" s="36">
        <v>3</v>
      </c>
      <c r="AY21" s="36">
        <v>3</v>
      </c>
      <c r="AZ21" s="36" t="str">
        <f t="shared" si="0"/>
        <v>この</v>
      </c>
      <c r="BA21" s="36" t="str">
        <f t="shared" si="1"/>
        <v/>
      </c>
      <c r="BB21" s="36" t="str">
        <f t="shared" si="2"/>
        <v/>
      </c>
      <c r="BC21" s="36"/>
      <c r="BD21" s="36" t="str">
        <f t="shared" si="3"/>
        <v>このクリーチャーがプレインズウォーカーに戦闘ダメージを与えたとき、このクリーチャーは変身する。</v>
      </c>
      <c r="BE21" s="30" t="str">
        <f>IF(AK21="","",VLOOKUP(AK21,BH:BJ,3,FALSE))</f>
        <v>When this creature deals combat damage to a Planeswalker, Transform this creature.</v>
      </c>
      <c r="BF21" s="9" t="s">
        <v>1049</v>
      </c>
      <c r="BG21" s="1">
        <v>20</v>
      </c>
      <c r="BH21" s="1" t="s">
        <v>555</v>
      </c>
      <c r="BI21" s="1" t="s">
        <v>1055</v>
      </c>
      <c r="BJ21" s="1" t="s">
        <v>1121</v>
      </c>
    </row>
    <row r="22" spans="1:62">
      <c r="A22" s="1" t="str">
        <f t="shared" si="4"/>
        <v>|種別|クリーチャー|サブタイプ|ゾンビ|ホラー||</v>
      </c>
      <c r="B22" s="1" t="s">
        <v>1049</v>
      </c>
      <c r="C22" s="1" t="s">
        <v>1069</v>
      </c>
      <c r="D22" s="4" t="s">
        <v>5</v>
      </c>
      <c r="E22" s="1" t="s">
        <v>1069</v>
      </c>
      <c r="F22" s="1" t="str">
        <f>IF(R21=0,"",R21)</f>
        <v>クリーチャー</v>
      </c>
      <c r="G22" s="1" t="s">
        <v>1069</v>
      </c>
      <c r="H22" s="4" t="s">
        <v>1078</v>
      </c>
      <c r="I22" s="1" t="s">
        <v>1069</v>
      </c>
      <c r="J22" s="1" t="str">
        <f>IF(T21=0,"",T21)</f>
        <v>ゾンビ</v>
      </c>
      <c r="K22" s="1" t="s">
        <v>1069</v>
      </c>
      <c r="L22" s="1" t="str">
        <f>IF(U21=0,"",U21)</f>
        <v>ホラー</v>
      </c>
      <c r="M22" s="1" t="s">
        <v>1069</v>
      </c>
      <c r="N22" s="1" t="str">
        <f>IF(V21=0,"",V21)</f>
        <v/>
      </c>
      <c r="O22" s="1" t="s">
        <v>1069</v>
      </c>
      <c r="Q22" s="9" t="s">
        <v>1079</v>
      </c>
      <c r="R22" s="10" t="str">
        <f>INDEX(BD:BD,W18+1)</f>
        <v>このクリーチャーが戦場に出たとき、あなたが他のゾンビをコントロールしている場合、カードを1枚捨てて、1枚引く。</v>
      </c>
      <c r="S22" s="11"/>
      <c r="T22" s="11"/>
      <c r="U22" s="11"/>
      <c r="V22" s="12"/>
      <c r="W22" s="16"/>
      <c r="X22" s="8"/>
      <c r="Y22" s="8"/>
      <c r="Z22" s="8"/>
      <c r="AA22" s="30"/>
      <c r="AD22" s="16"/>
      <c r="AE22" s="24">
        <v>21</v>
      </c>
      <c r="AF22" s="25" t="s">
        <v>164</v>
      </c>
      <c r="AG22" s="36" t="s">
        <v>78</v>
      </c>
      <c r="AH22" s="36"/>
      <c r="AI22" s="36">
        <v>1</v>
      </c>
      <c r="AJ22" s="36" t="s">
        <v>232</v>
      </c>
      <c r="AK22" s="36" t="s">
        <v>233</v>
      </c>
      <c r="AL22" s="36" t="s">
        <v>27</v>
      </c>
      <c r="AM22" s="36"/>
      <c r="AN22" s="36" t="s">
        <v>28</v>
      </c>
      <c r="AO22" s="36"/>
      <c r="AP22" s="36"/>
      <c r="AQ22" s="36" t="s">
        <v>234</v>
      </c>
      <c r="AR22" s="36"/>
      <c r="AS22" s="36"/>
      <c r="AT22" s="38">
        <v>42860</v>
      </c>
      <c r="AU22" s="36"/>
      <c r="AV22" s="36"/>
      <c r="AW22" s="36"/>
      <c r="AX22" s="36">
        <v>5</v>
      </c>
      <c r="AY22" s="36">
        <v>5</v>
      </c>
      <c r="AZ22" s="36" t="str">
        <f t="shared" si="0"/>
        <v>ブロ</v>
      </c>
      <c r="BA22" s="36" t="str">
        <f t="shared" si="1"/>
        <v/>
      </c>
      <c r="BB22" s="36" t="str">
        <f t="shared" si="2"/>
        <v/>
      </c>
      <c r="BC22" s="36"/>
      <c r="BD22" s="36" t="str">
        <f t="shared" si="3"/>
        <v>ブロックされない</v>
      </c>
      <c r="BE22" s="30" t="str">
        <f>IF(AK22="","",VLOOKUP(AK22,BH:BJ,3,FALSE))</f>
        <v/>
      </c>
      <c r="BF22" s="9" t="s">
        <v>1049</v>
      </c>
      <c r="BG22" s="1">
        <v>21</v>
      </c>
      <c r="BH22" s="1" t="s">
        <v>236</v>
      </c>
      <c r="BI22" s="1" t="s">
        <v>1055</v>
      </c>
      <c r="BJ22" s="1" t="s">
        <v>1122</v>
      </c>
    </row>
    <row r="23" spans="1:62">
      <c r="A23" s="1" t="str">
        <f t="shared" si="4"/>
        <v>|テキスト|&gt;|&gt;|&gt;|&gt;|このクリーチャーが戦場に出たとき、あなたが他のゾンビをコントロールしている場合、カードを1枚捨てて、1枚引く。|</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このクリーチャーが戦場に出たとき、あなたが他のゾンビをコントロールしている場合、カードを1枚捨てて、1枚引く。</v>
      </c>
      <c r="O23" s="1" t="s">
        <v>1069</v>
      </c>
      <c r="Q23" s="14" t="s">
        <v>21</v>
      </c>
      <c r="R23" s="10" t="str">
        <f>INDEX(BE:BE,W18+1)</f>
        <v>When this creature enters the battlefield, if you control another Zombie, Discard 1 card and Draw 1 card.</v>
      </c>
      <c r="S23" s="9" t="s">
        <v>1084</v>
      </c>
      <c r="T23" s="10" t="str">
        <f>IF(X23="","",X23&amp;IF(Y23="",""," "&amp;Y23)&amp;IF(Z23="",""," "&amp;Z23)&amp;IF(AA23="",""," "&amp;AA23))</f>
        <v/>
      </c>
      <c r="U23" s="11"/>
      <c r="V23" s="12"/>
      <c r="W23" s="16" t="s">
        <v>1084</v>
      </c>
      <c r="X23" s="9" t="str">
        <f t="shared" ref="X23:AA23" si="8">IF(ISERROR(IF(LEN(X22)&gt;1,X22,VLOOKUP(X21,$AC:$AD,2,FALSE))),"",IF(LEN(X22)&gt;1,X22,VLOOKUP(X21,$AC:$AD,2,FALSE)))</f>
        <v/>
      </c>
      <c r="Y23" s="9" t="str">
        <f t="shared" si="8"/>
        <v/>
      </c>
      <c r="Z23" s="9" t="str">
        <f t="shared" si="8"/>
        <v/>
      </c>
      <c r="AA23" s="9" t="str">
        <f t="shared" si="8"/>
        <v> </v>
      </c>
      <c r="AD23" s="16"/>
      <c r="AE23" s="24">
        <v>22</v>
      </c>
      <c r="AF23" s="25" t="s">
        <v>164</v>
      </c>
      <c r="AG23" s="36" t="s">
        <v>78</v>
      </c>
      <c r="AH23" s="36"/>
      <c r="AI23" s="36">
        <v>8</v>
      </c>
      <c r="AJ23" s="36" t="s">
        <v>235</v>
      </c>
      <c r="AK23" s="36" t="s">
        <v>236</v>
      </c>
      <c r="AL23" s="36" t="s">
        <v>61</v>
      </c>
      <c r="AM23" s="36"/>
      <c r="AN23" s="36"/>
      <c r="AO23" s="36"/>
      <c r="AP23" s="36"/>
      <c r="AQ23" s="36" t="s">
        <v>200</v>
      </c>
      <c r="AR23" s="36" t="s">
        <v>237</v>
      </c>
      <c r="AS23" s="36"/>
      <c r="AT23" s="38"/>
      <c r="AU23" s="36"/>
      <c r="AV23" s="36"/>
      <c r="AW23" s="36"/>
      <c r="AX23" s="36" t="s">
        <v>1090</v>
      </c>
      <c r="AY23" s="36" t="s">
        <v>1090</v>
      </c>
      <c r="AZ23" s="36" t="str">
        <f t="shared" si="0"/>
        <v>マッ</v>
      </c>
      <c r="BA23" s="36" t="str">
        <f t="shared" si="1"/>
        <v/>
      </c>
      <c r="BB23" s="36" t="str">
        <f t="shared" si="2"/>
        <v/>
      </c>
      <c r="BC23" s="36"/>
      <c r="BD23" s="36" t="str">
        <f t="shared" si="3"/>
        <v>マッドネス2&amp;br;対戦相手の手札の最初のカードからすべてのマナを吸収する。</v>
      </c>
      <c r="BE23" s="30" t="str">
        <f>IF(AK23="","",VLOOKUP(AK23,BH:BJ,3,FALSE))</f>
        <v>Madness 2.&amp;br;The first card in your opponent's hand loses all of it's mana.</v>
      </c>
      <c r="BF23" s="9" t="s">
        <v>1049</v>
      </c>
      <c r="BG23" s="1">
        <v>22</v>
      </c>
      <c r="BH23" s="1" t="s">
        <v>512</v>
      </c>
      <c r="BI23" s="1" t="s">
        <v>1055</v>
      </c>
      <c r="BJ23" s="1" t="s">
        <v>1123</v>
      </c>
    </row>
    <row r="24" spans="1:62">
      <c r="A24" s="1" t="str">
        <f t="shared" si="4"/>
        <v>|英テキスト|&gt;|&gt;|&gt;|&gt;|When this creature enters the battlefield, if you control another Zombie, Discard 1 card and Draw 1 card.|</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When this creature enters the battlefield, if you control another Zombie, Discard 1 card and Draw 1 card.</v>
      </c>
      <c r="O24" s="1" t="s">
        <v>1069</v>
      </c>
      <c r="Q24" s="9" t="s">
        <v>12</v>
      </c>
      <c r="R24" s="10" t="str">
        <f>IF(INDEX(AX:AX,W18+1)="",0,INDEX(AX:AX,W18+1)&amp;"/"&amp;INDEX(AY:AY,W18+1))</f>
        <v>1/2</v>
      </c>
      <c r="S24" s="11"/>
      <c r="T24" s="11"/>
      <c r="U24" s="11"/>
      <c r="V24" s="12"/>
      <c r="W24" s="16"/>
      <c r="X24" s="9"/>
      <c r="Y24" s="28"/>
      <c r="Z24" s="28"/>
      <c r="AA24" s="29"/>
      <c r="AD24" s="20"/>
      <c r="AE24" s="24">
        <v>23</v>
      </c>
      <c r="AF24" s="25" t="s">
        <v>164</v>
      </c>
      <c r="AG24" s="36" t="s">
        <v>78</v>
      </c>
      <c r="AH24" s="36"/>
      <c r="AI24" s="36">
        <v>9</v>
      </c>
      <c r="AJ24" s="36" t="s">
        <v>238</v>
      </c>
      <c r="AK24" s="36" t="s">
        <v>239</v>
      </c>
      <c r="AL24" s="36" t="s">
        <v>61</v>
      </c>
      <c r="AM24" s="36"/>
      <c r="AN24" s="36"/>
      <c r="AO24" s="36"/>
      <c r="AP24" s="36"/>
      <c r="AQ24" s="36" t="s">
        <v>240</v>
      </c>
      <c r="AR24" s="36"/>
      <c r="AS24" s="36"/>
      <c r="AT24" s="38"/>
      <c r="AU24" s="36"/>
      <c r="AV24" s="36"/>
      <c r="AW24" s="36"/>
      <c r="AX24" s="36" t="s">
        <v>1090</v>
      </c>
      <c r="AY24" s="36" t="s">
        <v>1090</v>
      </c>
      <c r="AZ24" s="36" t="str">
        <f t="shared" si="0"/>
        <v>あな</v>
      </c>
      <c r="BA24" s="36" t="str">
        <f t="shared" si="1"/>
        <v/>
      </c>
      <c r="BB24" s="36" t="str">
        <f t="shared" si="2"/>
        <v/>
      </c>
      <c r="BC24" s="36"/>
      <c r="BD24" s="36" t="str">
        <f t="shared" si="3"/>
        <v>あなたはカードを1枚捨て3枚引き、6マナを得る。</v>
      </c>
      <c r="BE24" s="30" t="str">
        <f>IF(AK24="","",VLOOKUP(AK24,BH:BJ,3,FALSE))</f>
        <v>Discard 1 card, draw 3 cards and gain 6 mana.</v>
      </c>
      <c r="BF24" s="9" t="s">
        <v>1049</v>
      </c>
      <c r="BG24" s="1">
        <v>23</v>
      </c>
      <c r="BH24" s="1" t="s">
        <v>357</v>
      </c>
      <c r="BI24" s="1" t="s">
        <v>1055</v>
      </c>
      <c r="BJ24" s="1" t="s">
        <v>1124</v>
      </c>
    </row>
    <row r="25" spans="1:62">
      <c r="A25" s="1" t="str">
        <f t="shared" si="4"/>
        <v>|PT|&gt;|1/2|シールド数|&gt;||</v>
      </c>
      <c r="B25" s="1" t="s">
        <v>1049</v>
      </c>
      <c r="C25" s="1" t="s">
        <v>1069</v>
      </c>
      <c r="D25" s="1" t="s">
        <v>12</v>
      </c>
      <c r="E25" s="1" t="s">
        <v>1069</v>
      </c>
      <c r="F25" s="1" t="s">
        <v>1083</v>
      </c>
      <c r="G25" s="1" t="s">
        <v>1069</v>
      </c>
      <c r="H25" s="1" t="str">
        <f>IF(R24=0,"",R24)</f>
        <v>1/2</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
        <v>164</v>
      </c>
      <c r="AG25" s="36" t="s">
        <v>78</v>
      </c>
      <c r="AH25" s="36"/>
      <c r="AI25" s="36">
        <v>15</v>
      </c>
      <c r="AJ25" s="36" t="s">
        <v>241</v>
      </c>
      <c r="AK25" s="36" t="s">
        <v>242</v>
      </c>
      <c r="AL25" s="36" t="s">
        <v>61</v>
      </c>
      <c r="AM25" s="36"/>
      <c r="AN25" s="36"/>
      <c r="AO25" s="36"/>
      <c r="AP25" s="36"/>
      <c r="AQ25" s="36" t="s">
        <v>243</v>
      </c>
      <c r="AR25" s="36"/>
      <c r="AS25" s="36"/>
      <c r="AT25" s="38"/>
      <c r="AU25" s="36"/>
      <c r="AV25" s="36"/>
      <c r="AW25" s="36"/>
      <c r="AX25" s="36" t="s">
        <v>1090</v>
      </c>
      <c r="AY25" s="36" t="s">
        <v>1090</v>
      </c>
      <c r="AZ25" s="36" t="str">
        <f t="shared" si="0"/>
        <v>2/</v>
      </c>
      <c r="BA25" s="36" t="str">
        <f t="shared" si="1"/>
        <v/>
      </c>
      <c r="BB25" s="36" t="str">
        <f t="shared" si="2"/>
        <v/>
      </c>
      <c r="BC25" s="36"/>
      <c r="BD25" s="36" t="str">
        <f t="shared" si="3"/>
        <v>2/2の黒のゾンビ･トークンを4体召喚する。</v>
      </c>
      <c r="BE25" s="30" t="str">
        <f>IF(AK25="","",VLOOKUP(AK25,BH:BJ,3,FALSE))</f>
        <v>Summon 4 2/2 Black Zombie tokens.</v>
      </c>
      <c r="BF25" s="9" t="s">
        <v>1049</v>
      </c>
      <c r="BG25" s="1">
        <v>24</v>
      </c>
      <c r="BH25" s="1" t="s">
        <v>186</v>
      </c>
      <c r="BI25" s="1" t="s">
        <v>1055</v>
      </c>
      <c r="BJ25" s="1" t="s">
        <v>1125</v>
      </c>
    </row>
    <row r="26" spans="1:62">
      <c r="A26" s="1" t="str">
        <f t="shared" si="4"/>
        <v>&amp;br;&amp;br;</v>
      </c>
      <c r="B26" s="1" t="s">
        <v>1049</v>
      </c>
      <c r="C26" s="1" t="s">
        <v>1097</v>
      </c>
      <c r="R26" s="1"/>
      <c r="S26" s="1"/>
      <c r="T26" s="1"/>
      <c r="U26" s="1"/>
      <c r="V26" s="1"/>
      <c r="AE26" s="24">
        <v>25</v>
      </c>
      <c r="AF26" s="25" t="s">
        <v>164</v>
      </c>
      <c r="AG26" s="36" t="s">
        <v>78</v>
      </c>
      <c r="AH26" s="36"/>
      <c r="AI26" s="36">
        <v>12</v>
      </c>
      <c r="AJ26" s="36" t="s">
        <v>244</v>
      </c>
      <c r="AK26" s="36" t="s">
        <v>245</v>
      </c>
      <c r="AL26" s="36" t="s">
        <v>76</v>
      </c>
      <c r="AM26" s="36"/>
      <c r="AN26" s="36"/>
      <c r="AO26" s="36"/>
      <c r="AP26" s="36"/>
      <c r="AQ26" s="36" t="s">
        <v>246</v>
      </c>
      <c r="AR26" s="36"/>
      <c r="AS26" s="36"/>
      <c r="AT26" s="38"/>
      <c r="AU26" s="36"/>
      <c r="AV26" s="36"/>
      <c r="AW26" s="36">
        <v>2</v>
      </c>
      <c r="AX26" s="36" t="s">
        <v>1090</v>
      </c>
      <c r="AY26" s="36" t="s">
        <v>1090</v>
      </c>
      <c r="AZ26" s="36" t="str">
        <f t="shared" si="0"/>
        <v>あな</v>
      </c>
      <c r="BA26" s="36" t="str">
        <f t="shared" si="1"/>
        <v/>
      </c>
      <c r="BB26" s="36" t="str">
        <f t="shared" si="2"/>
        <v/>
      </c>
      <c r="BC26" s="36"/>
      <c r="BD26" s="36" t="str">
        <f t="shared" si="3"/>
        <v>あなたがコントロールするクリーチャーがプレインズウォーカーに戦闘ダメージを与えたとき、調査を行う。</v>
      </c>
      <c r="BE26" s="30" t="str">
        <f>IF(AK26="","",VLOOKUP(AK26,BH:BJ,3,FALSE))</f>
        <v>When a creature you control deals damage to a Planeswalker, Investigate.</v>
      </c>
      <c r="BF26" s="9" t="s">
        <v>1049</v>
      </c>
      <c r="BG26" s="1">
        <v>25</v>
      </c>
      <c r="BH26" s="1" t="s">
        <v>1126</v>
      </c>
      <c r="BI26" s="1" t="s">
        <v>1055</v>
      </c>
      <c r="BJ26" s="1" t="s">
        <v>1127</v>
      </c>
    </row>
    <row r="27" spans="1:62">
      <c r="A27" s="1" t="str">
        <f t="shared" si="4"/>
        <v>#back(text=戻る,left)</v>
      </c>
      <c r="B27" s="1" t="s">
        <v>1049</v>
      </c>
      <c r="C27" s="1" t="s">
        <v>1100</v>
      </c>
      <c r="R27" s="1"/>
      <c r="S27" s="1"/>
      <c r="T27" s="1"/>
      <c r="U27" s="1"/>
      <c r="V27" s="1"/>
      <c r="AE27" s="24">
        <v>26</v>
      </c>
      <c r="AF27" s="25" t="s">
        <v>164</v>
      </c>
      <c r="AG27" s="36" t="s">
        <v>78</v>
      </c>
      <c r="AH27" s="36"/>
      <c r="AI27" s="36">
        <v>6</v>
      </c>
      <c r="AJ27" s="36" t="s">
        <v>247</v>
      </c>
      <c r="AK27" s="36" t="s">
        <v>248</v>
      </c>
      <c r="AL27" s="36" t="s">
        <v>76</v>
      </c>
      <c r="AM27" s="36"/>
      <c r="AN27" s="36"/>
      <c r="AO27" s="36"/>
      <c r="AP27" s="36"/>
      <c r="AQ27" s="36" t="s">
        <v>249</v>
      </c>
      <c r="AR27" s="36"/>
      <c r="AS27" s="36"/>
      <c r="AT27" s="38"/>
      <c r="AU27" s="36"/>
      <c r="AV27" s="36"/>
      <c r="AW27" s="36">
        <v>2</v>
      </c>
      <c r="AX27" s="36" t="s">
        <v>1090</v>
      </c>
      <c r="AY27" s="36" t="s">
        <v>1090</v>
      </c>
      <c r="AZ27" s="36" t="str">
        <f t="shared" si="0"/>
        <v>あな</v>
      </c>
      <c r="BA27" s="36" t="str">
        <f t="shared" si="1"/>
        <v/>
      </c>
      <c r="BB27" s="36" t="str">
        <f t="shared" si="2"/>
        <v/>
      </c>
      <c r="BC27" s="36"/>
      <c r="BD27" s="36" t="str">
        <f t="shared" si="3"/>
        <v>あなたが呪文を唱えたとき、調査を行う。</v>
      </c>
      <c r="BE27" s="30" t="str">
        <f>IF(AK27="","",VLOOKUP(AK27,BH:BJ,3,FALSE))</f>
        <v>When you cast a Spell, Investigate.</v>
      </c>
      <c r="BF27" s="9" t="s">
        <v>1049</v>
      </c>
      <c r="BG27" s="1">
        <v>26</v>
      </c>
      <c r="BH27" s="1" t="s">
        <v>717</v>
      </c>
      <c r="BI27" s="1" t="s">
        <v>1055</v>
      </c>
      <c r="BJ27" s="1" t="s">
        <v>1129</v>
      </c>
    </row>
    <row r="28" spans="1:62">
      <c r="A28" s="1" t="str">
        <f t="shared" si="4"/>
        <v>&amp;br;</v>
      </c>
      <c r="B28" s="1" t="s">
        <v>1049</v>
      </c>
      <c r="C28" s="1" t="s">
        <v>1048</v>
      </c>
      <c r="R28" s="1"/>
      <c r="S28" s="1"/>
      <c r="T28" s="1"/>
      <c r="U28" s="1"/>
      <c r="V28" s="1"/>
      <c r="AE28" s="24">
        <v>27</v>
      </c>
      <c r="AF28" s="25" t="s">
        <v>164</v>
      </c>
      <c r="AG28" s="36" t="s">
        <v>119</v>
      </c>
      <c r="AH28" s="36"/>
      <c r="AI28" s="36">
        <v>10</v>
      </c>
      <c r="AJ28" s="36" t="s">
        <v>250</v>
      </c>
      <c r="AK28" s="36" t="s">
        <v>251</v>
      </c>
      <c r="AL28" s="36" t="s">
        <v>27</v>
      </c>
      <c r="AM28" s="36"/>
      <c r="AN28" s="36" t="s">
        <v>170</v>
      </c>
      <c r="AO28" s="36" t="s">
        <v>171</v>
      </c>
      <c r="AP28" s="36"/>
      <c r="AQ28" s="36" t="s">
        <v>234</v>
      </c>
      <c r="AR28" s="36" t="s">
        <v>252</v>
      </c>
      <c r="AS28" s="36"/>
      <c r="AT28" s="38">
        <v>42797</v>
      </c>
      <c r="AU28" s="36"/>
      <c r="AV28" s="36"/>
      <c r="AW28" s="36"/>
      <c r="AX28" s="36">
        <v>3</v>
      </c>
      <c r="AY28" s="36">
        <v>3</v>
      </c>
      <c r="AZ28" s="36" t="str">
        <f t="shared" si="0"/>
        <v>ブロ</v>
      </c>
      <c r="BA28" s="36" t="str">
        <f t="shared" si="1"/>
        <v/>
      </c>
      <c r="BB28" s="36" t="str">
        <f t="shared" si="2"/>
        <v/>
      </c>
      <c r="BC28" s="36"/>
      <c r="BD28" s="36" t="str">
        <f t="shared" si="3"/>
        <v>ブロックされない&amp;br;このクリーチャーが戦場に出たとき、あなたはあなたの手札をすべて捨てて、カードを6枚引く。</v>
      </c>
      <c r="BE28" s="30" t="str">
        <f>IF(AK28="","",VLOOKUP(AK28,BH:BJ,3,FALSE))</f>
        <v>When this creature enters the battlefield, Discard your entire hand and draw 6 cards.</v>
      </c>
      <c r="BF28" s="9" t="s">
        <v>1049</v>
      </c>
      <c r="BG28" s="1">
        <v>27</v>
      </c>
      <c r="BH28" s="1" t="s">
        <v>404</v>
      </c>
      <c r="BI28" s="1" t="s">
        <v>1055</v>
      </c>
      <c r="BJ28" s="1" t="s">
        <v>1120</v>
      </c>
    </row>
    <row r="29" spans="1:62">
      <c r="A29" s="1" t="str">
        <f t="shared" si="4"/>
        <v>#comment(above,nsize=[15],size=[30],num=[10])</v>
      </c>
      <c r="B29" s="1" t="s">
        <v>1049</v>
      </c>
      <c r="C29" s="1" t="s">
        <v>1108</v>
      </c>
      <c r="R29" s="1"/>
      <c r="S29" s="1"/>
      <c r="T29" s="1"/>
      <c r="U29" s="1"/>
      <c r="V29" s="1"/>
      <c r="AE29" s="24">
        <v>28</v>
      </c>
      <c r="AF29" s="25" t="s">
        <v>164</v>
      </c>
      <c r="AG29" s="36" t="s">
        <v>119</v>
      </c>
      <c r="AH29" s="36"/>
      <c r="AI29" s="36">
        <v>11</v>
      </c>
      <c r="AJ29" s="36" t="s">
        <v>253</v>
      </c>
      <c r="AK29" s="36" t="s">
        <v>254</v>
      </c>
      <c r="AL29" s="36" t="s">
        <v>27</v>
      </c>
      <c r="AM29" s="36"/>
      <c r="AN29" s="36" t="s">
        <v>255</v>
      </c>
      <c r="AO29" s="36"/>
      <c r="AP29" s="36"/>
      <c r="AQ29" s="36" t="s">
        <v>29</v>
      </c>
      <c r="AR29" s="36" t="s">
        <v>256</v>
      </c>
      <c r="AS29" s="36" t="s">
        <v>257</v>
      </c>
      <c r="AT29" s="38">
        <v>42892</v>
      </c>
      <c r="AU29" s="36"/>
      <c r="AV29" s="36"/>
      <c r="AW29" s="36"/>
      <c r="AX29" s="36">
        <v>6</v>
      </c>
      <c r="AY29" s="36">
        <v>6</v>
      </c>
      <c r="AZ29" s="36" t="str">
        <f t="shared" si="0"/>
        <v>飛行</v>
      </c>
      <c r="BA29" s="36" t="str">
        <f t="shared" si="1"/>
        <v/>
      </c>
      <c r="BB29" s="36" t="str">
        <f t="shared" si="2"/>
        <v/>
      </c>
      <c r="BC29" s="36"/>
      <c r="BD29" s="36" t="str">
        <f t="shared" si="3"/>
        <v>飛行&amp;br;あなたがコントロールする各クリーチャーは飛行を得る。&amp;br;上陸、青：このクリーチャーが破壊されていた場合、あなたのターン終了時まで、あなたの各クリーチャーは飛行を得る。</v>
      </c>
      <c r="BE29" s="30" t="str">
        <f>IF(AK29="","",VLOOKUP(AK29,BH:BJ,3,FALSE))</f>
        <v>All your creatures gain Flying.&amp;br;Landfalls Blue:If this creature has been Destroyed this turn, give all your creatures Flying.</v>
      </c>
      <c r="BF29" s="9" t="s">
        <v>1049</v>
      </c>
      <c r="BG29" s="1">
        <v>28</v>
      </c>
      <c r="BH29" s="1" t="s">
        <v>761</v>
      </c>
      <c r="BI29" s="1" t="s">
        <v>1055</v>
      </c>
      <c r="BJ29" s="1" t="s">
        <v>1130</v>
      </c>
    </row>
    <row r="30" spans="1:62">
      <c r="A30" s="1" t="str">
        <f t="shared" si="4"/>
        <v>&amp;br;&amp;br;</v>
      </c>
      <c r="B30" s="1" t="s">
        <v>1049</v>
      </c>
      <c r="C30" s="1" t="s">
        <v>1097</v>
      </c>
      <c r="R30" s="1"/>
      <c r="S30" s="1"/>
      <c r="T30" s="1"/>
      <c r="U30" s="1"/>
      <c r="V30" s="1"/>
      <c r="AE30" s="24">
        <v>29</v>
      </c>
      <c r="AF30" s="25" t="s">
        <v>164</v>
      </c>
      <c r="AG30" s="36" t="s">
        <v>119</v>
      </c>
      <c r="AH30" s="36"/>
      <c r="AI30" s="36">
        <v>11</v>
      </c>
      <c r="AJ30" s="36" t="s">
        <v>258</v>
      </c>
      <c r="AK30" s="36" t="s">
        <v>259</v>
      </c>
      <c r="AL30" s="36" t="s">
        <v>61</v>
      </c>
      <c r="AM30" s="36"/>
      <c r="AN30" s="36"/>
      <c r="AO30" s="36"/>
      <c r="AP30" s="36"/>
      <c r="AQ30" s="36" t="s">
        <v>196</v>
      </c>
      <c r="AR30" s="36" t="s">
        <v>260</v>
      </c>
      <c r="AS30" s="36"/>
      <c r="AT30" s="38"/>
      <c r="AU30" s="36"/>
      <c r="AV30" s="36"/>
      <c r="AW30" s="36"/>
      <c r="AX30" s="36" t="s">
        <v>1090</v>
      </c>
      <c r="AY30" s="36" t="s">
        <v>1090</v>
      </c>
      <c r="AZ30" s="36" t="str">
        <f t="shared" si="0"/>
        <v>マッ</v>
      </c>
      <c r="BA30" s="36" t="str">
        <f t="shared" si="1"/>
        <v/>
      </c>
      <c r="BB30" s="36" t="str">
        <f t="shared" si="2"/>
        <v/>
      </c>
      <c r="BC30" s="36"/>
      <c r="BD30" s="36" t="str">
        <f t="shared" si="3"/>
        <v>マッドネス3&amp;br;あなたがコントロールするクリーチャーが2体以下である場合、パワーが6以下のクリーチャー1体を対象とする。あなたはそれをコントロールする。</v>
      </c>
      <c r="BE30" s="30" t="str">
        <f>IF(AK30="","",VLOOKUP(AK30,BH:BJ,3,FALSE))</f>
        <v>Madness 3.&amp;br;If you control 2 creatures or less, Gain Control of target creature with power 6 or less your opponent controls.</v>
      </c>
      <c r="BF30" s="9" t="s">
        <v>1049</v>
      </c>
      <c r="BG30" s="1">
        <v>29</v>
      </c>
      <c r="BH30" s="1" t="s">
        <v>360</v>
      </c>
      <c r="BI30" s="1" t="s">
        <v>1055</v>
      </c>
      <c r="BJ30" s="1" t="s">
        <v>1131</v>
      </c>
    </row>
    <row r="31" spans="1:62">
      <c r="A31" s="1" t="str">
        <f t="shared" si="4"/>
        <v/>
      </c>
      <c r="B31" s="1" t="s">
        <v>1049</v>
      </c>
      <c r="Q31" s="5"/>
      <c r="R31" s="6"/>
      <c r="S31" s="6"/>
      <c r="T31" s="6"/>
      <c r="U31" s="6"/>
      <c r="V31" s="7"/>
      <c r="W31" s="8">
        <v>3</v>
      </c>
      <c r="X31" s="5"/>
      <c r="Y31" s="26"/>
      <c r="Z31" s="26"/>
      <c r="AA31" s="27"/>
      <c r="AE31" s="24">
        <v>30</v>
      </c>
      <c r="AF31" s="25" t="s">
        <v>164</v>
      </c>
      <c r="AG31" s="36" t="s">
        <v>143</v>
      </c>
      <c r="AH31" s="36"/>
      <c r="AI31" s="36">
        <v>7</v>
      </c>
      <c r="AJ31" s="36" t="s">
        <v>261</v>
      </c>
      <c r="AK31" s="36" t="s">
        <v>262</v>
      </c>
      <c r="AL31" s="36" t="s">
        <v>27</v>
      </c>
      <c r="AM31" s="36"/>
      <c r="AN31" s="36" t="s">
        <v>170</v>
      </c>
      <c r="AO31" s="36" t="s">
        <v>171</v>
      </c>
      <c r="AP31" s="36"/>
      <c r="AQ31" s="36" t="s">
        <v>29</v>
      </c>
      <c r="AR31" s="36" t="s">
        <v>263</v>
      </c>
      <c r="AS31" s="36" t="s">
        <v>264</v>
      </c>
      <c r="AT31" s="38">
        <v>42768</v>
      </c>
      <c r="AU31" s="36"/>
      <c r="AV31" s="36"/>
      <c r="AW31" s="36"/>
      <c r="AX31" s="36">
        <v>2</v>
      </c>
      <c r="AY31" s="36">
        <v>2</v>
      </c>
      <c r="AZ31" s="36" t="str">
        <f t="shared" si="0"/>
        <v>飛行</v>
      </c>
      <c r="BA31" s="36" t="str">
        <f t="shared" si="1"/>
        <v/>
      </c>
      <c r="BB31" s="36" t="str">
        <f t="shared" si="2"/>
        <v/>
      </c>
      <c r="BC31" s="36"/>
      <c r="BD31" s="36" t="str">
        <f t="shared" si="3"/>
        <v>飛行&amp;br;あなたがカードを1枚捨てたとき、このクリーチャーは+1/+1の修正を受ける。&amp;br;上陸、青：このクリーチャーが破壊されていた場合、あなたはカードを3枚捨てて、このクリーチャーを戦場に戻す。</v>
      </c>
      <c r="BE31" s="30" t="str">
        <f>IF(AK31="","",VLOOKUP(AK31,BH:BJ,3,FALSE))</f>
        <v>When you Discard a card, this creature gains +1/+1.&amp;br;Landfall Blue:If this creature was Destroyed this game, Discard 3 cards and Return this creature to the battlefield.</v>
      </c>
      <c r="BF31" s="9" t="s">
        <v>1049</v>
      </c>
      <c r="BG31" s="1">
        <v>30</v>
      </c>
      <c r="BH31" s="1" t="s">
        <v>290</v>
      </c>
      <c r="BI31" s="1" t="s">
        <v>1055</v>
      </c>
      <c r="BJ31" s="1" t="s">
        <v>1132</v>
      </c>
    </row>
    <row r="32" spans="1:62">
      <c r="A32" s="1" t="str">
        <f t="shared" si="4"/>
        <v>*海墓のスカーブ/Seagraf Skaab</v>
      </c>
      <c r="B32" s="1" t="s">
        <v>1049</v>
      </c>
      <c r="C32" s="1" t="str">
        <f>"*"&amp;R32&amp;"/"&amp;T32</f>
        <v>*海墓のスカーブ/Seagraf Skaab</v>
      </c>
      <c r="Q32" s="9" t="s">
        <v>3</v>
      </c>
      <c r="R32" s="10" t="str">
        <f>INDEX(AJ:AJ,W31+1)</f>
        <v>海墓のスカーブ</v>
      </c>
      <c r="S32" s="11" t="s">
        <v>4</v>
      </c>
      <c r="T32" s="10" t="str">
        <f>INDEX(AK:AK,W31+1)</f>
        <v>Seagraf Skaab</v>
      </c>
      <c r="U32" s="11"/>
      <c r="V32" s="12"/>
      <c r="W32" s="13"/>
      <c r="X32" s="9"/>
      <c r="Y32" s="28"/>
      <c r="Z32" s="28"/>
      <c r="AA32" s="29"/>
      <c r="AE32" s="24">
        <v>31</v>
      </c>
      <c r="AF32" s="25" t="s">
        <v>164</v>
      </c>
      <c r="AG32" s="36" t="s">
        <v>143</v>
      </c>
      <c r="AH32" s="36"/>
      <c r="AI32" s="36">
        <v>18</v>
      </c>
      <c r="AJ32" s="36" t="s">
        <v>265</v>
      </c>
      <c r="AK32" s="36" t="s">
        <v>266</v>
      </c>
      <c r="AL32" s="36" t="s">
        <v>27</v>
      </c>
      <c r="AM32" s="36"/>
      <c r="AN32" s="36" t="s">
        <v>28</v>
      </c>
      <c r="AO32" s="36"/>
      <c r="AP32" s="36"/>
      <c r="AQ32" s="36" t="s">
        <v>29</v>
      </c>
      <c r="AR32" s="36" t="s">
        <v>267</v>
      </c>
      <c r="AS32" s="36" t="s">
        <v>268</v>
      </c>
      <c r="AT32" s="38">
        <v>42954</v>
      </c>
      <c r="AU32" s="36"/>
      <c r="AV32" s="36"/>
      <c r="AW32" s="36"/>
      <c r="AX32" s="36">
        <v>8</v>
      </c>
      <c r="AY32" s="36">
        <v>7</v>
      </c>
      <c r="AZ32" s="36" t="str">
        <f t="shared" si="0"/>
        <v>飛行</v>
      </c>
      <c r="BA32" s="36" t="str">
        <f t="shared" si="1"/>
        <v/>
      </c>
      <c r="BB32" s="36" t="str">
        <f t="shared" si="2"/>
        <v/>
      </c>
      <c r="BC32" s="36"/>
      <c r="BD32" s="36" t="str">
        <f t="shared" si="3"/>
        <v>飛行&amp;br;このクリーチャーが戦場に出たとき、あなたの手札の各スピリットはそれぞれ6マナを得る。&amp;br;あなたがスピリットを引いたとき、そのクリーチャーは6マナを得る。&amp;br;このクリーチャーが戦場に出ている間、あなたがコントロールする各スピリットは呪禁を得る。</v>
      </c>
      <c r="BE32" s="30" t="str">
        <f>IF(AK32="","",VLOOKUP(AK32,BH:BJ,3,FALSE))</f>
        <v>When this creature enters the battlefield, give 6 mana to each Spirit you control in hand.&amp;br;When you draw a Spirit, it gains 6 mana.&amp;br;Give Hexproof to each Spirit you control.</v>
      </c>
      <c r="BF32" s="9" t="s">
        <v>1049</v>
      </c>
      <c r="BG32" s="1">
        <v>31</v>
      </c>
      <c r="BH32" s="1" t="s">
        <v>615</v>
      </c>
      <c r="BI32" s="1" t="s">
        <v>1055</v>
      </c>
      <c r="BJ32" s="1" t="s">
        <v>1133</v>
      </c>
    </row>
    <row r="33" spans="1:62">
      <c r="A33" s="1" t="str">
        <f t="shared" si="4"/>
        <v>|LEFT:80|LEFT:100|LEFT:100|LEFT:100|LEFT:100|LEFT:100|c</v>
      </c>
      <c r="B33" s="1" t="s">
        <v>1049</v>
      </c>
      <c r="C33" s="1" t="s">
        <v>1069</v>
      </c>
      <c r="D33" s="3" t="str">
        <f>$Q$1</f>
        <v>LEFT:80</v>
      </c>
      <c r="E33" s="3" t="s">
        <v>1069</v>
      </c>
      <c r="F33" s="3" t="str">
        <f t="shared" ref="F33:J33" si="9">$R$1</f>
        <v>LEFT:100</v>
      </c>
      <c r="G33" s="3" t="s">
        <v>1069</v>
      </c>
      <c r="H33" s="3" t="str">
        <f t="shared" si="9"/>
        <v>LEFT:100</v>
      </c>
      <c r="I33" s="3" t="s">
        <v>1069</v>
      </c>
      <c r="J33" s="3" t="str">
        <f t="shared" si="9"/>
        <v>LEFT:100</v>
      </c>
      <c r="K33" s="3" t="s">
        <v>1069</v>
      </c>
      <c r="L33" s="3" t="str">
        <f>$R$1</f>
        <v>LEFT:100</v>
      </c>
      <c r="M33" s="3" t="s">
        <v>1069</v>
      </c>
      <c r="N33" s="3" t="str">
        <f>$R$1</f>
        <v>LEFT:100</v>
      </c>
      <c r="O33" s="1" t="s">
        <v>1069</v>
      </c>
      <c r="P33" s="1" t="s">
        <v>1070</v>
      </c>
      <c r="Q33" s="14" t="s">
        <v>0</v>
      </c>
      <c r="R33" s="10" t="str">
        <f>INDEX(AF:AF,W31+1)</f>
        <v>青</v>
      </c>
      <c r="S33" s="15" t="s">
        <v>1</v>
      </c>
      <c r="T33" s="10" t="str">
        <f>INDEX(AG:AG,W31+1)</f>
        <v>コモン</v>
      </c>
      <c r="U33" s="15" t="s">
        <v>2</v>
      </c>
      <c r="V33" s="10">
        <f>INDEX(AI:AI,W31+1)</f>
        <v>5</v>
      </c>
      <c r="W33" s="16"/>
      <c r="X33" s="10">
        <f>INDEX(AQ:AQ,W31+1)</f>
        <v>0</v>
      </c>
      <c r="Y33" s="28"/>
      <c r="Z33" s="28"/>
      <c r="AA33" s="29"/>
      <c r="AE33" s="24">
        <v>32</v>
      </c>
      <c r="AF33" s="25" t="s">
        <v>164</v>
      </c>
      <c r="AG33" s="36" t="s">
        <v>143</v>
      </c>
      <c r="AH33" s="36"/>
      <c r="AI33" s="36">
        <v>6</v>
      </c>
      <c r="AJ33" s="36" t="s">
        <v>269</v>
      </c>
      <c r="AK33" s="36" t="s">
        <v>270</v>
      </c>
      <c r="AL33" s="36" t="s">
        <v>27</v>
      </c>
      <c r="AM33" s="36"/>
      <c r="AN33" s="36" t="s">
        <v>28</v>
      </c>
      <c r="AO33" s="36"/>
      <c r="AP33" s="36"/>
      <c r="AQ33" s="36" t="s">
        <v>234</v>
      </c>
      <c r="AR33" s="36" t="s">
        <v>271</v>
      </c>
      <c r="AS33" s="36" t="s">
        <v>231</v>
      </c>
      <c r="AT33" s="38">
        <v>42736</v>
      </c>
      <c r="AU33" s="36"/>
      <c r="AV33" s="36"/>
      <c r="AW33" s="36"/>
      <c r="AX33" s="36">
        <v>1</v>
      </c>
      <c r="AY33" s="36">
        <v>1</v>
      </c>
      <c r="AZ33" s="36" t="str">
        <f t="shared" si="0"/>
        <v>ブロ</v>
      </c>
      <c r="BA33" s="36" t="str">
        <f t="shared" si="1"/>
        <v/>
      </c>
      <c r="BB33" s="36" t="str">
        <f t="shared" si="2"/>
        <v/>
      </c>
      <c r="BC33" s="36"/>
      <c r="BD33" s="36" t="str">
        <f t="shared" si="3"/>
        <v>ブロックされない&amp;br;このクリーチャーが戦場に出たとき、あなたは13マナを得る。&amp;br;このクリーチャーがプレインズウォーカーに戦闘ダメージを与えたとき、このクリーチャーは変身する。</v>
      </c>
      <c r="BE33" s="30" t="str">
        <f>IF(AK33="","",VLOOKUP(AK33,BH:BJ,3,FALSE))</f>
        <v>When this creature enters the battlefield, gain 13 mana.&amp;br;When this creature deals combat damage to a planeswalker, Transform this creature.</v>
      </c>
      <c r="BF33" s="9" t="s">
        <v>1049</v>
      </c>
      <c r="BG33" s="1">
        <v>32</v>
      </c>
      <c r="BH33" s="1" t="s">
        <v>215</v>
      </c>
      <c r="BI33" s="1" t="s">
        <v>1055</v>
      </c>
      <c r="BJ33" s="1" t="s">
        <v>1134</v>
      </c>
    </row>
    <row r="34" spans="1:62">
      <c r="A34" s="1" t="str">
        <f t="shared" si="4"/>
        <v>|色|青|レアリティ|コモン|マナコスト|5|</v>
      </c>
      <c r="B34" s="1" t="s">
        <v>1049</v>
      </c>
      <c r="C34" s="1" t="s">
        <v>1069</v>
      </c>
      <c r="D34" s="4" t="s">
        <v>0</v>
      </c>
      <c r="E34" s="1" t="s">
        <v>1069</v>
      </c>
      <c r="F34" s="1" t="str">
        <f>IF(R33=0,"",R33)</f>
        <v>青</v>
      </c>
      <c r="G34" s="1" t="s">
        <v>1069</v>
      </c>
      <c r="H34" s="4" t="s">
        <v>1073</v>
      </c>
      <c r="I34" s="1" t="s">
        <v>1069</v>
      </c>
      <c r="J34" s="1" t="str">
        <f>IF(T33=0,"",T33)</f>
        <v>コモン</v>
      </c>
      <c r="K34" s="1" t="s">
        <v>1069</v>
      </c>
      <c r="L34" s="4" t="s">
        <v>1074</v>
      </c>
      <c r="M34" s="1" t="s">
        <v>1069</v>
      </c>
      <c r="N34" s="1">
        <f>IF(V33=0,"",V33)</f>
        <v>5</v>
      </c>
      <c r="O34" s="1" t="s">
        <v>1069</v>
      </c>
      <c r="Q34" s="9" t="s">
        <v>5</v>
      </c>
      <c r="R34" s="10" t="str">
        <f>INDEX(AL:AL,W31+1)</f>
        <v>クリーチャー</v>
      </c>
      <c r="S34" s="15" t="s">
        <v>1075</v>
      </c>
      <c r="T34" s="10" t="str">
        <f>INDEX(AN:AN,W31+1)</f>
        <v>ゾンビ</v>
      </c>
      <c r="U34" s="10">
        <f>INDEX(AO:AO,W31+1)</f>
        <v>0</v>
      </c>
      <c r="V34" s="10">
        <f>INDEX(AP:AP,W31+1)</f>
        <v>0</v>
      </c>
      <c r="W34" s="16"/>
      <c r="X34" s="10" t="str">
        <f>INDEX(AZ:AZ,W31+1)</f>
        <v/>
      </c>
      <c r="Y34" s="10" t="str">
        <f>INDEX(BA:BA,W31+1)</f>
        <v/>
      </c>
      <c r="Z34" s="10" t="str">
        <f>INDEX(BB:BB,W31+1)</f>
        <v/>
      </c>
      <c r="AA34" s="10">
        <f>INDEX(BC:BC,W31+1)</f>
        <v>0</v>
      </c>
      <c r="AE34" s="24">
        <v>33</v>
      </c>
      <c r="AF34" s="25" t="s">
        <v>164</v>
      </c>
      <c r="AG34" s="36" t="s">
        <v>143</v>
      </c>
      <c r="AH34" s="36"/>
      <c r="AI34" s="36">
        <v>1</v>
      </c>
      <c r="AJ34" s="36" t="s">
        <v>272</v>
      </c>
      <c r="AK34" s="36" t="s">
        <v>273</v>
      </c>
      <c r="AL34" s="36" t="s">
        <v>27</v>
      </c>
      <c r="AM34" s="36"/>
      <c r="AN34" s="36" t="s">
        <v>274</v>
      </c>
      <c r="AO34" s="36"/>
      <c r="AP34" s="36"/>
      <c r="AQ34" s="36" t="s">
        <v>234</v>
      </c>
      <c r="AR34" s="36" t="s">
        <v>275</v>
      </c>
      <c r="AS34" s="36"/>
      <c r="AT34" s="38">
        <v>42736</v>
      </c>
      <c r="AU34" s="36"/>
      <c r="AV34" s="36"/>
      <c r="AW34" s="36"/>
      <c r="AX34" s="36">
        <v>1</v>
      </c>
      <c r="AY34" s="36">
        <v>1</v>
      </c>
      <c r="AZ34" s="36" t="str">
        <f t="shared" si="0"/>
        <v>ブロ</v>
      </c>
      <c r="BA34" s="36" t="str">
        <f t="shared" si="1"/>
        <v/>
      </c>
      <c r="BB34" s="36" t="str">
        <f t="shared" si="2"/>
        <v/>
      </c>
      <c r="BC34" s="36"/>
      <c r="BD34" s="36" t="str">
        <f t="shared" si="3"/>
        <v>ブロックされない&amp;br;このクリーチャーがプレインズウォーカーに戦闘ダメージを与えたとき、このクリーチャーをあなたの手札に戻す。</v>
      </c>
      <c r="BE34" s="30" t="str">
        <f>IF(AK34="","",VLOOKUP(AK34,BH:BJ,3,FALSE))</f>
        <v>When this creature deals combat damage to a Planeswalker, Return it to your hand.</v>
      </c>
      <c r="BF34" s="9" t="s">
        <v>1049</v>
      </c>
      <c r="BG34" s="1">
        <v>33</v>
      </c>
      <c r="BH34" s="1" t="s">
        <v>32</v>
      </c>
      <c r="BI34" s="1" t="s">
        <v>1055</v>
      </c>
      <c r="BJ34" s="1" t="s">
        <v>1135</v>
      </c>
    </row>
    <row r="35" spans="1:62">
      <c r="A35" s="1" t="str">
        <f t="shared" si="4"/>
        <v>|種別|クリーチャー|サブタイプ|ゾンビ|||</v>
      </c>
      <c r="B35" s="1" t="s">
        <v>1049</v>
      </c>
      <c r="C35" s="1" t="s">
        <v>1069</v>
      </c>
      <c r="D35" s="4" t="s">
        <v>5</v>
      </c>
      <c r="E35" s="1" t="s">
        <v>1069</v>
      </c>
      <c r="F35" s="1" t="str">
        <f>IF(R34=0,"",R34)</f>
        <v>クリーチャー</v>
      </c>
      <c r="G35" s="1" t="s">
        <v>1069</v>
      </c>
      <c r="H35" s="4" t="s">
        <v>1078</v>
      </c>
      <c r="I35" s="1" t="s">
        <v>1069</v>
      </c>
      <c r="J35" s="1" t="str">
        <f>IF(T34=0,"",T34)</f>
        <v>ゾンビ</v>
      </c>
      <c r="K35" s="1" t="s">
        <v>1069</v>
      </c>
      <c r="L35" s="1" t="str">
        <f>IF(U34=0,"",U34)</f>
        <v/>
      </c>
      <c r="M35" s="1" t="s">
        <v>1069</v>
      </c>
      <c r="N35" s="1" t="str">
        <f>IF(V34=0,"",V34)</f>
        <v/>
      </c>
      <c r="O35" s="1" t="s">
        <v>1069</v>
      </c>
      <c r="Q35" s="9" t="s">
        <v>1079</v>
      </c>
      <c r="R35" s="10" t="str">
        <f>INDEX(BD:BD,W31+1)</f>
        <v/>
      </c>
      <c r="S35" s="11"/>
      <c r="T35" s="11"/>
      <c r="U35" s="11"/>
      <c r="V35" s="12"/>
      <c r="W35" s="16"/>
      <c r="X35" s="8"/>
      <c r="Y35" s="8"/>
      <c r="Z35" s="8"/>
      <c r="AA35" s="30"/>
      <c r="AE35" s="24">
        <v>34</v>
      </c>
      <c r="AF35" s="25" t="s">
        <v>164</v>
      </c>
      <c r="AG35" s="36" t="s">
        <v>143</v>
      </c>
      <c r="AH35" s="36"/>
      <c r="AI35" s="36">
        <v>4</v>
      </c>
      <c r="AJ35" s="36" t="s">
        <v>276</v>
      </c>
      <c r="AK35" s="36" t="s">
        <v>277</v>
      </c>
      <c r="AL35" s="36" t="s">
        <v>27</v>
      </c>
      <c r="AM35" s="36"/>
      <c r="AN35" s="36" t="s">
        <v>171</v>
      </c>
      <c r="AO35" s="36"/>
      <c r="AP35" s="36"/>
      <c r="AQ35" s="36" t="s">
        <v>278</v>
      </c>
      <c r="AR35" s="36" t="s">
        <v>279</v>
      </c>
      <c r="AS35" s="36" t="s">
        <v>280</v>
      </c>
      <c r="AT35" s="38"/>
      <c r="AU35" s="36"/>
      <c r="AV35" s="36"/>
      <c r="AW35" s="36"/>
      <c r="AX35" s="36">
        <v>0</v>
      </c>
      <c r="AY35" s="36">
        <v>10</v>
      </c>
      <c r="AZ35" s="36" t="str">
        <f t="shared" si="0"/>
        <v>この</v>
      </c>
      <c r="BA35" s="36" t="str">
        <f t="shared" si="1"/>
        <v/>
      </c>
      <c r="BB35" s="36" t="str">
        <f t="shared" si="2"/>
        <v/>
      </c>
      <c r="BC35" s="36"/>
      <c r="BD35" s="36" t="str">
        <f t="shared" si="3"/>
        <v>このクリーチャーは攻撃したりブロックしたりできない。&amp;br;あなたが呪文かサポートを唱えたとき、このクリーチャーは1点のダメージを受ける。&amp;br;このクリーチャーがダメージを受けてタフネスが6以下になったとき、このクリーチャーは変身する。</v>
      </c>
      <c r="BE35" s="30" t="str">
        <f>IF(AK35="","",VLOOKUP(AK35,BH:BJ,3,FALSE))</f>
        <v>This creature can't attack or block.&amp;br;When you cast a Spell or Support, this creature takes 1 damage.&amp;br;When this creature has 6 or less Toughness, Transform this creature.</v>
      </c>
      <c r="BF35" s="9" t="s">
        <v>1049</v>
      </c>
      <c r="BG35" s="1">
        <v>34</v>
      </c>
      <c r="BH35" s="1" t="s">
        <v>596</v>
      </c>
      <c r="BI35" s="1" t="s">
        <v>1055</v>
      </c>
      <c r="BJ35" s="1" t="s">
        <v>1136</v>
      </c>
    </row>
    <row r="36" spans="1:62">
      <c r="A36" s="1" t="str">
        <f t="shared" si="4"/>
        <v>|テキスト|&gt;|&gt;|&gt;|&gt;||</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
      </c>
      <c r="O36" s="1" t="s">
        <v>1069</v>
      </c>
      <c r="Q36" s="14" t="s">
        <v>21</v>
      </c>
      <c r="R36" s="10" t="str">
        <f>INDEX(BE:BE,W31+1)</f>
        <v/>
      </c>
      <c r="S36" s="9" t="s">
        <v>1084</v>
      </c>
      <c r="T36" s="10" t="str">
        <f>IF(X36="","",X36&amp;IF(Y36="",""," "&amp;Y36)&amp;IF(Z36="",""," "&amp;Z36)&amp;IF(AA36="",""," "&amp;AA36))</f>
        <v/>
      </c>
      <c r="U36" s="11"/>
      <c r="V36" s="12"/>
      <c r="W36" s="16" t="s">
        <v>1084</v>
      </c>
      <c r="X36" s="9" t="str">
        <f t="shared" ref="X36:AA36" si="10">IF(ISERROR(IF(LEN(X35)&gt;1,X35,VLOOKUP(X34,$AC:$AD,2,FALSE))),"",IF(LEN(X35)&gt;1,X35,VLOOKUP(X34,$AC:$AD,2,FALSE)))</f>
        <v/>
      </c>
      <c r="Y36" s="9" t="str">
        <f t="shared" si="10"/>
        <v/>
      </c>
      <c r="Z36" s="9" t="str">
        <f t="shared" si="10"/>
        <v/>
      </c>
      <c r="AA36" s="9" t="str">
        <f t="shared" si="10"/>
        <v> </v>
      </c>
      <c r="AE36" s="24">
        <v>35</v>
      </c>
      <c r="AF36" s="25" t="s">
        <v>164</v>
      </c>
      <c r="AG36" s="36" t="s">
        <v>143</v>
      </c>
      <c r="AH36" s="36"/>
      <c r="AI36" s="36">
        <v>1</v>
      </c>
      <c r="AJ36" s="36" t="s">
        <v>281</v>
      </c>
      <c r="AK36" s="36" t="s">
        <v>282</v>
      </c>
      <c r="AL36" s="36" t="s">
        <v>27</v>
      </c>
      <c r="AM36" s="36"/>
      <c r="AN36" s="36" t="s">
        <v>283</v>
      </c>
      <c r="AO36" s="36" t="s">
        <v>171</v>
      </c>
      <c r="AP36" s="36"/>
      <c r="AQ36" s="36" t="s">
        <v>284</v>
      </c>
      <c r="AR36" s="36"/>
      <c r="AS36" s="36"/>
      <c r="AT36" s="38">
        <v>42924</v>
      </c>
      <c r="AU36" s="36"/>
      <c r="AV36" s="36"/>
      <c r="AW36" s="36"/>
      <c r="AX36" s="36">
        <v>7</v>
      </c>
      <c r="AY36" s="36">
        <v>8</v>
      </c>
      <c r="AZ36" s="36" t="str">
        <f t="shared" si="0"/>
        <v>この</v>
      </c>
      <c r="BA36" s="36" t="str">
        <f t="shared" si="1"/>
        <v/>
      </c>
      <c r="BB36" s="36" t="str">
        <f t="shared" si="2"/>
        <v/>
      </c>
      <c r="BC36" s="36"/>
      <c r="BD36" s="36" t="str">
        <f t="shared" si="3"/>
        <v>このクリーチャーがこの形態に変身したとき、ホラーでない各クリーチャーをオーナーの手札に戻す。</v>
      </c>
      <c r="BE36" s="30" t="str">
        <f>IF(AK36="","",VLOOKUP(AK36,BH:BJ,3,FALSE))</f>
        <v>When this creature Transforms, Return all non-Horror creatures on the battlefield to their owner's hands.</v>
      </c>
      <c r="BF36" s="9" t="s">
        <v>1049</v>
      </c>
      <c r="BG36" s="1">
        <v>35</v>
      </c>
      <c r="BH36" s="1" t="s">
        <v>138</v>
      </c>
      <c r="BI36" s="1" t="s">
        <v>1055</v>
      </c>
      <c r="BJ36" s="1" t="s">
        <v>1137</v>
      </c>
    </row>
    <row r="37" spans="1:62">
      <c r="A37" s="1" t="str">
        <f t="shared" si="4"/>
        <v>|英テキスト|&gt;|&gt;|&gt;|&gt;||</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
      </c>
      <c r="O37" s="1" t="s">
        <v>1069</v>
      </c>
      <c r="Q37" s="9" t="s">
        <v>12</v>
      </c>
      <c r="R37" s="10" t="str">
        <f>IF(INDEX(AX:AX,W31+1)="",0,INDEX(AX:AX,W31+1)&amp;"/"&amp;INDEX(AY:AY,W31+1))</f>
        <v>1/3</v>
      </c>
      <c r="S37" s="11"/>
      <c r="T37" s="11"/>
      <c r="U37" s="11"/>
      <c r="V37" s="12"/>
      <c r="W37" s="16"/>
      <c r="X37" s="9"/>
      <c r="Y37" s="28"/>
      <c r="Z37" s="28"/>
      <c r="AA37" s="29"/>
      <c r="AE37" s="24">
        <v>36</v>
      </c>
      <c r="AF37" s="25" t="s">
        <v>164</v>
      </c>
      <c r="AG37" s="36" t="s">
        <v>143</v>
      </c>
      <c r="AH37" s="36"/>
      <c r="AI37" s="36">
        <v>18</v>
      </c>
      <c r="AJ37" s="36" t="s">
        <v>285</v>
      </c>
      <c r="AK37" s="36" t="s">
        <v>286</v>
      </c>
      <c r="AL37" s="36" t="s">
        <v>61</v>
      </c>
      <c r="AM37" s="36"/>
      <c r="AN37" s="36"/>
      <c r="AO37" s="36"/>
      <c r="AP37" s="36"/>
      <c r="AQ37" s="36" t="s">
        <v>287</v>
      </c>
      <c r="AR37" s="36"/>
      <c r="AS37" s="36"/>
      <c r="AT37" s="38"/>
      <c r="AU37" s="36"/>
      <c r="AV37" s="36"/>
      <c r="AW37" s="36"/>
      <c r="AX37" s="36" t="s">
        <v>1090</v>
      </c>
      <c r="AY37" s="36" t="s">
        <v>1090</v>
      </c>
      <c r="AZ37" s="36" t="str">
        <f t="shared" si="0"/>
        <v>対戦</v>
      </c>
      <c r="BA37" s="36" t="str">
        <f t="shared" si="1"/>
        <v/>
      </c>
      <c r="BB37" s="36" t="str">
        <f t="shared" si="2"/>
        <v/>
      </c>
      <c r="BC37" s="36"/>
      <c r="BD37" s="36" t="str">
        <f t="shared" si="3"/>
        <v>対戦相手がコントロールする各クリーチャーを対戦相手のライブラリーの一番上に戻す。</v>
      </c>
      <c r="BE37" s="30" t="str">
        <f>IF(AK37="","",VLOOKUP(AK37,BH:BJ,3,FALSE))</f>
        <v>Each creature your opponent controls on the battlefield are Returned to their owner's Library.</v>
      </c>
      <c r="BF37" s="9" t="s">
        <v>1049</v>
      </c>
      <c r="BG37" s="1">
        <v>36</v>
      </c>
      <c r="BH37" s="1" t="s">
        <v>346</v>
      </c>
      <c r="BI37" s="1" t="s">
        <v>1055</v>
      </c>
      <c r="BJ37" s="1" t="s">
        <v>1138</v>
      </c>
    </row>
    <row r="38" spans="1:62">
      <c r="A38" s="1" t="str">
        <f t="shared" si="4"/>
        <v>|PT|&gt;|1/3|シールド数|&gt;||</v>
      </c>
      <c r="B38" s="1" t="s">
        <v>1049</v>
      </c>
      <c r="C38" s="1" t="s">
        <v>1069</v>
      </c>
      <c r="D38" s="1" t="s">
        <v>12</v>
      </c>
      <c r="E38" s="1" t="s">
        <v>1069</v>
      </c>
      <c r="F38" s="1" t="s">
        <v>1083</v>
      </c>
      <c r="G38" s="1" t="s">
        <v>1069</v>
      </c>
      <c r="H38" s="1" t="str">
        <f>IF(R37=0,"",R37)</f>
        <v>1/3</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c r="AG38" s="36"/>
      <c r="AH38" s="36"/>
      <c r="AI38" s="36"/>
      <c r="AJ38" s="36"/>
      <c r="AK38" s="36"/>
      <c r="AL38" s="36"/>
      <c r="AM38" s="36"/>
      <c r="AN38" s="36"/>
      <c r="AO38" s="36"/>
      <c r="AP38" s="36"/>
      <c r="AQ38" s="36"/>
      <c r="AR38" s="36"/>
      <c r="AS38" s="36"/>
      <c r="AT38" s="38"/>
      <c r="AU38" s="36"/>
      <c r="AV38" s="36"/>
      <c r="AW38" s="36"/>
      <c r="AX38" s="36"/>
      <c r="AY38" s="36"/>
      <c r="AZ38" s="36" t="str">
        <f t="shared" si="0"/>
        <v/>
      </c>
      <c r="BA38" s="36" t="str">
        <f t="shared" si="1"/>
        <v/>
      </c>
      <c r="BB38" s="36" t="str">
        <f t="shared" si="2"/>
        <v/>
      </c>
      <c r="BC38" s="36"/>
      <c r="BD38" s="36" t="str">
        <f t="shared" si="3"/>
        <v/>
      </c>
      <c r="BE38" s="30" t="str">
        <f>IF(AK38="","",VLOOKUP(AK38,BH:BJ,3,FALSE))</f>
        <v/>
      </c>
      <c r="BF38" s="9" t="s">
        <v>1049</v>
      </c>
      <c r="BG38" s="1">
        <v>37</v>
      </c>
      <c r="BH38" s="1" t="s">
        <v>161</v>
      </c>
      <c r="BI38" s="1" t="s">
        <v>1055</v>
      </c>
      <c r="BJ38" s="1" t="s">
        <v>1139</v>
      </c>
    </row>
    <row r="39" spans="1:62">
      <c r="A39" s="1" t="str">
        <f t="shared" si="4"/>
        <v>&amp;br;&amp;br;</v>
      </c>
      <c r="B39" s="1" t="s">
        <v>1049</v>
      </c>
      <c r="C39" s="1" t="s">
        <v>1097</v>
      </c>
      <c r="R39" s="1"/>
      <c r="S39" s="1"/>
      <c r="T39" s="1"/>
      <c r="U39" s="1"/>
      <c r="V39" s="1"/>
      <c r="AE39" s="24">
        <v>38</v>
      </c>
      <c r="AF39" s="25"/>
      <c r="AG39" s="36"/>
      <c r="AH39" s="36"/>
      <c r="AI39" s="36"/>
      <c r="AJ39" s="36"/>
      <c r="AK39" s="36"/>
      <c r="AL39" s="36"/>
      <c r="AM39" s="36"/>
      <c r="AN39" s="36"/>
      <c r="AO39" s="36"/>
      <c r="AP39" s="36"/>
      <c r="AQ39" s="36"/>
      <c r="AR39" s="36"/>
      <c r="AS39" s="36"/>
      <c r="AT39" s="38"/>
      <c r="AU39" s="36"/>
      <c r="AV39" s="36"/>
      <c r="AW39" s="36"/>
      <c r="AX39" s="36"/>
      <c r="AY39" s="36"/>
      <c r="AZ39" s="36" t="str">
        <f t="shared" si="0"/>
        <v/>
      </c>
      <c r="BA39" s="36" t="str">
        <f t="shared" si="1"/>
        <v/>
      </c>
      <c r="BB39" s="36" t="str">
        <f t="shared" si="2"/>
        <v/>
      </c>
      <c r="BC39" s="36"/>
      <c r="BD39" s="36" t="str">
        <f t="shared" si="3"/>
        <v/>
      </c>
      <c r="BE39" s="30" t="str">
        <f>IF(AK39="","",VLOOKUP(AK39,BH:BJ,3,FALSE))</f>
        <v/>
      </c>
      <c r="BF39" s="9" t="s">
        <v>1049</v>
      </c>
      <c r="BG39" s="1">
        <v>38</v>
      </c>
      <c r="BH39" s="1" t="s">
        <v>1140</v>
      </c>
      <c r="BI39" s="1" t="s">
        <v>1055</v>
      </c>
      <c r="BJ39" s="1" t="s">
        <v>1141</v>
      </c>
    </row>
    <row r="40" spans="1:62">
      <c r="A40" s="1" t="str">
        <f t="shared" si="4"/>
        <v>#back(text=戻る,left)</v>
      </c>
      <c r="B40" s="1" t="s">
        <v>1049</v>
      </c>
      <c r="C40" s="1" t="s">
        <v>1100</v>
      </c>
      <c r="R40" s="1"/>
      <c r="S40" s="1"/>
      <c r="T40" s="1"/>
      <c r="U40" s="1"/>
      <c r="V40" s="1"/>
      <c r="AE40" s="24">
        <v>39</v>
      </c>
      <c r="AF40" s="25">
        <f t="shared" ref="AF40:AF51" si="11">AF39</f>
        <v>0</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4"/>
        <v>&amp;br;</v>
      </c>
      <c r="B41" s="1" t="s">
        <v>1049</v>
      </c>
      <c r="C41" s="1" t="s">
        <v>1048</v>
      </c>
      <c r="R41" s="1"/>
      <c r="S41" s="1"/>
      <c r="T41" s="1"/>
      <c r="U41" s="1"/>
      <c r="V41" s="1"/>
      <c r="AE41" s="24">
        <v>40</v>
      </c>
      <c r="AF41" s="25">
        <f t="shared" si="11"/>
        <v>0</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4"/>
        <v>#comment(above,nsize=[15],size=[30],num=[10])</v>
      </c>
      <c r="B42" s="1" t="s">
        <v>1049</v>
      </c>
      <c r="C42" s="1" t="s">
        <v>1108</v>
      </c>
      <c r="R42" s="1"/>
      <c r="S42" s="1"/>
      <c r="T42" s="1"/>
      <c r="U42" s="1"/>
      <c r="V42" s="1"/>
      <c r="AE42" s="24">
        <v>41</v>
      </c>
      <c r="AF42" s="25">
        <f t="shared" si="11"/>
        <v>0</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4"/>
        <v>&amp;br;&amp;br;</v>
      </c>
      <c r="B43" s="1" t="s">
        <v>1049</v>
      </c>
      <c r="C43" s="1" t="s">
        <v>1097</v>
      </c>
      <c r="R43" s="1"/>
      <c r="S43" s="1"/>
      <c r="T43" s="1"/>
      <c r="U43" s="1"/>
      <c r="V43" s="1"/>
      <c r="AE43" s="24">
        <v>42</v>
      </c>
      <c r="AF43" s="25">
        <f t="shared" si="11"/>
        <v>0</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4"/>
        <v/>
      </c>
      <c r="B44" s="1" t="s">
        <v>1049</v>
      </c>
      <c r="Q44" s="5"/>
      <c r="R44" s="6"/>
      <c r="S44" s="6"/>
      <c r="T44" s="6"/>
      <c r="U44" s="6"/>
      <c r="V44" s="7"/>
      <c r="W44" s="8">
        <v>4</v>
      </c>
      <c r="X44" s="5"/>
      <c r="Y44" s="26"/>
      <c r="Z44" s="26"/>
      <c r="AA44" s="27"/>
      <c r="AE44" s="24">
        <v>43</v>
      </c>
      <c r="AF44" s="25">
        <f t="shared" si="11"/>
        <v>0</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4"/>
        <v>*シルブールリンドのカミツキガメ/Silburlind Snapper</v>
      </c>
      <c r="B45" s="1" t="s">
        <v>1049</v>
      </c>
      <c r="C45" s="1" t="str">
        <f>"*"&amp;R45&amp;"/"&amp;T45</f>
        <v>*シルブールリンドのカミツキガメ/Silburlind Snapper</v>
      </c>
      <c r="Q45" s="9" t="s">
        <v>3</v>
      </c>
      <c r="R45" s="10" t="str">
        <f>INDEX(AJ:AJ,W44+1)</f>
        <v>シルブールリンドのカミツキガメ</v>
      </c>
      <c r="S45" s="11" t="s">
        <v>4</v>
      </c>
      <c r="T45" s="10" t="str">
        <f>INDEX(AK:AK,W44+1)</f>
        <v>Silburlind Snapper</v>
      </c>
      <c r="U45" s="11"/>
      <c r="V45" s="12"/>
      <c r="W45" s="13"/>
      <c r="X45" s="9"/>
      <c r="Y45" s="28"/>
      <c r="Z45" s="28"/>
      <c r="AA45" s="29"/>
      <c r="AE45" s="24">
        <v>44</v>
      </c>
      <c r="AF45" s="25">
        <f t="shared" si="11"/>
        <v>0</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青</v>
      </c>
      <c r="S46" s="15" t="s">
        <v>1</v>
      </c>
      <c r="T46" s="10" t="str">
        <f>INDEX(AG:AG,W44+1)</f>
        <v>コモン</v>
      </c>
      <c r="U46" s="15" t="s">
        <v>2</v>
      </c>
      <c r="V46" s="10">
        <f>INDEX(AI:AI,W44+1)</f>
        <v>11</v>
      </c>
      <c r="W46" s="16"/>
      <c r="X46" s="10" t="str">
        <f>INDEX(AQ:AQ,W44+1)</f>
        <v>各ターン開始時に、このクリーチャーは「攻撃できない」を得る。</v>
      </c>
      <c r="Y46" s="28"/>
      <c r="Z46" s="28"/>
      <c r="AA46" s="29"/>
      <c r="AE46" s="24">
        <v>45</v>
      </c>
      <c r="AF46" s="25">
        <f t="shared" si="11"/>
        <v>0</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4"/>
        <v>|色|青|レアリティ|コモン|マナコスト|11|</v>
      </c>
      <c r="B47" s="1" t="s">
        <v>1049</v>
      </c>
      <c r="C47" s="1" t="s">
        <v>1069</v>
      </c>
      <c r="D47" s="4" t="s">
        <v>0</v>
      </c>
      <c r="E47" s="1" t="s">
        <v>1069</v>
      </c>
      <c r="F47" s="1" t="str">
        <f>IF(R46=0,"",R46)</f>
        <v>青</v>
      </c>
      <c r="G47" s="1" t="s">
        <v>1069</v>
      </c>
      <c r="H47" s="4" t="s">
        <v>1073</v>
      </c>
      <c r="I47" s="1" t="s">
        <v>1069</v>
      </c>
      <c r="J47" s="1" t="str">
        <f>IF(T46=0,"",T46)</f>
        <v>コモン</v>
      </c>
      <c r="K47" s="1" t="s">
        <v>1069</v>
      </c>
      <c r="L47" s="4" t="s">
        <v>1074</v>
      </c>
      <c r="M47" s="1" t="s">
        <v>1069</v>
      </c>
      <c r="N47" s="1">
        <f>IF(V46=0,"",V46)</f>
        <v>11</v>
      </c>
      <c r="O47" s="1" t="s">
        <v>1069</v>
      </c>
      <c r="Q47" s="9" t="s">
        <v>5</v>
      </c>
      <c r="R47" s="10" t="str">
        <f>INDEX(AL:AL,W44+1)</f>
        <v>クリーチャー</v>
      </c>
      <c r="S47" s="15" t="s">
        <v>1075</v>
      </c>
      <c r="T47" s="10" t="str">
        <f>INDEX(AN:AN,W44+1)</f>
        <v>海亀</v>
      </c>
      <c r="U47" s="10">
        <f>INDEX(AO:AO,W44+1)</f>
        <v>0</v>
      </c>
      <c r="V47" s="10">
        <f>INDEX(AP:AP,W44+1)</f>
        <v>0</v>
      </c>
      <c r="W47" s="16"/>
      <c r="X47" s="10" t="str">
        <f>INDEX(AZ:AZ,W44+1)</f>
        <v>各タ</v>
      </c>
      <c r="Y47" s="10" t="str">
        <f>INDEX(BA:BA,W44+1)</f>
        <v/>
      </c>
      <c r="Z47" s="10" t="str">
        <f>INDEX(BB:BB,W44+1)</f>
        <v/>
      </c>
      <c r="AA47" s="10">
        <f>INDEX(BC:BC,W44+1)</f>
        <v>0</v>
      </c>
      <c r="AE47" s="24">
        <v>46</v>
      </c>
      <c r="AF47" s="25">
        <f t="shared" si="11"/>
        <v>0</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4"/>
        <v>|種別|クリーチャー|サブタイプ|海亀|||</v>
      </c>
      <c r="B48" s="1" t="s">
        <v>1049</v>
      </c>
      <c r="C48" s="1" t="s">
        <v>1069</v>
      </c>
      <c r="D48" s="4" t="s">
        <v>5</v>
      </c>
      <c r="E48" s="1" t="s">
        <v>1069</v>
      </c>
      <c r="F48" s="1" t="str">
        <f>IF(R47=0,"",R47)</f>
        <v>クリーチャー</v>
      </c>
      <c r="G48" s="1" t="s">
        <v>1069</v>
      </c>
      <c r="H48" s="4" t="s">
        <v>1078</v>
      </c>
      <c r="I48" s="1" t="s">
        <v>1069</v>
      </c>
      <c r="J48" s="1" t="str">
        <f>IF(T47=0,"",T47)</f>
        <v>海亀</v>
      </c>
      <c r="K48" s="1" t="s">
        <v>1069</v>
      </c>
      <c r="L48" s="1" t="str">
        <f>IF(U47=0,"",U47)</f>
        <v/>
      </c>
      <c r="M48" s="1" t="s">
        <v>1069</v>
      </c>
      <c r="N48" s="1" t="str">
        <f>IF(V47=0,"",V47)</f>
        <v/>
      </c>
      <c r="O48" s="1" t="s">
        <v>1069</v>
      </c>
      <c r="Q48" s="9" t="s">
        <v>1079</v>
      </c>
      <c r="R48" s="10" t="str">
        <f>INDEX(BD:BD,W44+1)</f>
        <v>各ターン開始時に、このクリーチャーは「攻撃できない」を得る。&amp;br;あなたが呪文を唱えたとき、あなたのターン終了時まで、このクリーチャーは「攻撃できない」を失う。</v>
      </c>
      <c r="S48" s="11"/>
      <c r="T48" s="11"/>
      <c r="U48" s="11"/>
      <c r="V48" s="12"/>
      <c r="W48" s="16"/>
      <c r="X48" s="8"/>
      <c r="Y48" s="8"/>
      <c r="Z48" s="8"/>
      <c r="AA48" s="30"/>
      <c r="AE48" s="24">
        <v>47</v>
      </c>
      <c r="AF48" s="25">
        <f t="shared" si="11"/>
        <v>0</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4"/>
        <v>|テキスト|&gt;|&gt;|&gt;|&gt;|各ターン開始時に、このクリーチャーは「攻撃できない」を得る。&amp;br;あなたが呪文を唱えたとき、あなたのターン終了時まで、このクリーチャーは「攻撃できない」を失う。|</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各ターン開始時に、このクリーチャーは「攻撃できない」を得る。&amp;br;あなたが呪文を唱えたとき、あなたのターン終了時まで、このクリーチャーは「攻撃できない」を失う。</v>
      </c>
      <c r="O49" s="1" t="s">
        <v>1069</v>
      </c>
      <c r="Q49" s="14" t="s">
        <v>21</v>
      </c>
      <c r="R49" s="10" t="str">
        <f>INDEX(BE:BE,W44+1)</f>
        <v>This creature can't attack unless you cast a Spell.</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f t="shared" si="11"/>
        <v>0</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4"/>
        <v>|英テキスト|&gt;|&gt;|&gt;|&gt;|This creature can't attack unless you cast a Spell.|</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This creature can't attack unless you cast a Spell.</v>
      </c>
      <c r="O50" s="1" t="s">
        <v>1069</v>
      </c>
      <c r="Q50" s="9" t="s">
        <v>12</v>
      </c>
      <c r="R50" s="10" t="str">
        <f>IF(INDEX(AX:AX,W44+1)="",0,INDEX(AX:AX,W44+1)&amp;"/"&amp;INDEX(AY:AY,W44+1))</f>
        <v>6/6</v>
      </c>
      <c r="S50" s="11"/>
      <c r="T50" s="11"/>
      <c r="U50" s="11"/>
      <c r="V50" s="12"/>
      <c r="W50" s="16"/>
      <c r="X50" s="9"/>
      <c r="Y50" s="28"/>
      <c r="Z50" s="28"/>
      <c r="AA50" s="29"/>
      <c r="AE50" s="24">
        <v>49</v>
      </c>
      <c r="AF50" s="25">
        <f t="shared" si="11"/>
        <v>0</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4"/>
        <v>|PT|&gt;|6/6|シールド数|&gt;||</v>
      </c>
      <c r="B51" s="1" t="s">
        <v>1049</v>
      </c>
      <c r="C51" s="1" t="s">
        <v>1069</v>
      </c>
      <c r="D51" s="1" t="s">
        <v>12</v>
      </c>
      <c r="E51" s="1" t="s">
        <v>1069</v>
      </c>
      <c r="F51" s="1" t="s">
        <v>1083</v>
      </c>
      <c r="G51" s="1" t="s">
        <v>1069</v>
      </c>
      <c r="H51" s="1" t="str">
        <f>IF(R50=0,"",R50)</f>
        <v>6/6</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f t="shared" si="11"/>
        <v>0</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4"/>
        <v>&amp;br;&amp;br;</v>
      </c>
      <c r="B52" s="1" t="s">
        <v>1049</v>
      </c>
      <c r="C52" s="1" t="s">
        <v>1097</v>
      </c>
      <c r="R52" s="1"/>
      <c r="S52" s="1"/>
      <c r="T52" s="1"/>
      <c r="U52" s="1"/>
      <c r="V52" s="1"/>
      <c r="BF52" s="9" t="s">
        <v>1049</v>
      </c>
      <c r="BG52" s="1">
        <v>51</v>
      </c>
      <c r="BH52" s="1" t="s">
        <v>64</v>
      </c>
      <c r="BI52" s="1" t="s">
        <v>1055</v>
      </c>
      <c r="BJ52" s="1" t="s">
        <v>1153</v>
      </c>
    </row>
    <row r="53" spans="1:62">
      <c r="A53" s="1" t="str">
        <f t="shared" si="4"/>
        <v>#back(text=戻る,left)</v>
      </c>
      <c r="B53" s="1" t="s">
        <v>1049</v>
      </c>
      <c r="C53" s="1" t="s">
        <v>1100</v>
      </c>
      <c r="R53" s="1"/>
      <c r="S53" s="1"/>
      <c r="T53" s="1"/>
      <c r="U53" s="1"/>
      <c r="V53" s="1"/>
      <c r="BF53" s="9" t="s">
        <v>1049</v>
      </c>
      <c r="BG53" s="1">
        <v>52</v>
      </c>
      <c r="BH53" s="1" t="s">
        <v>376</v>
      </c>
      <c r="BI53" s="1" t="s">
        <v>1055</v>
      </c>
      <c r="BJ53" s="1" t="s">
        <v>1154</v>
      </c>
    </row>
    <row r="54" spans="1:62">
      <c r="A54" s="1" t="str">
        <f t="shared" si="4"/>
        <v>&amp;br;</v>
      </c>
      <c r="B54" s="1" t="s">
        <v>1049</v>
      </c>
      <c r="C54" s="1" t="s">
        <v>1048</v>
      </c>
      <c r="R54" s="1"/>
      <c r="S54" s="1"/>
      <c r="T54" s="1"/>
      <c r="U54" s="1"/>
      <c r="V54" s="1"/>
      <c r="BF54" s="9" t="s">
        <v>1049</v>
      </c>
      <c r="BG54" s="1">
        <v>53</v>
      </c>
      <c r="BH54" s="1" t="s">
        <v>682</v>
      </c>
      <c r="BI54" s="1" t="s">
        <v>1055</v>
      </c>
      <c r="BJ54" s="1" t="s">
        <v>1155</v>
      </c>
    </row>
    <row r="55" spans="1:62">
      <c r="A55" s="1" t="str">
        <f t="shared" si="4"/>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4"/>
        <v>&amp;br;&amp;br;</v>
      </c>
      <c r="B56" s="1" t="s">
        <v>1049</v>
      </c>
      <c r="C56" s="1" t="s">
        <v>1097</v>
      </c>
      <c r="R56" s="1"/>
      <c r="S56" s="1"/>
      <c r="T56" s="1"/>
      <c r="U56" s="1"/>
      <c r="V56" s="1"/>
      <c r="BF56" s="9" t="s">
        <v>1049</v>
      </c>
      <c r="BG56" s="1">
        <v>55</v>
      </c>
      <c r="BH56" s="1" t="s">
        <v>294</v>
      </c>
      <c r="BI56" s="1" t="s">
        <v>1055</v>
      </c>
      <c r="BJ56" s="1" t="s">
        <v>1090</v>
      </c>
    </row>
    <row r="57" spans="1:62">
      <c r="A57" s="1" t="str">
        <f t="shared" si="4"/>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4"/>
        <v>*縫合の刻み獣/Stitched Mangler</v>
      </c>
      <c r="B58" s="1" t="s">
        <v>1049</v>
      </c>
      <c r="C58" s="1" t="str">
        <f>"*"&amp;R58&amp;"/"&amp;T58</f>
        <v>*縫合の刻み獣/Stitched Mangler</v>
      </c>
      <c r="Q58" s="9" t="s">
        <v>3</v>
      </c>
      <c r="R58" s="10" t="str">
        <f>INDEX(AJ:AJ,W57+1)</f>
        <v>縫合の刻み獣</v>
      </c>
      <c r="S58" s="11" t="s">
        <v>4</v>
      </c>
      <c r="T58" s="10" t="str">
        <f>INDEX(AK:AK,W57+1)</f>
        <v>Stitched Mangler</v>
      </c>
      <c r="U58" s="11"/>
      <c r="V58" s="12"/>
      <c r="W58" s="13"/>
      <c r="X58" s="9"/>
      <c r="Y58" s="28"/>
      <c r="Z58" s="28"/>
      <c r="AA58" s="29"/>
      <c r="BF58" s="9" t="s">
        <v>1049</v>
      </c>
      <c r="BG58" s="1">
        <v>57</v>
      </c>
      <c r="BH58" s="1" t="s">
        <v>481</v>
      </c>
      <c r="BI58" s="1" t="s">
        <v>1055</v>
      </c>
      <c r="BJ58" s="1" t="s">
        <v>1158</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青</v>
      </c>
      <c r="S59" s="15" t="s">
        <v>1</v>
      </c>
      <c r="T59" s="10" t="str">
        <f>INDEX(AG:AG,W57+1)</f>
        <v>コモン</v>
      </c>
      <c r="U59" s="15" t="s">
        <v>2</v>
      </c>
      <c r="V59" s="10">
        <f>INDEX(AI:AI,W57+1)</f>
        <v>5</v>
      </c>
      <c r="W59" s="16"/>
      <c r="X59" s="10" t="str">
        <f>INDEX(AQ:AQ,W57+1)</f>
        <v>このクリーチャーが戦場に出たとき、クリーチャー1体を対象とする。あなたの次のターン開始時まで、それは無効化される。</v>
      </c>
      <c r="Y59" s="28"/>
      <c r="Z59" s="28"/>
      <c r="AA59" s="29"/>
      <c r="BF59" s="9" t="s">
        <v>1049</v>
      </c>
      <c r="BG59" s="1">
        <v>58</v>
      </c>
      <c r="BH59" s="1" t="s">
        <v>454</v>
      </c>
      <c r="BI59" s="1" t="s">
        <v>1055</v>
      </c>
      <c r="BJ59" s="1" t="s">
        <v>1159</v>
      </c>
    </row>
    <row r="60" spans="1:62">
      <c r="A60" s="1" t="str">
        <f t="shared" si="4"/>
        <v>|色|青|レアリティ|コモン|マナコスト|5|</v>
      </c>
      <c r="B60" s="1" t="s">
        <v>1049</v>
      </c>
      <c r="C60" s="1" t="s">
        <v>1069</v>
      </c>
      <c r="D60" s="4" t="s">
        <v>0</v>
      </c>
      <c r="E60" s="1" t="s">
        <v>1069</v>
      </c>
      <c r="F60" s="1" t="str">
        <f>IF(R59=0,"",R59)</f>
        <v>青</v>
      </c>
      <c r="G60" s="1" t="s">
        <v>1069</v>
      </c>
      <c r="H60" s="4" t="s">
        <v>1073</v>
      </c>
      <c r="I60" s="1" t="s">
        <v>1069</v>
      </c>
      <c r="J60" s="1" t="str">
        <f>IF(T59=0,"",T59)</f>
        <v>コモン</v>
      </c>
      <c r="K60" s="1" t="s">
        <v>1069</v>
      </c>
      <c r="L60" s="4" t="s">
        <v>1074</v>
      </c>
      <c r="M60" s="1" t="s">
        <v>1069</v>
      </c>
      <c r="N60" s="1">
        <f>IF(V59=0,"",V59)</f>
        <v>5</v>
      </c>
      <c r="O60" s="1" t="s">
        <v>1069</v>
      </c>
      <c r="Q60" s="9" t="s">
        <v>5</v>
      </c>
      <c r="R60" s="10" t="str">
        <f>INDEX(AL:AL,W57+1)</f>
        <v>クリーチャー</v>
      </c>
      <c r="S60" s="15" t="s">
        <v>1075</v>
      </c>
      <c r="T60" s="10" t="str">
        <f>INDEX(AN:AN,W57+1)</f>
        <v>ゾンビ</v>
      </c>
      <c r="U60" s="10" t="str">
        <f>INDEX(AO:AO,W57+1)</f>
        <v>ホラー</v>
      </c>
      <c r="V60" s="10">
        <f>INDEX(AP:AP,W57+1)</f>
        <v>0</v>
      </c>
      <c r="W60" s="16"/>
      <c r="X60" s="10" t="str">
        <f>INDEX(AZ:AZ,W57+1)</f>
        <v>この</v>
      </c>
      <c r="Y60" s="10" t="str">
        <f>INDEX(BA:BA,W57+1)</f>
        <v/>
      </c>
      <c r="Z60" s="10" t="str">
        <f>INDEX(BB:BB,W57+1)</f>
        <v/>
      </c>
      <c r="AA60" s="10">
        <f>INDEX(BC:BC,W57+1)</f>
        <v>0</v>
      </c>
      <c r="BF60" s="9" t="s">
        <v>1049</v>
      </c>
      <c r="BG60" s="1">
        <v>59</v>
      </c>
      <c r="BH60" s="1" t="s">
        <v>721</v>
      </c>
      <c r="BI60" s="1" t="s">
        <v>1055</v>
      </c>
      <c r="BJ60" s="1" t="s">
        <v>1160</v>
      </c>
    </row>
    <row r="61" spans="1:62">
      <c r="A61" s="1" t="str">
        <f t="shared" si="4"/>
        <v>|種別|クリーチャー|サブタイプ|ゾンビ|ホラー||</v>
      </c>
      <c r="B61" s="1" t="s">
        <v>1049</v>
      </c>
      <c r="C61" s="1" t="s">
        <v>1069</v>
      </c>
      <c r="D61" s="4" t="s">
        <v>5</v>
      </c>
      <c r="E61" s="1" t="s">
        <v>1069</v>
      </c>
      <c r="F61" s="1" t="str">
        <f>IF(R60=0,"",R60)</f>
        <v>クリーチャー</v>
      </c>
      <c r="G61" s="1" t="s">
        <v>1069</v>
      </c>
      <c r="H61" s="4" t="s">
        <v>1078</v>
      </c>
      <c r="I61" s="1" t="s">
        <v>1069</v>
      </c>
      <c r="J61" s="1" t="str">
        <f>IF(T60=0,"",T60)</f>
        <v>ゾンビ</v>
      </c>
      <c r="K61" s="1" t="s">
        <v>1069</v>
      </c>
      <c r="L61" s="1" t="str">
        <f>IF(U60=0,"",U60)</f>
        <v>ホラー</v>
      </c>
      <c r="M61" s="1" t="s">
        <v>1069</v>
      </c>
      <c r="N61" s="1" t="str">
        <f>IF(V60=0,"",V60)</f>
        <v/>
      </c>
      <c r="O61" s="1" t="s">
        <v>1069</v>
      </c>
      <c r="Q61" s="9" t="s">
        <v>1079</v>
      </c>
      <c r="R61" s="10" t="str">
        <f>INDEX(BD:BD,W57+1)</f>
        <v>このクリーチャーが戦場に出たとき、クリーチャー1体を対象とする。あなたの次のターン開始時まで、それは無効化される。</v>
      </c>
      <c r="S61" s="11"/>
      <c r="T61" s="11"/>
      <c r="U61" s="11"/>
      <c r="V61" s="12"/>
      <c r="W61" s="16"/>
      <c r="X61" s="8"/>
      <c r="Y61" s="8"/>
      <c r="Z61" s="8"/>
      <c r="AA61" s="30"/>
      <c r="BF61" s="9" t="s">
        <v>1049</v>
      </c>
      <c r="BG61" s="1">
        <v>60</v>
      </c>
      <c r="BH61" s="1" t="s">
        <v>251</v>
      </c>
      <c r="BI61" s="1" t="s">
        <v>1055</v>
      </c>
      <c r="BJ61" s="1" t="s">
        <v>1161</v>
      </c>
    </row>
    <row r="62" spans="1:62">
      <c r="A62" s="1" t="str">
        <f t="shared" si="4"/>
        <v>|テキスト|&gt;|&gt;|&gt;|&gt;|このクリーチャーが戦場に出たとき、クリーチャー1体を対象とする。あなたの次のターン開始時まで、それは無効化される。|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このクリーチャーが戦場に出たとき、クリーチャー1体を対象とする。あなたの次のターン開始時まで、それは無効化される。</v>
      </c>
      <c r="O62" s="1" t="s">
        <v>1069</v>
      </c>
      <c r="Q62" s="14" t="s">
        <v>21</v>
      </c>
      <c r="R62" s="10" t="str">
        <f>INDEX(BE:BE,W57+1)</f>
        <v>When this creature enters the battlefield, Disable target creature until the beginning of your next turn.</v>
      </c>
      <c r="S62" s="9" t="s">
        <v>1084</v>
      </c>
      <c r="T62" s="10" t="str">
        <f>IF(X62="","",X62&amp;IF(Y62="",""," "&amp;Y62)&amp;IF(Z62="",""," "&amp;Z62)&amp;IF(AA62="",""," "&amp;AA62))</f>
        <v/>
      </c>
      <c r="U62" s="11"/>
      <c r="V62" s="12"/>
      <c r="W62" s="16" t="s">
        <v>1084</v>
      </c>
      <c r="X62" s="9" t="str">
        <f t="shared" ref="X62:AA62" si="17">IF(ISERROR(IF(LEN(X61)&gt;1,X61,VLOOKUP(X60,$AC:$AD,2,FALSE))),"",IF(LEN(X61)&gt;1,X61,VLOOKUP(X60,$AC:$AD,2,FALSE)))</f>
        <v/>
      </c>
      <c r="Y62" s="9" t="str">
        <f t="shared" si="17"/>
        <v/>
      </c>
      <c r="Z62" s="9" t="str">
        <f t="shared" si="17"/>
        <v/>
      </c>
      <c r="AA62" s="9" t="str">
        <f t="shared" si="17"/>
        <v> </v>
      </c>
      <c r="BF62" s="9" t="s">
        <v>1049</v>
      </c>
      <c r="BG62" s="1">
        <v>61</v>
      </c>
      <c r="BH62" s="1" t="s">
        <v>685</v>
      </c>
      <c r="BI62" s="1" t="s">
        <v>1055</v>
      </c>
      <c r="BJ62" s="1" t="s">
        <v>1162</v>
      </c>
    </row>
    <row r="63" spans="1:62">
      <c r="A63" s="1" t="str">
        <f t="shared" si="4"/>
        <v>|英テキスト|&gt;|&gt;|&gt;|&gt;|When this creature enters the battlefield, Disable target creature until the beginning of your next turn.|</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When this creature enters the battlefield, Disable target creature until the beginning of your next turn.</v>
      </c>
      <c r="O63" s="1" t="s">
        <v>1069</v>
      </c>
      <c r="Q63" s="9" t="s">
        <v>12</v>
      </c>
      <c r="R63" s="10" t="str">
        <f>IF(INDEX(AX:AX,W57+1)="",0,INDEX(AX:AX,W57+1)&amp;"/"&amp;INDEX(AY:AY,W57+1))</f>
        <v>1/2</v>
      </c>
      <c r="S63" s="11"/>
      <c r="T63" s="11"/>
      <c r="U63" s="11"/>
      <c r="V63" s="12"/>
      <c r="W63" s="16"/>
      <c r="X63" s="9"/>
      <c r="Y63" s="28"/>
      <c r="Z63" s="28"/>
      <c r="AA63" s="29"/>
      <c r="BF63" s="9" t="s">
        <v>1049</v>
      </c>
      <c r="BG63" s="1">
        <v>62</v>
      </c>
      <c r="BH63" s="1" t="s">
        <v>725</v>
      </c>
      <c r="BI63" s="1" t="s">
        <v>1055</v>
      </c>
      <c r="BJ63" s="1" t="s">
        <v>1163</v>
      </c>
    </row>
    <row r="64" spans="1:62">
      <c r="A64" s="1" t="str">
        <f t="shared" si="4"/>
        <v>|PT|&gt;|1/2|シールド数|&gt;||</v>
      </c>
      <c r="B64" s="1" t="s">
        <v>1049</v>
      </c>
      <c r="C64" s="1" t="s">
        <v>1069</v>
      </c>
      <c r="D64" s="1" t="s">
        <v>12</v>
      </c>
      <c r="E64" s="1" t="s">
        <v>1069</v>
      </c>
      <c r="F64" s="1" t="s">
        <v>1083</v>
      </c>
      <c r="G64" s="1" t="s">
        <v>1069</v>
      </c>
      <c r="H64" s="1" t="str">
        <f>IF(R63=0,"",R63)</f>
        <v>1/2</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688</v>
      </c>
      <c r="BI64" s="1" t="s">
        <v>1055</v>
      </c>
      <c r="BJ64" s="1" t="s">
        <v>1164</v>
      </c>
    </row>
    <row r="65" spans="1:62">
      <c r="A65" s="1" t="str">
        <f t="shared" si="4"/>
        <v>&amp;br;&amp;br;</v>
      </c>
      <c r="B65" s="1" t="s">
        <v>1049</v>
      </c>
      <c r="C65" s="1" t="s">
        <v>1097</v>
      </c>
      <c r="R65" s="1"/>
      <c r="S65" s="1"/>
      <c r="T65" s="1"/>
      <c r="U65" s="1"/>
      <c r="V65" s="1"/>
      <c r="BF65" s="9" t="s">
        <v>1049</v>
      </c>
      <c r="BG65" s="1">
        <v>64</v>
      </c>
      <c r="BH65" s="1" t="s">
        <v>379</v>
      </c>
      <c r="BI65" s="1" t="s">
        <v>1055</v>
      </c>
      <c r="BJ65" s="1" t="s">
        <v>1165</v>
      </c>
    </row>
    <row r="66" spans="1:62">
      <c r="A66" s="1" t="str">
        <f t="shared" si="4"/>
        <v>#back(text=戻る,left)</v>
      </c>
      <c r="B66" s="1" t="s">
        <v>1049</v>
      </c>
      <c r="C66" s="1" t="s">
        <v>1100</v>
      </c>
      <c r="R66" s="1"/>
      <c r="S66" s="1"/>
      <c r="T66" s="1"/>
      <c r="U66" s="1"/>
      <c r="V66" s="1"/>
      <c r="BF66" s="9" t="s">
        <v>1049</v>
      </c>
      <c r="BG66" s="1">
        <v>65</v>
      </c>
      <c r="BH66" s="1" t="s">
        <v>729</v>
      </c>
      <c r="BI66" s="1" t="s">
        <v>1055</v>
      </c>
      <c r="BJ66" s="1" t="s">
        <v>1166</v>
      </c>
    </row>
    <row r="67" spans="1:62">
      <c r="A67" s="1" t="str">
        <f t="shared" si="4"/>
        <v>&amp;br;</v>
      </c>
      <c r="B67" s="1" t="s">
        <v>1049</v>
      </c>
      <c r="C67" s="1" t="s">
        <v>1048</v>
      </c>
      <c r="R67" s="1"/>
      <c r="S67" s="1"/>
      <c r="T67" s="1"/>
      <c r="U67" s="1"/>
      <c r="V67" s="1"/>
      <c r="BF67" s="9" t="s">
        <v>1049</v>
      </c>
      <c r="BG67" s="1">
        <v>66</v>
      </c>
      <c r="BH67" s="1" t="s">
        <v>411</v>
      </c>
      <c r="BI67" s="1" t="s">
        <v>1055</v>
      </c>
      <c r="BJ67" s="1" t="s">
        <v>1120</v>
      </c>
    </row>
    <row r="68" spans="1:62">
      <c r="A68" s="1" t="str">
        <f t="shared" si="4"/>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4"/>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*嵐乗りの精霊/Stormrider Spirit</v>
      </c>
      <c r="B71" s="1" t="s">
        <v>1049</v>
      </c>
      <c r="C71" s="1" t="str">
        <f>"*"&amp;R71&amp;"/"&amp;T71</f>
        <v>*嵐乗りの精霊/Stormrider Spirit</v>
      </c>
      <c r="Q71" s="9" t="s">
        <v>3</v>
      </c>
      <c r="R71" s="10" t="str">
        <f>INDEX(AJ:AJ,W70+1)</f>
        <v>嵐乗りの精霊</v>
      </c>
      <c r="S71" s="11" t="s">
        <v>4</v>
      </c>
      <c r="T71" s="10" t="str">
        <f>INDEX(AK:AK,W70+1)</f>
        <v>Stormrider Spirit</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青</v>
      </c>
      <c r="S72" s="15" t="s">
        <v>1</v>
      </c>
      <c r="T72" s="10" t="str">
        <f>INDEX(AG:AG,W70+1)</f>
        <v>コモン</v>
      </c>
      <c r="U72" s="15" t="s">
        <v>2</v>
      </c>
      <c r="V72" s="10">
        <f>INDEX(AI:AI,W70+1)</f>
        <v>6</v>
      </c>
      <c r="W72" s="16"/>
      <c r="X72" s="10" t="str">
        <f>INDEX(AQ:AQ,W70+1)</f>
        <v>飛行</v>
      </c>
      <c r="Y72" s="28"/>
      <c r="Z72" s="28"/>
      <c r="AA72" s="29"/>
      <c r="BF72" s="9" t="s">
        <v>1049</v>
      </c>
      <c r="BG72" s="1">
        <v>71</v>
      </c>
      <c r="BH72" s="1" t="s">
        <v>329</v>
      </c>
      <c r="BI72" s="1" t="s">
        <v>1055</v>
      </c>
      <c r="BJ72" s="1" t="s">
        <v>1171</v>
      </c>
    </row>
    <row r="73" spans="1:62">
      <c r="A73" s="1" t="str">
        <f t="shared" si="18"/>
        <v>|色|青|レアリティ|コモン|マナコスト|6|</v>
      </c>
      <c r="B73" s="1" t="s">
        <v>1049</v>
      </c>
      <c r="C73" s="1" t="s">
        <v>1069</v>
      </c>
      <c r="D73" s="4" t="s">
        <v>0</v>
      </c>
      <c r="E73" s="1" t="s">
        <v>1069</v>
      </c>
      <c r="F73" s="1" t="str">
        <f>IF(R72=0,"",R72)</f>
        <v>青</v>
      </c>
      <c r="G73" s="1" t="s">
        <v>1069</v>
      </c>
      <c r="H73" s="4" t="s">
        <v>1073</v>
      </c>
      <c r="I73" s="1" t="s">
        <v>1069</v>
      </c>
      <c r="J73" s="1" t="str">
        <f>IF(T72=0,"",T72)</f>
        <v>コモン</v>
      </c>
      <c r="K73" s="1" t="s">
        <v>1069</v>
      </c>
      <c r="L73" s="4" t="s">
        <v>1074</v>
      </c>
      <c r="M73" s="1" t="s">
        <v>1069</v>
      </c>
      <c r="N73" s="1">
        <f>IF(V72=0,"",V72)</f>
        <v>6</v>
      </c>
      <c r="O73" s="1" t="s">
        <v>1069</v>
      </c>
      <c r="Q73" s="9" t="s">
        <v>5</v>
      </c>
      <c r="R73" s="10" t="str">
        <f>INDEX(AL:AL,W70+1)</f>
        <v>クリーチャー</v>
      </c>
      <c r="S73" s="15" t="s">
        <v>1075</v>
      </c>
      <c r="T73" s="10" t="str">
        <f>INDEX(AN:AN,W70+1)</f>
        <v>スピリット</v>
      </c>
      <c r="U73" s="10">
        <f>INDEX(AO:AO,W70+1)</f>
        <v>0</v>
      </c>
      <c r="V73" s="10">
        <f>INDEX(AP:AP,W70+1)</f>
        <v>0</v>
      </c>
      <c r="W73" s="16"/>
      <c r="X73" s="10" t="str">
        <f>INDEX(AZ:AZ,W70+1)</f>
        <v>飛行</v>
      </c>
      <c r="Y73" s="10" t="str">
        <f>INDEX(BA:BA,W70+1)</f>
        <v/>
      </c>
      <c r="Z73" s="10" t="str">
        <f>INDEX(BB:BB,W70+1)</f>
        <v/>
      </c>
      <c r="AA73" s="10">
        <f>INDEX(BC:BC,W70+1)</f>
        <v>0</v>
      </c>
      <c r="BF73" s="9" t="s">
        <v>1049</v>
      </c>
      <c r="BG73" s="1">
        <v>72</v>
      </c>
      <c r="BH73" s="1" t="s">
        <v>447</v>
      </c>
      <c r="BI73" s="1" t="s">
        <v>1055</v>
      </c>
      <c r="BJ73" s="1" t="s">
        <v>1172</v>
      </c>
    </row>
    <row r="74" spans="1:62">
      <c r="A74" s="1" t="str">
        <f t="shared" si="18"/>
        <v>|種別|クリーチャー|サブタイプ|スピリット|||</v>
      </c>
      <c r="B74" s="1" t="s">
        <v>1049</v>
      </c>
      <c r="C74" s="1" t="s">
        <v>1069</v>
      </c>
      <c r="D74" s="4" t="s">
        <v>5</v>
      </c>
      <c r="E74" s="1" t="s">
        <v>1069</v>
      </c>
      <c r="F74" s="1" t="str">
        <f>IF(R73=0,"",R73)</f>
        <v>クリーチャー</v>
      </c>
      <c r="G74" s="1" t="s">
        <v>1069</v>
      </c>
      <c r="H74" s="4" t="s">
        <v>1078</v>
      </c>
      <c r="I74" s="1" t="s">
        <v>1069</v>
      </c>
      <c r="J74" s="1" t="str">
        <f>IF(T73=0,"",T73)</f>
        <v>スピリット</v>
      </c>
      <c r="K74" s="1" t="s">
        <v>1069</v>
      </c>
      <c r="L74" s="1" t="str">
        <f>IF(U73=0,"",U73)</f>
        <v/>
      </c>
      <c r="M74" s="1" t="s">
        <v>1069</v>
      </c>
      <c r="N74" s="1" t="str">
        <f>IF(V73=0,"",V73)</f>
        <v/>
      </c>
      <c r="O74" s="1" t="s">
        <v>1069</v>
      </c>
      <c r="Q74" s="9" t="s">
        <v>1079</v>
      </c>
      <c r="R74" s="10" t="str">
        <f>INDEX(BD:BD,W70+1)</f>
        <v>飛行</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|テキスト|&gt;|&gt;|&gt;|&gt;|飛行|</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飛行</v>
      </c>
      <c r="O75" s="1" t="s">
        <v>1069</v>
      </c>
      <c r="Q75" s="14" t="s">
        <v>21</v>
      </c>
      <c r="R75" s="10" t="str">
        <f>INDEX(BE:BE,W70+1)</f>
        <v/>
      </c>
      <c r="S75" s="11" t="s">
        <v>1173</v>
      </c>
      <c r="T75" s="10" t="str">
        <f>IF(X75="","",X75&amp;IF(Y75="",""," "&amp;Y75)&amp;IF(Z75="",""," "&amp;Z75)&amp;IF(AA75="",""," "&amp;AA75))</f>
        <v>Flying  </v>
      </c>
      <c r="U75" s="11"/>
      <c r="V75" s="12"/>
      <c r="W75" s="16" t="s">
        <v>1084</v>
      </c>
      <c r="X75" s="9" t="str">
        <f t="shared" ref="X75:AA75" si="20">IF(ISERROR(IF(LEN(X74)&gt;1,X74,VLOOKUP(X73,$AC:$AD,2,FALSE))),"",IF(LEN(X74)&gt;1,X74,VLOOKUP(X73,$AC:$AD,2,FALSE)))</f>
        <v>Flying</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|英テキスト|&gt;|&gt;|&gt;|&gt;|Flying  &amp;br;|</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Flying  &amp;br;</v>
      </c>
      <c r="O76" s="1" t="s">
        <v>1069</v>
      </c>
      <c r="Q76" s="9" t="s">
        <v>12</v>
      </c>
      <c r="R76" s="10" t="str">
        <f>IF(INDEX(AX:AX,W70+1)="",0,INDEX(AX:AX,W70+1)&amp;"/"&amp;INDEX(AY:AY,W70+1))</f>
        <v>2/2</v>
      </c>
      <c r="S76" s="11"/>
      <c r="T76" s="11"/>
      <c r="U76" s="11"/>
      <c r="V76" s="12"/>
      <c r="W76" s="16"/>
      <c r="X76" s="9"/>
      <c r="Y76" s="28"/>
      <c r="Z76" s="28"/>
      <c r="AA76" s="29"/>
      <c r="BF76" s="9" t="s">
        <v>1049</v>
      </c>
      <c r="BG76" s="1">
        <v>75</v>
      </c>
      <c r="BH76" s="1" t="s">
        <v>192</v>
      </c>
      <c r="BI76" s="1" t="s">
        <v>1055</v>
      </c>
      <c r="BJ76" s="1" t="s">
        <v>1175</v>
      </c>
    </row>
    <row r="77" spans="1:62">
      <c r="A77" s="1" t="str">
        <f t="shared" si="18"/>
        <v>|PT|&gt;|2/2|シールド数|&gt;||</v>
      </c>
      <c r="B77" s="1" t="s">
        <v>1049</v>
      </c>
      <c r="C77" s="1" t="s">
        <v>1069</v>
      </c>
      <c r="D77" s="1" t="s">
        <v>12</v>
      </c>
      <c r="E77" s="1" t="s">
        <v>1069</v>
      </c>
      <c r="F77" s="1" t="s">
        <v>1083</v>
      </c>
      <c r="G77" s="1" t="s">
        <v>1069</v>
      </c>
      <c r="H77" s="1" t="str">
        <f>IF(R76=0,"",R76)</f>
        <v>2/2</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*目録/Catalog</v>
      </c>
      <c r="B84" s="1" t="s">
        <v>1049</v>
      </c>
      <c r="C84" s="1" t="str">
        <f>"*"&amp;R84&amp;"/"&amp;T84</f>
        <v>*目録/Catalog</v>
      </c>
      <c r="Q84" s="9" t="s">
        <v>3</v>
      </c>
      <c r="R84" s="10" t="str">
        <f>INDEX(AJ:AJ,W83+1)</f>
        <v>目録</v>
      </c>
      <c r="S84" s="11" t="s">
        <v>4</v>
      </c>
      <c r="T84" s="10" t="str">
        <f>INDEX(AK:AK,W83+1)</f>
        <v>Catalog</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青</v>
      </c>
      <c r="S85" s="15" t="s">
        <v>1</v>
      </c>
      <c r="T85" s="10" t="str">
        <f>INDEX(AG:AG,W83+1)</f>
        <v>コモン</v>
      </c>
      <c r="U85" s="15" t="s">
        <v>2</v>
      </c>
      <c r="V85" s="10">
        <f>INDEX(AI:AI,W83+1)</f>
        <v>4</v>
      </c>
      <c r="W85" s="16"/>
      <c r="X85" s="10" t="str">
        <f>INDEX(AQ:AQ,W83+1)</f>
        <v>あなたはカードを1枚捨てて2枚引く。</v>
      </c>
      <c r="Y85" s="28"/>
      <c r="Z85" s="28"/>
      <c r="AA85" s="29"/>
      <c r="BF85" s="9" t="s">
        <v>1049</v>
      </c>
      <c r="BG85" s="1">
        <v>84</v>
      </c>
      <c r="BH85" s="1" t="s">
        <v>691</v>
      </c>
      <c r="BI85" s="1" t="s">
        <v>1055</v>
      </c>
      <c r="BJ85" s="1" t="s">
        <v>1183</v>
      </c>
    </row>
    <row r="86" spans="1:62">
      <c r="A86" s="1" t="str">
        <f t="shared" si="18"/>
        <v>|色|青|レアリティ|コモン|マナコスト|4|</v>
      </c>
      <c r="B86" s="1" t="s">
        <v>1049</v>
      </c>
      <c r="C86" s="1" t="s">
        <v>1069</v>
      </c>
      <c r="D86" s="4" t="s">
        <v>0</v>
      </c>
      <c r="E86" s="1" t="s">
        <v>1069</v>
      </c>
      <c r="F86" s="1" t="str">
        <f>IF(R85=0,"",R85)</f>
        <v>青</v>
      </c>
      <c r="G86" s="1" t="s">
        <v>1069</v>
      </c>
      <c r="H86" s="4" t="s">
        <v>1073</v>
      </c>
      <c r="I86" s="1" t="s">
        <v>1069</v>
      </c>
      <c r="J86" s="1" t="str">
        <f>IF(T85=0,"",T85)</f>
        <v>コモン</v>
      </c>
      <c r="K86" s="1" t="s">
        <v>1069</v>
      </c>
      <c r="L86" s="4" t="s">
        <v>1074</v>
      </c>
      <c r="M86" s="1" t="s">
        <v>1069</v>
      </c>
      <c r="N86" s="1">
        <f>IF(V85=0,"",V85)</f>
        <v>4</v>
      </c>
      <c r="O86" s="1" t="s">
        <v>1069</v>
      </c>
      <c r="Q86" s="9" t="s">
        <v>5</v>
      </c>
      <c r="R86" s="10" t="str">
        <f>INDEX(AL:AL,W83+1)</f>
        <v>呪文</v>
      </c>
      <c r="S86" s="15" t="s">
        <v>1075</v>
      </c>
      <c r="T86" s="10">
        <f>INDEX(AN:AN,W83+1)</f>
        <v>0</v>
      </c>
      <c r="U86" s="10">
        <f>INDEX(AO:AO,W83+1)</f>
        <v>0</v>
      </c>
      <c r="V86" s="10">
        <f>INDEX(AP:AP,W83+1)</f>
        <v>0</v>
      </c>
      <c r="W86" s="16"/>
      <c r="X86" s="10" t="str">
        <f>INDEX(AZ:AZ,W83+1)</f>
        <v>あな</v>
      </c>
      <c r="Y86" s="10" t="str">
        <f>INDEX(BA:BA,W83+1)</f>
        <v/>
      </c>
      <c r="Z86" s="10" t="str">
        <f>INDEX(BB:BB,W83+1)</f>
        <v/>
      </c>
      <c r="AA86" s="10">
        <f>INDEX(BC:BC,W83+1)</f>
        <v>0</v>
      </c>
      <c r="BF86" s="9" t="s">
        <v>1049</v>
      </c>
      <c r="BG86" s="1">
        <v>85</v>
      </c>
      <c r="BH86" s="1" t="s">
        <v>515</v>
      </c>
      <c r="BI86" s="1" t="s">
        <v>1055</v>
      </c>
      <c r="BJ86" s="1" t="s">
        <v>1184</v>
      </c>
    </row>
    <row r="87" spans="1:62">
      <c r="A87" s="1" t="str">
        <f t="shared" si="18"/>
        <v>|種別|呪文|サブタイプ||||</v>
      </c>
      <c r="B87" s="1" t="s">
        <v>1049</v>
      </c>
      <c r="C87" s="1" t="s">
        <v>1069</v>
      </c>
      <c r="D87" s="4" t="s">
        <v>5</v>
      </c>
      <c r="E87" s="1" t="s">
        <v>1069</v>
      </c>
      <c r="F87" s="1" t="str">
        <f>IF(R86=0,"",R86)</f>
        <v>呪文</v>
      </c>
      <c r="G87" s="1" t="s">
        <v>1069</v>
      </c>
      <c r="H87" s="4" t="s">
        <v>1078</v>
      </c>
      <c r="I87" s="1" t="s">
        <v>1069</v>
      </c>
      <c r="J87" s="1" t="str">
        <f>IF(T86=0,"",T86)</f>
        <v/>
      </c>
      <c r="K87" s="1" t="s">
        <v>1069</v>
      </c>
      <c r="L87" s="1" t="str">
        <f>IF(U86=0,"",U86)</f>
        <v/>
      </c>
      <c r="M87" s="1" t="s">
        <v>1069</v>
      </c>
      <c r="N87" s="1" t="str">
        <f>IF(V86=0,"",V86)</f>
        <v/>
      </c>
      <c r="O87" s="1" t="s">
        <v>1069</v>
      </c>
      <c r="Q87" s="9" t="s">
        <v>1079</v>
      </c>
      <c r="R87" s="10" t="str">
        <f>INDEX(BD:BD,W83+1)</f>
        <v>あなたはカードを1枚捨てて2枚引く。</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|テキスト|&gt;|&gt;|&gt;|&gt;|あなたはカードを1枚捨てて2枚引く。|</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あなたはカードを1枚捨てて2枚引く。</v>
      </c>
      <c r="O88" s="1" t="s">
        <v>1069</v>
      </c>
      <c r="Q88" s="14" t="s">
        <v>21</v>
      </c>
      <c r="R88" s="10" t="str">
        <f>INDEX(BE:BE,W83+1)</f>
        <v>Discard 1 card and Draw 2 cards.</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c r="BH88" s="1" t="s">
        <v>300</v>
      </c>
      <c r="BI88" s="1" t="s">
        <v>1055</v>
      </c>
      <c r="BJ88" s="1" t="s">
        <v>1090</v>
      </c>
    </row>
    <row r="89" spans="1:62">
      <c r="A89" s="1" t="str">
        <f t="shared" si="18"/>
        <v>|英テキスト|&gt;|&gt;|&gt;|&gt;|Discard 1 card and Draw 2 cards.|</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Discard 1 card and Draw 2 cards.</v>
      </c>
      <c r="O89" s="1" t="s">
        <v>1069</v>
      </c>
      <c r="Q89" s="9" t="s">
        <v>12</v>
      </c>
      <c r="R89" s="10">
        <f>IF(INDEX(AX:AX,W83+1)="",0,INDEX(AX:AX,W83+1)&amp;"/"&amp;INDEX(AY:AY,W83+1))</f>
        <v>0</v>
      </c>
      <c r="S89" s="11"/>
      <c r="T89" s="11"/>
      <c r="U89" s="11"/>
      <c r="V89" s="12"/>
      <c r="W89" s="16"/>
      <c r="X89" s="9"/>
      <c r="Y89" s="28"/>
      <c r="Z89" s="28"/>
      <c r="AA89" s="29"/>
      <c r="BF89" s="9" t="s">
        <v>1049</v>
      </c>
      <c r="BG89" s="1">
        <v>88</v>
      </c>
      <c r="BH89" s="1" t="s">
        <v>585</v>
      </c>
      <c r="BI89" s="1" t="s">
        <v>1055</v>
      </c>
      <c r="BJ89" s="1" t="s">
        <v>1186</v>
      </c>
    </row>
    <row r="90" spans="1:62">
      <c r="A90" s="1" t="str">
        <f t="shared" si="18"/>
        <v>|PT|&gt;||シールド数|&gt;||</v>
      </c>
      <c r="B90" s="1" t="s">
        <v>1049</v>
      </c>
      <c r="C90" s="1" t="s">
        <v>1069</v>
      </c>
      <c r="D90" s="1" t="s">
        <v>12</v>
      </c>
      <c r="E90" s="1" t="s">
        <v>1069</v>
      </c>
      <c r="F90" s="1" t="s">
        <v>1083</v>
      </c>
      <c r="G90" s="1" t="s">
        <v>1069</v>
      </c>
      <c r="H90" s="1" t="str">
        <f>IF(R89=0,"",R89)</f>
        <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*かそけき翼/Ghostly Wings</v>
      </c>
      <c r="B97" s="1" t="s">
        <v>1049</v>
      </c>
      <c r="C97" s="1" t="str">
        <f>"*"&amp;R97&amp;"/"&amp;T97</f>
        <v>*かそけき翼/Ghostly Wings</v>
      </c>
      <c r="Q97" s="9" t="s">
        <v>3</v>
      </c>
      <c r="R97" s="10" t="str">
        <f>INDEX(AJ:AJ,W96+1)</f>
        <v>かそけき翼</v>
      </c>
      <c r="S97" s="11" t="s">
        <v>4</v>
      </c>
      <c r="T97" s="10" t="str">
        <f>INDEX(AK:AK,W96+1)</f>
        <v>Ghostly Wings</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青</v>
      </c>
      <c r="S98" s="15" t="s">
        <v>1</v>
      </c>
      <c r="T98" s="10" t="str">
        <f>INDEX(AG:AG,W96+1)</f>
        <v>コモン</v>
      </c>
      <c r="U98" s="15" t="s">
        <v>2</v>
      </c>
      <c r="V98" s="10">
        <f>INDEX(AI:AI,W96+1)</f>
        <v>3</v>
      </c>
      <c r="W98" s="16"/>
      <c r="X98" s="10" t="str">
        <f>INDEX(AQ:AQ,W96+1)</f>
        <v>クリーチャー1体を対象とする。それは+1/+1の修正を受けるとともに飛行を得る。</v>
      </c>
      <c r="Y98" s="28"/>
      <c r="Z98" s="28"/>
      <c r="AA98" s="29"/>
      <c r="BF98" s="9" t="s">
        <v>1049</v>
      </c>
      <c r="BG98" s="1">
        <v>97</v>
      </c>
      <c r="BH98" s="1" t="s">
        <v>519</v>
      </c>
      <c r="BI98" s="1" t="s">
        <v>1055</v>
      </c>
      <c r="BJ98" s="1" t="s">
        <v>1194</v>
      </c>
    </row>
    <row r="99" spans="1:62">
      <c r="A99" s="1" t="str">
        <f t="shared" si="18"/>
        <v>|色|青|レアリティ|コモン|マナコスト|3|</v>
      </c>
      <c r="B99" s="1" t="s">
        <v>1049</v>
      </c>
      <c r="C99" s="1" t="s">
        <v>1069</v>
      </c>
      <c r="D99" s="4" t="s">
        <v>0</v>
      </c>
      <c r="E99" s="1" t="s">
        <v>1069</v>
      </c>
      <c r="F99" s="1" t="str">
        <f>IF(R98=0,"",R98)</f>
        <v>青</v>
      </c>
      <c r="G99" s="1" t="s">
        <v>1069</v>
      </c>
      <c r="H99" s="4" t="s">
        <v>1073</v>
      </c>
      <c r="I99" s="1" t="s">
        <v>1069</v>
      </c>
      <c r="J99" s="1" t="str">
        <f>IF(T98=0,"",T98)</f>
        <v>コモン</v>
      </c>
      <c r="K99" s="1" t="s">
        <v>1069</v>
      </c>
      <c r="L99" s="4" t="s">
        <v>1074</v>
      </c>
      <c r="M99" s="1" t="s">
        <v>1069</v>
      </c>
      <c r="N99" s="1">
        <f>IF(V98=0,"",V98)</f>
        <v>3</v>
      </c>
      <c r="O99" s="1" t="s">
        <v>1069</v>
      </c>
      <c r="Q99" s="9" t="s">
        <v>5</v>
      </c>
      <c r="R99" s="10" t="str">
        <f>INDEX(AL:AL,W96+1)</f>
        <v>呪文</v>
      </c>
      <c r="S99" s="15" t="s">
        <v>1075</v>
      </c>
      <c r="T99" s="10">
        <f>INDEX(AN:AN,W96+1)</f>
        <v>0</v>
      </c>
      <c r="U99" s="10">
        <f>INDEX(AO:AO,W96+1)</f>
        <v>0</v>
      </c>
      <c r="V99" s="10">
        <f>INDEX(AP:AP,W96+1)</f>
        <v>0</v>
      </c>
      <c r="W99" s="16"/>
      <c r="X99" s="10" t="str">
        <f>INDEX(AZ:AZ,W96+1)</f>
        <v>クリ</v>
      </c>
      <c r="Y99" s="10" t="str">
        <f>INDEX(BA:BA,W96+1)</f>
        <v/>
      </c>
      <c r="Z99" s="10" t="str">
        <f>INDEX(BB:BB,W96+1)</f>
        <v/>
      </c>
      <c r="AA99" s="10">
        <f>INDEX(BC:BC,W96+1)</f>
        <v>0</v>
      </c>
      <c r="BF99" s="9" t="s">
        <v>1049</v>
      </c>
      <c r="BG99" s="1">
        <v>98</v>
      </c>
      <c r="BH99" s="1" t="s">
        <v>647</v>
      </c>
      <c r="BI99" s="1" t="s">
        <v>1055</v>
      </c>
      <c r="BJ99" s="1" t="s">
        <v>1195</v>
      </c>
    </row>
    <row r="100" spans="1:62">
      <c r="A100" s="1" t="str">
        <f t="shared" si="18"/>
        <v>|種別|呪文|サブタイプ||||</v>
      </c>
      <c r="B100" s="1" t="s">
        <v>1049</v>
      </c>
      <c r="C100" s="1" t="s">
        <v>1069</v>
      </c>
      <c r="D100" s="4" t="s">
        <v>5</v>
      </c>
      <c r="E100" s="1" t="s">
        <v>1069</v>
      </c>
      <c r="F100" s="1" t="str">
        <f>IF(R99=0,"",R99)</f>
        <v>呪文</v>
      </c>
      <c r="G100" s="1" t="s">
        <v>1069</v>
      </c>
      <c r="H100" s="4" t="s">
        <v>1078</v>
      </c>
      <c r="I100" s="1" t="s">
        <v>1069</v>
      </c>
      <c r="J100" s="1" t="str">
        <f>IF(T99=0,"",T99)</f>
        <v/>
      </c>
      <c r="K100" s="1" t="s">
        <v>1069</v>
      </c>
      <c r="L100" s="1" t="str">
        <f>IF(U99=0,"",U99)</f>
        <v/>
      </c>
      <c r="M100" s="1" t="s">
        <v>1069</v>
      </c>
      <c r="N100" s="1" t="str">
        <f>IF(V99=0,"",V99)</f>
        <v/>
      </c>
      <c r="O100" s="1" t="s">
        <v>1069</v>
      </c>
      <c r="Q100" s="9" t="s">
        <v>1079</v>
      </c>
      <c r="R100" s="10" t="str">
        <f>INDEX(BD:BD,W96+1)</f>
        <v>クリーチャー1体を対象とする。それは+1/+1の修正を受けるとともに飛行を得る。</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|テキスト|&gt;|&gt;|&gt;|&gt;|クリーチャー1体を対象とする。それは+1/+1の修正を受けるとともに飛行を得る。|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クリーチャー1体を対象とする。それは+1/+1の修正を受けるとともに飛行を得る。</v>
      </c>
      <c r="O101" s="1" t="s">
        <v>1069</v>
      </c>
      <c r="Q101" s="14" t="s">
        <v>21</v>
      </c>
      <c r="R101" s="10" t="str">
        <f>INDEX(BE:BE,W96+1)</f>
        <v>Give +1/+1 and Flying to target creature.</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|英テキスト|&gt;|&gt;|&gt;|&gt;|Give +1/+1 and Flying to target creature.|</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Give +1/+1 and Flying to target creature.</v>
      </c>
      <c r="O102" s="1" t="s">
        <v>1069</v>
      </c>
      <c r="Q102" s="9" t="s">
        <v>12</v>
      </c>
      <c r="R102" s="10">
        <f>IF(INDEX(AX:AX,W96+1)="",0,INDEX(AX:AX,W96+1)&amp;"/"&amp;INDEX(AY:AY,W96+1))</f>
        <v>0</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|PT|&gt;||シールド数|&gt;||</v>
      </c>
      <c r="B103" s="1" t="s">
        <v>1049</v>
      </c>
      <c r="C103" s="1" t="s">
        <v>1069</v>
      </c>
      <c r="D103" s="1" t="s">
        <v>12</v>
      </c>
      <c r="E103" s="1" t="s">
        <v>1069</v>
      </c>
      <c r="F103" s="1" t="s">
        <v>1083</v>
      </c>
      <c r="G103" s="1" t="s">
        <v>1069</v>
      </c>
      <c r="H103" s="1" t="str">
        <f>IF(R102=0,"",R102)</f>
        <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*行方不明/Gone Missing</v>
      </c>
      <c r="B110" s="1" t="s">
        <v>1049</v>
      </c>
      <c r="C110" s="1" t="str">
        <f>"*"&amp;R110&amp;"/"&amp;T110</f>
        <v>*行方不明/Gone Missing</v>
      </c>
      <c r="Q110" s="9" t="s">
        <v>3</v>
      </c>
      <c r="R110" s="10" t="str">
        <f>INDEX(AJ:AJ,W109+1)</f>
        <v>行方不明</v>
      </c>
      <c r="S110" s="11" t="s">
        <v>4</v>
      </c>
      <c r="T110" s="10" t="str">
        <f>INDEX(AK:AK,W109+1)</f>
        <v>Gone Missing</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青</v>
      </c>
      <c r="S111" s="15" t="s">
        <v>1</v>
      </c>
      <c r="T111" s="10" t="str">
        <f>INDEX(AG:AG,W109+1)</f>
        <v>コモン</v>
      </c>
      <c r="U111" s="15" t="s">
        <v>2</v>
      </c>
      <c r="V111" s="10">
        <f>INDEX(AI:AI,W109+1)</f>
        <v>11</v>
      </c>
      <c r="W111" s="16"/>
      <c r="X111" s="10" t="str">
        <f>INDEX(AQ:AQ,W109+1)</f>
        <v>クリーチャー1体を対象とし、それをオーナーのライブラリーの一番上に戻す。</v>
      </c>
      <c r="Y111" s="28"/>
      <c r="Z111" s="28"/>
      <c r="AA111" s="29"/>
      <c r="BF111" s="9" t="s">
        <v>1049</v>
      </c>
      <c r="BG111" s="1">
        <v>110</v>
      </c>
      <c r="BH111" s="1" t="s">
        <v>1205</v>
      </c>
      <c r="BI111" s="1" t="s">
        <v>1055</v>
      </c>
      <c r="BJ111" s="1" t="s">
        <v>1206</v>
      </c>
    </row>
    <row r="112" spans="1:62">
      <c r="A112" s="1" t="str">
        <f t="shared" si="18"/>
        <v>|色|青|レアリティ|コモン|マナコスト|11|</v>
      </c>
      <c r="B112" s="1" t="s">
        <v>1049</v>
      </c>
      <c r="C112" s="1" t="s">
        <v>1069</v>
      </c>
      <c r="D112" s="4" t="s">
        <v>0</v>
      </c>
      <c r="E112" s="1" t="s">
        <v>1069</v>
      </c>
      <c r="F112" s="1" t="str">
        <f>IF(R111=0,"",R111)</f>
        <v>青</v>
      </c>
      <c r="G112" s="1" t="s">
        <v>1069</v>
      </c>
      <c r="H112" s="4" t="s">
        <v>1073</v>
      </c>
      <c r="I112" s="1" t="s">
        <v>1069</v>
      </c>
      <c r="J112" s="1" t="str">
        <f>IF(T111=0,"",T111)</f>
        <v>コモン</v>
      </c>
      <c r="K112" s="1" t="s">
        <v>1069</v>
      </c>
      <c r="L112" s="4" t="s">
        <v>1074</v>
      </c>
      <c r="M112" s="1" t="s">
        <v>1069</v>
      </c>
      <c r="N112" s="1">
        <f>IF(V111=0,"",V111)</f>
        <v>11</v>
      </c>
      <c r="O112" s="1" t="s">
        <v>1069</v>
      </c>
      <c r="Q112" s="9" t="s">
        <v>5</v>
      </c>
      <c r="R112" s="10" t="str">
        <f>INDEX(AL:AL,W109+1)</f>
        <v>呪文</v>
      </c>
      <c r="S112" s="15" t="s">
        <v>1075</v>
      </c>
      <c r="T112" s="10">
        <f>INDEX(AN:AN,W109+1)</f>
        <v>0</v>
      </c>
      <c r="U112" s="10">
        <f>INDEX(AO:AO,W109+1)</f>
        <v>0</v>
      </c>
      <c r="V112" s="10">
        <f>INDEX(AP:AP,W109+1)</f>
        <v>0</v>
      </c>
      <c r="W112" s="16"/>
      <c r="X112" s="10" t="str">
        <f>INDEX(AZ:AZ,W109+1)</f>
        <v>クリ</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|種別|呪文|サブタイプ||||</v>
      </c>
      <c r="B113" s="1" t="s">
        <v>1049</v>
      </c>
      <c r="C113" s="1" t="s">
        <v>1069</v>
      </c>
      <c r="D113" s="4" t="s">
        <v>5</v>
      </c>
      <c r="E113" s="1" t="s">
        <v>1069</v>
      </c>
      <c r="F113" s="1" t="str">
        <f>IF(R112=0,"",R112)</f>
        <v>呪文</v>
      </c>
      <c r="G113" s="1" t="s">
        <v>1069</v>
      </c>
      <c r="H113" s="4" t="s">
        <v>1078</v>
      </c>
      <c r="I113" s="1" t="s">
        <v>1069</v>
      </c>
      <c r="J113" s="1" t="str">
        <f>IF(T112=0,"",T112)</f>
        <v/>
      </c>
      <c r="K113" s="1" t="s">
        <v>1069</v>
      </c>
      <c r="L113" s="1" t="str">
        <f>IF(U112=0,"",U112)</f>
        <v/>
      </c>
      <c r="M113" s="1" t="s">
        <v>1069</v>
      </c>
      <c r="N113" s="1" t="str">
        <f>IF(V112=0,"",V112)</f>
        <v/>
      </c>
      <c r="O113" s="1" t="s">
        <v>1069</v>
      </c>
      <c r="Q113" s="9" t="s">
        <v>1079</v>
      </c>
      <c r="R113" s="10" t="str">
        <f>INDEX(BD:BD,W109+1)</f>
        <v>クリーチャー1体を対象とし、それをオーナーのライブラリーの一番上に戻す。&amp;br;調査を行う。</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|テキスト|&gt;|&gt;|&gt;|&gt;|クリーチャー1体を対象とし、それをオーナーのライブラリーの一番上に戻す。&amp;br;調査を行う。|</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クリーチャー1体を対象とし、それをオーナーのライブラリーの一番上に戻す。&amp;br;調査を行う。</v>
      </c>
      <c r="O114" s="1" t="s">
        <v>1069</v>
      </c>
      <c r="Q114" s="14" t="s">
        <v>21</v>
      </c>
      <c r="R114" s="10" t="str">
        <f>INDEX(BE:BE,W109+1)</f>
        <v>Return target creature to it's owner's library.&amp;br;Investigate.</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|英テキスト|&gt;|&gt;|&gt;|&gt;|Return target creature to it's owner's library.&amp;br;Investigate.|</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Return target creature to it's owner's library.&amp;br;Investigate.</v>
      </c>
      <c r="O115" s="1" t="s">
        <v>1069</v>
      </c>
      <c r="Q115" s="9" t="s">
        <v>12</v>
      </c>
      <c r="R115" s="10">
        <f>IF(INDEX(AX:AX,W109+1)="",0,INDEX(AX:AX,W109+1)&amp;"/"&amp;INDEX(AY:AY,W109+1))</f>
        <v>0</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|PT|&gt;||シールド数|&gt;||</v>
      </c>
      <c r="B116" s="1" t="s">
        <v>1049</v>
      </c>
      <c r="C116" s="1" t="s">
        <v>1069</v>
      </c>
      <c r="D116" s="1" t="s">
        <v>12</v>
      </c>
      <c r="E116" s="1" t="s">
        <v>1069</v>
      </c>
      <c r="F116" s="1" t="s">
        <v>1083</v>
      </c>
      <c r="G116" s="1" t="s">
        <v>1069</v>
      </c>
      <c r="H116" s="1" t="str">
        <f>IF(R115=0,"",R115)</f>
        <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*ただの風/Just the Wind</v>
      </c>
      <c r="B123" s="1" t="s">
        <v>1049</v>
      </c>
      <c r="C123" s="1" t="str">
        <f>"*"&amp;R123&amp;"/"&amp;T123</f>
        <v>*ただの風/Just the Wind</v>
      </c>
      <c r="Q123" s="9" t="s">
        <v>3</v>
      </c>
      <c r="R123" s="10" t="str">
        <f>INDEX(AJ:AJ,W122+1)</f>
        <v>ただの風</v>
      </c>
      <c r="S123" s="11" t="s">
        <v>4</v>
      </c>
      <c r="T123" s="10" t="str">
        <f>INDEX(AK:AK,W122+1)</f>
        <v>Just the Wind</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青</v>
      </c>
      <c r="S124" s="15" t="s">
        <v>1</v>
      </c>
      <c r="T124" s="10" t="str">
        <f>INDEX(AG:AG,W122+1)</f>
        <v>コモン</v>
      </c>
      <c r="U124" s="15" t="s">
        <v>2</v>
      </c>
      <c r="V124" s="10">
        <f>INDEX(AI:AI,W122+1)</f>
        <v>10</v>
      </c>
      <c r="W124" s="16"/>
      <c r="X124" s="10" t="str">
        <f>INDEX(AQ:AQ,W122+1)</f>
        <v>マッドネス3</v>
      </c>
      <c r="Y124" s="28"/>
      <c r="Z124" s="28"/>
      <c r="AA124" s="29"/>
      <c r="BF124" s="9" t="s">
        <v>1049</v>
      </c>
      <c r="BG124" s="1">
        <v>123</v>
      </c>
      <c r="BH124" s="1" t="s">
        <v>86</v>
      </c>
      <c r="BI124" s="1" t="s">
        <v>1055</v>
      </c>
      <c r="BJ124" s="1" t="s">
        <v>1217</v>
      </c>
    </row>
    <row r="125" spans="1:62">
      <c r="A125" s="1" t="str">
        <f t="shared" si="18"/>
        <v>|色|青|レアリティ|コモン|マナコスト|10|</v>
      </c>
      <c r="B125" s="1" t="s">
        <v>1049</v>
      </c>
      <c r="C125" s="1" t="s">
        <v>1069</v>
      </c>
      <c r="D125" s="4" t="s">
        <v>0</v>
      </c>
      <c r="E125" s="1" t="s">
        <v>1069</v>
      </c>
      <c r="F125" s="1" t="str">
        <f>IF(R124=0,"",R124)</f>
        <v>青</v>
      </c>
      <c r="G125" s="1" t="s">
        <v>1069</v>
      </c>
      <c r="H125" s="4" t="s">
        <v>1073</v>
      </c>
      <c r="I125" s="1" t="s">
        <v>1069</v>
      </c>
      <c r="J125" s="1" t="str">
        <f>IF(T124=0,"",T124)</f>
        <v>コモン</v>
      </c>
      <c r="K125" s="1" t="s">
        <v>1069</v>
      </c>
      <c r="L125" s="4" t="s">
        <v>1074</v>
      </c>
      <c r="M125" s="1" t="s">
        <v>1069</v>
      </c>
      <c r="N125" s="1">
        <f>IF(V124=0,"",V124)</f>
        <v>10</v>
      </c>
      <c r="O125" s="1" t="s">
        <v>1069</v>
      </c>
      <c r="Q125" s="9" t="s">
        <v>5</v>
      </c>
      <c r="R125" s="10" t="str">
        <f>INDEX(AL:AL,W122+1)</f>
        <v>呪文</v>
      </c>
      <c r="S125" s="15" t="s">
        <v>1075</v>
      </c>
      <c r="T125" s="10">
        <f>INDEX(AN:AN,W122+1)</f>
        <v>0</v>
      </c>
      <c r="U125" s="10">
        <f>INDEX(AO:AO,W122+1)</f>
        <v>0</v>
      </c>
      <c r="V125" s="10">
        <f>INDEX(AP:AP,W122+1)</f>
        <v>0</v>
      </c>
      <c r="W125" s="16"/>
      <c r="X125" s="10" t="str">
        <f>INDEX(AZ:AZ,W122+1)</f>
        <v>マッ</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|種別|呪文|サブタイプ||||</v>
      </c>
      <c r="B126" s="1" t="s">
        <v>1049</v>
      </c>
      <c r="C126" s="1" t="s">
        <v>1069</v>
      </c>
      <c r="D126" s="4" t="s">
        <v>5</v>
      </c>
      <c r="E126" s="1" t="s">
        <v>1069</v>
      </c>
      <c r="F126" s="1" t="str">
        <f>IF(R125=0,"",R125)</f>
        <v>呪文</v>
      </c>
      <c r="G126" s="1" t="s">
        <v>1069</v>
      </c>
      <c r="H126" s="4" t="s">
        <v>1078</v>
      </c>
      <c r="I126" s="1" t="s">
        <v>1069</v>
      </c>
      <c r="J126" s="1" t="str">
        <f>IF(T125=0,"",T125)</f>
        <v/>
      </c>
      <c r="K126" s="1" t="s">
        <v>1069</v>
      </c>
      <c r="L126" s="1" t="str">
        <f>IF(U125=0,"",U125)</f>
        <v/>
      </c>
      <c r="M126" s="1" t="s">
        <v>1069</v>
      </c>
      <c r="N126" s="1" t="str">
        <f>IF(V125=0,"",V125)</f>
        <v/>
      </c>
      <c r="O126" s="1" t="s">
        <v>1069</v>
      </c>
      <c r="Q126" s="9" t="s">
        <v>1079</v>
      </c>
      <c r="R126" s="10" t="str">
        <f>INDEX(BD:BD,W122+1)</f>
        <v>マッドネス3&amp;br;対戦相手の手札が5枚以下の場合、対戦相手がコントロールするクリーチャー1体を対象とし、それを対戦相手の手札に戻す。</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|テキスト|&gt;|&gt;|&gt;|&gt;|マッドネス3&amp;br;対戦相手の手札が5枚以下の場合、対戦相手がコントロールするクリーチャー1体を対象とし、それを対戦相手の手札に戻す。|</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マッドネス3&amp;br;対戦相手の手札が5枚以下の場合、対戦相手がコントロールするクリーチャー1体を対象とし、それを対戦相手の手札に戻す。</v>
      </c>
      <c r="O127" s="1" t="s">
        <v>1069</v>
      </c>
      <c r="Q127" s="14" t="s">
        <v>21</v>
      </c>
      <c r="R127" s="10" t="str">
        <f>INDEX(BE:BE,W122+1)</f>
        <v>Madness 3.&amp;br;If your opponent controls 5 or less cards in hand, Return target creature your opponent control to it's owner's hand. </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c r="BH127" s="1" t="s">
        <v>254</v>
      </c>
      <c r="BI127" s="1" t="s">
        <v>1055</v>
      </c>
      <c r="BJ127" s="1" t="s">
        <v>1220</v>
      </c>
    </row>
    <row r="128" spans="1:62">
      <c r="A128" s="1" t="str">
        <f t="shared" si="18"/>
        <v>|英テキスト|&gt;|&gt;|&gt;|&gt;|Madness 3.&amp;br;If your opponent controls 5 or less cards in hand, Return target creature your opponent control to it's owner's hand. |</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Madness 3.&amp;br;If your opponent controls 5 or less cards in hand, Return target creature your opponent control to it's owner's hand. </v>
      </c>
      <c r="O128" s="1" t="s">
        <v>1069</v>
      </c>
      <c r="Q128" s="9" t="s">
        <v>12</v>
      </c>
      <c r="R128" s="10">
        <f>IF(INDEX(AX:AX,W122+1)="",0,INDEX(AX:AX,W122+1)&amp;"/"&amp;INDEX(AY:AY,W122+1))</f>
        <v>0</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|PT|&gt;||シールド数|&gt;||</v>
      </c>
      <c r="B129" s="1" t="s">
        <v>1049</v>
      </c>
      <c r="C129" s="1" t="s">
        <v>1069</v>
      </c>
      <c r="D129" s="1" t="s">
        <v>12</v>
      </c>
      <c r="E129" s="1" t="s">
        <v>1069</v>
      </c>
      <c r="F129" s="1" t="s">
        <v>1083</v>
      </c>
      <c r="G129" s="1" t="s">
        <v>1069</v>
      </c>
      <c r="H129" s="1" t="str">
        <f>IF(R128=0,"",R128)</f>
        <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*収まらぬ思い/Nagging Thoughts</v>
      </c>
      <c r="B136" s="1" t="s">
        <v>1049</v>
      </c>
      <c r="C136" s="1" t="str">
        <f>"*"&amp;R136&amp;"/"&amp;T136</f>
        <v>*収まらぬ思い/Nagging Thoughts</v>
      </c>
      <c r="Q136" s="9" t="s">
        <v>3</v>
      </c>
      <c r="R136" s="10" t="str">
        <f>INDEX(AJ:AJ,W135+1)</f>
        <v>収まらぬ思い</v>
      </c>
      <c r="S136" s="11" t="s">
        <v>4</v>
      </c>
      <c r="T136" s="10" t="str">
        <f>INDEX(AK:AK,W135+1)</f>
        <v>Nagging Thoughts</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青</v>
      </c>
      <c r="S137" s="15" t="s">
        <v>1</v>
      </c>
      <c r="T137" s="10" t="str">
        <f>INDEX(AG:AG,W135+1)</f>
        <v>コモン</v>
      </c>
      <c r="U137" s="15" t="s">
        <v>2</v>
      </c>
      <c r="V137" s="10">
        <f>INDEX(AI:AI,W135+1)</f>
        <v>7</v>
      </c>
      <c r="W137" s="16"/>
      <c r="X137" s="10" t="str">
        <f>INDEX(AQ:AQ,W135+1)</f>
        <v>マッドネス2</v>
      </c>
      <c r="Y137" s="28"/>
      <c r="Z137" s="28"/>
      <c r="AA137" s="29"/>
      <c r="BF137" s="9" t="s">
        <v>1049</v>
      </c>
      <c r="BG137" s="1">
        <v>136</v>
      </c>
      <c r="BH137" s="1" t="s">
        <v>213</v>
      </c>
      <c r="BI137" s="1" t="s">
        <v>1055</v>
      </c>
      <c r="BJ137" s="1" t="s">
        <v>1090</v>
      </c>
    </row>
    <row r="138" spans="1:62">
      <c r="A138" s="1" t="str">
        <f t="shared" si="29"/>
        <v>|色|青|レアリティ|コモン|マナコスト|7|</v>
      </c>
      <c r="B138" s="1" t="s">
        <v>1049</v>
      </c>
      <c r="C138" s="1" t="s">
        <v>1069</v>
      </c>
      <c r="D138" s="4" t="s">
        <v>0</v>
      </c>
      <c r="E138" s="1" t="s">
        <v>1069</v>
      </c>
      <c r="F138" s="1" t="str">
        <f>IF(R137=0,"",R137)</f>
        <v>青</v>
      </c>
      <c r="G138" s="1" t="s">
        <v>1069</v>
      </c>
      <c r="H138" s="4" t="s">
        <v>1073</v>
      </c>
      <c r="I138" s="1" t="s">
        <v>1069</v>
      </c>
      <c r="J138" s="1" t="str">
        <f>IF(T137=0,"",T137)</f>
        <v>コモン</v>
      </c>
      <c r="K138" s="1" t="s">
        <v>1069</v>
      </c>
      <c r="L138" s="4" t="s">
        <v>1074</v>
      </c>
      <c r="M138" s="1" t="s">
        <v>1069</v>
      </c>
      <c r="N138" s="1">
        <f>IF(V137=0,"",V137)</f>
        <v>7</v>
      </c>
      <c r="O138" s="1" t="s">
        <v>1069</v>
      </c>
      <c r="Q138" s="9" t="s">
        <v>5</v>
      </c>
      <c r="R138" s="10" t="str">
        <f>INDEX(AL:AL,W135+1)</f>
        <v>呪文</v>
      </c>
      <c r="S138" s="15" t="s">
        <v>1075</v>
      </c>
      <c r="T138" s="10">
        <f>INDEX(AN:AN,W135+1)</f>
        <v>0</v>
      </c>
      <c r="U138" s="10">
        <f>INDEX(AO:AO,W135+1)</f>
        <v>0</v>
      </c>
      <c r="V138" s="10">
        <f>INDEX(AP:AP,W135+1)</f>
        <v>0</v>
      </c>
      <c r="W138" s="16"/>
      <c r="X138" s="10" t="str">
        <f>INDEX(AZ:AZ,W135+1)</f>
        <v>マッ</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|種別|呪文|サブタイプ||||</v>
      </c>
      <c r="B139" s="1" t="s">
        <v>1049</v>
      </c>
      <c r="C139" s="1" t="s">
        <v>1069</v>
      </c>
      <c r="D139" s="4" t="s">
        <v>5</v>
      </c>
      <c r="E139" s="1" t="s">
        <v>1069</v>
      </c>
      <c r="F139" s="1" t="str">
        <f>IF(R138=0,"",R138)</f>
        <v>呪文</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マッドネス2&amp;br;あなたのライブラリーの次の2枚のカードのうち1枚を取ってくる。他のカードは、あなたのライブラリーの一番下へ移動する。</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|テキスト|&gt;|&gt;|&gt;|&gt;|マッドネス2&amp;br;あなたのライブラリーの次の2枚のカードのうち1枚を取ってくる。他のカードは、あなたのライブラリーの一番下へ移動する。|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マッドネス2&amp;br;あなたのライブラリーの次の2枚のカードのうち1枚を取ってくる。他のカードは、あなたのライブラリーの一番下へ移動する。</v>
      </c>
      <c r="O140" s="1" t="s">
        <v>1069</v>
      </c>
      <c r="Q140" s="14" t="s">
        <v>21</v>
      </c>
      <c r="R140" s="10" t="str">
        <f>INDEX(BE:BE,W135+1)</f>
        <v>Madness 2.&amp;br;Pick one of the next 2 cards in your Library, then Fetch it. The other card is moved to the bottom of your Library.</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|英テキスト|&gt;|&gt;|&gt;|&gt;|Madness 2.&amp;br;Pick one of the next 2 cards in your Library, then Fetch it. The other card is moved to the bottom of your Library.|</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Madness 2.&amp;br;Pick one of the next 2 cards in your Library, then Fetch it. The other card is moved to the bottom of your Library.</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*パズルの欠片/Pieces of the Puzzle</v>
      </c>
      <c r="B149" s="1" t="s">
        <v>1049</v>
      </c>
      <c r="C149" s="1" t="str">
        <f>"*"&amp;R149&amp;"/"&amp;T149</f>
        <v>*パズルの欠片/Pieces of the Puzzle</v>
      </c>
      <c r="Q149" s="9" t="s">
        <v>3</v>
      </c>
      <c r="R149" s="10" t="str">
        <f>INDEX(AJ:AJ,W148+1)</f>
        <v>パズルの欠片</v>
      </c>
      <c r="S149" s="11" t="s">
        <v>4</v>
      </c>
      <c r="T149" s="10" t="str">
        <f>INDEX(AK:AK,W148+1)</f>
        <v>Pieces of the Puzzle</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青</v>
      </c>
      <c r="S150" s="15" t="s">
        <v>1</v>
      </c>
      <c r="T150" s="10" t="str">
        <f>INDEX(AG:AG,W148+1)</f>
        <v>コモン</v>
      </c>
      <c r="U150" s="15" t="s">
        <v>2</v>
      </c>
      <c r="V150" s="10">
        <f>INDEX(AI:AI,W148+1)</f>
        <v>8</v>
      </c>
      <c r="W150" s="16"/>
      <c r="X150" s="10" t="str">
        <f>INDEX(AQ:AQ,W148+1)</f>
        <v>あなたのライブラリーから次の呪文を2つ取ってくる。</v>
      </c>
      <c r="Y150" s="28"/>
      <c r="Z150" s="28"/>
      <c r="AA150" s="29"/>
      <c r="BF150" s="9" t="s">
        <v>1049</v>
      </c>
      <c r="BG150" s="1">
        <v>149</v>
      </c>
      <c r="BH150" s="1" t="s">
        <v>707</v>
      </c>
      <c r="BI150" s="1" t="s">
        <v>1055</v>
      </c>
      <c r="BJ150" s="1" t="s">
        <v>1239</v>
      </c>
    </row>
    <row r="151" spans="1:62">
      <c r="A151" s="1" t="str">
        <f t="shared" si="29"/>
        <v>|色|青|レアリティ|コモン|マナコスト|8|</v>
      </c>
      <c r="B151" s="1" t="s">
        <v>1049</v>
      </c>
      <c r="C151" s="1" t="s">
        <v>1069</v>
      </c>
      <c r="D151" s="4" t="s">
        <v>0</v>
      </c>
      <c r="E151" s="1" t="s">
        <v>1069</v>
      </c>
      <c r="F151" s="1" t="str">
        <f>IF(R150=0,"",R150)</f>
        <v>青</v>
      </c>
      <c r="G151" s="1" t="s">
        <v>1069</v>
      </c>
      <c r="H151" s="4" t="s">
        <v>1073</v>
      </c>
      <c r="I151" s="1" t="s">
        <v>1069</v>
      </c>
      <c r="J151" s="1" t="str">
        <f>IF(T150=0,"",T150)</f>
        <v>コモン</v>
      </c>
      <c r="K151" s="1" t="s">
        <v>1069</v>
      </c>
      <c r="L151" s="4" t="s">
        <v>1074</v>
      </c>
      <c r="M151" s="1" t="s">
        <v>1069</v>
      </c>
      <c r="N151" s="1">
        <f>IF(V150=0,"",V150)</f>
        <v>8</v>
      </c>
      <c r="O151" s="1" t="s">
        <v>1069</v>
      </c>
      <c r="Q151" s="9" t="s">
        <v>5</v>
      </c>
      <c r="R151" s="10" t="str">
        <f>INDEX(AL:AL,W148+1)</f>
        <v>呪文</v>
      </c>
      <c r="S151" s="15" t="s">
        <v>1075</v>
      </c>
      <c r="T151" s="10">
        <f>INDEX(AN:AN,W148+1)</f>
        <v>0</v>
      </c>
      <c r="U151" s="10">
        <f>INDEX(AO:AO,W148+1)</f>
        <v>0</v>
      </c>
      <c r="V151" s="10">
        <f>INDEX(AP:AP,W148+1)</f>
        <v>0</v>
      </c>
      <c r="W151" s="16"/>
      <c r="X151" s="10" t="str">
        <f>INDEX(AZ:AZ,W148+1)</f>
        <v>あな</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|種別|呪文|サブタイプ||||</v>
      </c>
      <c r="B152" s="1" t="s">
        <v>1049</v>
      </c>
      <c r="C152" s="1" t="s">
        <v>1069</v>
      </c>
      <c r="D152" s="4" t="s">
        <v>5</v>
      </c>
      <c r="E152" s="1" t="s">
        <v>1069</v>
      </c>
      <c r="F152" s="1" t="str">
        <f>IF(R151=0,"",R151)</f>
        <v>呪文</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あなたのライブラリーから次の呪文を2つ取ってくる。</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|テキスト|&gt;|&gt;|&gt;|&gt;|あなたのライブラリーから次の呪文を2つ取ってくる。|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あなたのライブラリーから次の呪文を2つ取ってくる。</v>
      </c>
      <c r="O153" s="1" t="s">
        <v>1069</v>
      </c>
      <c r="Q153" s="14" t="s">
        <v>21</v>
      </c>
      <c r="R153" s="10" t="str">
        <f>INDEX(BE:BE,W148+1)</f>
        <v>Fetch the next 2 Spells from your library.</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|英テキスト|&gt;|&gt;|&gt;|&gt;|Fetch the next 2 Spells from your library.|</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Fetch the next 2 Spells from your library.</v>
      </c>
      <c r="O154" s="1" t="s">
        <v>1069</v>
      </c>
      <c r="Q154" s="9" t="s">
        <v>12</v>
      </c>
      <c r="R154" s="10">
        <f>IF(INDEX(AX:AX,W148+1)="",0,INDEX(AX:AX,W148+1)&amp;"/"&amp;INDEX(AY:AY,W148+1))</f>
        <v>0</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|PT|&gt;||シールド数|&gt;||</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*健忘の器/Vessel of Paramnesia</v>
      </c>
      <c r="B162" s="1" t="s">
        <v>1049</v>
      </c>
      <c r="C162" s="1" t="str">
        <f>"*"&amp;R162&amp;"/"&amp;T162</f>
        <v>*健忘の器/Vessel of Paramnesia</v>
      </c>
      <c r="Q162" s="9" t="s">
        <v>3</v>
      </c>
      <c r="R162" s="10" t="str">
        <f>INDEX(AJ:AJ,W161+1)</f>
        <v>健忘の器</v>
      </c>
      <c r="S162" s="11" t="s">
        <v>4</v>
      </c>
      <c r="T162" s="10" t="str">
        <f>INDEX(AK:AK,W161+1)</f>
        <v>Vessel of Paramnesia</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青</v>
      </c>
      <c r="S163" s="15" t="s">
        <v>1</v>
      </c>
      <c r="T163" s="10" t="str">
        <f>INDEX(AG:AG,W161+1)</f>
        <v>コモン</v>
      </c>
      <c r="U163" s="15" t="s">
        <v>2</v>
      </c>
      <c r="V163" s="10">
        <f>INDEX(AI:AI,W161+1)</f>
        <v>3</v>
      </c>
      <c r="W163" s="16"/>
      <c r="X163" s="10" t="str">
        <f>INDEX(AQ:AQ,W161+1)</f>
        <v>このサポートが破壊されたとき、あなたはカードを3枚引く。</v>
      </c>
      <c r="Y163" s="28"/>
      <c r="Z163" s="28"/>
      <c r="AA163" s="29"/>
      <c r="BF163" s="9" t="s">
        <v>1049</v>
      </c>
      <c r="BG163" s="1">
        <v>162</v>
      </c>
      <c r="BH163" s="1" t="s">
        <v>612</v>
      </c>
      <c r="BI163" s="1" t="s">
        <v>1055</v>
      </c>
      <c r="BJ163" s="1" t="s">
        <v>1251</v>
      </c>
    </row>
    <row r="164" spans="1:62">
      <c r="A164" s="1" t="str">
        <f t="shared" si="29"/>
        <v>|色|青|レアリティ|コモン|マナコスト|3|</v>
      </c>
      <c r="B164" s="1" t="s">
        <v>1049</v>
      </c>
      <c r="C164" s="1" t="s">
        <v>1069</v>
      </c>
      <c r="D164" s="4" t="s">
        <v>0</v>
      </c>
      <c r="E164" s="1" t="s">
        <v>1069</v>
      </c>
      <c r="F164" s="1" t="str">
        <f>IF(R163=0,"",R163)</f>
        <v>青</v>
      </c>
      <c r="G164" s="1" t="s">
        <v>1069</v>
      </c>
      <c r="H164" s="4" t="s">
        <v>1073</v>
      </c>
      <c r="I164" s="1" t="s">
        <v>1069</v>
      </c>
      <c r="J164" s="1" t="str">
        <f>IF(T163=0,"",T163)</f>
        <v>コモン</v>
      </c>
      <c r="K164" s="1" t="s">
        <v>1069</v>
      </c>
      <c r="L164" s="4" t="s">
        <v>1074</v>
      </c>
      <c r="M164" s="1" t="s">
        <v>1069</v>
      </c>
      <c r="N164" s="1">
        <f>IF(V163=0,"",V163)</f>
        <v>3</v>
      </c>
      <c r="O164" s="1" t="s">
        <v>1069</v>
      </c>
      <c r="Q164" s="9" t="s">
        <v>5</v>
      </c>
      <c r="R164" s="10" t="str">
        <f>INDEX(AL:AL,W161+1)</f>
        <v>サポート</v>
      </c>
      <c r="S164" s="15" t="s">
        <v>1075</v>
      </c>
      <c r="T164" s="10">
        <f>INDEX(AN:AN,W161+1)</f>
        <v>0</v>
      </c>
      <c r="U164" s="10">
        <f>INDEX(AO:AO,W161+1)</f>
        <v>0</v>
      </c>
      <c r="V164" s="10">
        <f>INDEX(AP:AP,W161+1)</f>
        <v>0</v>
      </c>
      <c r="W164" s="16"/>
      <c r="X164" s="10" t="str">
        <f>INDEX(AZ:AZ,W161+1)</f>
        <v>この</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|種別|サポート|サブタイプ||||</v>
      </c>
      <c r="B165" s="1" t="s">
        <v>1049</v>
      </c>
      <c r="C165" s="1" t="s">
        <v>1069</v>
      </c>
      <c r="D165" s="4" t="s">
        <v>5</v>
      </c>
      <c r="E165" s="1" t="s">
        <v>1069</v>
      </c>
      <c r="F165" s="1" t="str">
        <f>IF(R164=0,"",R164)</f>
        <v>サポート</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このサポートが破壊されたとき、あなたはカードを3枚引く。</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|テキスト|&gt;|&gt;|&gt;|&gt;|このサポートが破壊されたとき、あなたはカードを3枚引く。|</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このサポートが破壊されたとき、あなたはカードを3枚引く。</v>
      </c>
      <c r="O166" s="1" t="s">
        <v>1069</v>
      </c>
      <c r="Q166" s="14" t="s">
        <v>21</v>
      </c>
      <c r="R166" s="10" t="str">
        <f>INDEX(BE:BE,W161+1)</f>
        <v>When this support is destroyed, draw 3 cards.</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|英テキスト|&gt;|&gt;|&gt;|&gt;|When this support is destroyed, draw 3 cards.|</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When this support is destroyed, draw 3 cards.</v>
      </c>
      <c r="O167" s="1" t="s">
        <v>1069</v>
      </c>
      <c r="Q167" s="9" t="s">
        <v>12</v>
      </c>
      <c r="R167" s="10">
        <f>IF(INDEX(AX:AX,W161+1)="",0,INDEX(AX:AX,W161+1)&amp;"/"&amp;INDEX(AY:AY,W161+1))</f>
        <v>0</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|PT|&gt;||シールド数|&gt;|1|</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f>IF(R168=0,"",R168)</f>
        <v>1</v>
      </c>
      <c r="O168" s="1" t="s">
        <v>1069</v>
      </c>
      <c r="Q168" s="17" t="s">
        <v>13</v>
      </c>
      <c r="R168" s="10">
        <f>INDEX(AW:AW,W161+1)</f>
        <v>1</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*逸脱した研究者/Aberrant Researcher</v>
      </c>
      <c r="B175" s="1" t="s">
        <v>1049</v>
      </c>
      <c r="C175" s="1" t="str">
        <f>"*"&amp;R175&amp;"/"&amp;T175</f>
        <v>*逸脱した研究者/Aberrant Researcher</v>
      </c>
      <c r="Q175" s="9" t="s">
        <v>3</v>
      </c>
      <c r="R175" s="10" t="str">
        <f>INDEX(AJ:AJ,W174+1)</f>
        <v>逸脱した研究者</v>
      </c>
      <c r="S175" s="11" t="s">
        <v>4</v>
      </c>
      <c r="T175" s="10" t="str">
        <f>INDEX(AK:AK,W174+1)</f>
        <v>Aberrant Researcher</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青</v>
      </c>
      <c r="S176" s="15" t="s">
        <v>1</v>
      </c>
      <c r="T176" s="10" t="str">
        <f>INDEX(AG:AG,W174+1)</f>
        <v>アンコモン</v>
      </c>
      <c r="U176" s="15" t="s">
        <v>2</v>
      </c>
      <c r="V176" s="10">
        <f>INDEX(AI:AI,W174+1)</f>
        <v>8</v>
      </c>
      <c r="W176" s="16"/>
      <c r="X176" s="10" t="str">
        <f>INDEX(AQ:AQ,W174+1)</f>
        <v>飛行</v>
      </c>
      <c r="Y176" s="28"/>
      <c r="Z176" s="28"/>
      <c r="AA176" s="29"/>
      <c r="BF176" s="9" t="s">
        <v>1049</v>
      </c>
      <c r="BG176" s="1">
        <v>175</v>
      </c>
      <c r="BH176" s="1" t="s">
        <v>694</v>
      </c>
      <c r="BI176" s="1" t="s">
        <v>1055</v>
      </c>
      <c r="BJ176" s="1" t="s">
        <v>1263</v>
      </c>
    </row>
    <row r="177" spans="1:62">
      <c r="A177" s="1" t="str">
        <f t="shared" si="29"/>
        <v>|色|青|レアリティ|アンコモン|マナコスト|8|</v>
      </c>
      <c r="B177" s="1" t="s">
        <v>1049</v>
      </c>
      <c r="C177" s="1" t="s">
        <v>1069</v>
      </c>
      <c r="D177" s="4" t="s">
        <v>0</v>
      </c>
      <c r="E177" s="1" t="s">
        <v>1069</v>
      </c>
      <c r="F177" s="1" t="str">
        <f>IF(R176=0,"",R176)</f>
        <v>青</v>
      </c>
      <c r="G177" s="1" t="s">
        <v>1069</v>
      </c>
      <c r="H177" s="4" t="s">
        <v>1073</v>
      </c>
      <c r="I177" s="1" t="s">
        <v>1069</v>
      </c>
      <c r="J177" s="1" t="str">
        <f>IF(T176=0,"",T176)</f>
        <v>アンコモン</v>
      </c>
      <c r="K177" s="1" t="s">
        <v>1069</v>
      </c>
      <c r="L177" s="4" t="s">
        <v>1074</v>
      </c>
      <c r="M177" s="1" t="s">
        <v>1069</v>
      </c>
      <c r="N177" s="1">
        <f>IF(V176=0,"",V176)</f>
        <v>8</v>
      </c>
      <c r="O177" s="1" t="s">
        <v>1069</v>
      </c>
      <c r="Q177" s="9" t="s">
        <v>5</v>
      </c>
      <c r="R177" s="10" t="str">
        <f>INDEX(AL:AL,W174+1)</f>
        <v>クリーチャー</v>
      </c>
      <c r="S177" s="15" t="s">
        <v>1075</v>
      </c>
      <c r="T177" s="10" t="str">
        <f>INDEX(AN:AN,W174+1)</f>
        <v>人間</v>
      </c>
      <c r="U177" s="10" t="str">
        <f>INDEX(AO:AO,W174+1)</f>
        <v>昆虫</v>
      </c>
      <c r="V177" s="10">
        <f>INDEX(AP:AP,W174+1)</f>
        <v>0</v>
      </c>
      <c r="W177" s="16"/>
      <c r="X177" s="10" t="str">
        <f>INDEX(AZ:AZ,W174+1)</f>
        <v>飛行</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|種別|クリーチャー|サブタイプ|人間|昆虫||</v>
      </c>
      <c r="B178" s="1" t="s">
        <v>1049</v>
      </c>
      <c r="C178" s="1" t="s">
        <v>1069</v>
      </c>
      <c r="D178" s="4" t="s">
        <v>5</v>
      </c>
      <c r="E178" s="1" t="s">
        <v>1069</v>
      </c>
      <c r="F178" s="1" t="str">
        <f>IF(R177=0,"",R177)</f>
        <v>クリーチャー</v>
      </c>
      <c r="G178" s="1" t="s">
        <v>1069</v>
      </c>
      <c r="H178" s="4" t="s">
        <v>1078</v>
      </c>
      <c r="I178" s="1" t="s">
        <v>1069</v>
      </c>
      <c r="J178" s="1" t="str">
        <f>IF(T177=0,"",T177)</f>
        <v>人間</v>
      </c>
      <c r="K178" s="1" t="s">
        <v>1069</v>
      </c>
      <c r="L178" s="1" t="str">
        <f>IF(U177=0,"",U177)</f>
        <v>昆虫</v>
      </c>
      <c r="M178" s="1" t="s">
        <v>1069</v>
      </c>
      <c r="N178" s="1" t="str">
        <f>IF(V177=0,"",V177)</f>
        <v/>
      </c>
      <c r="O178" s="1" t="s">
        <v>1069</v>
      </c>
      <c r="Q178" s="9" t="s">
        <v>1079</v>
      </c>
      <c r="R178" s="10" t="str">
        <f>INDEX(BD:BD,W174+1)</f>
        <v>飛行&amp;br;あなたが呪文を唱えたとき、このクリーチャーは変身する。</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|テキスト|&gt;|&gt;|&gt;|&gt;|飛行&amp;br;あなたが呪文を唱えたとき、このクリーチャーは変身する。|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飛行&amp;br;あなたが呪文を唱えたとき、このクリーチャーは変身する。</v>
      </c>
      <c r="O179" s="1" t="s">
        <v>1069</v>
      </c>
      <c r="Q179" s="14" t="s">
        <v>21</v>
      </c>
      <c r="R179" s="10" t="str">
        <f>INDEX(BE:BE,W174+1)</f>
        <v>When you cast a Spell, Transform this creature.</v>
      </c>
      <c r="S179" s="11" t="s">
        <v>1173</v>
      </c>
      <c r="T179" s="10" t="str">
        <f>IF(X179="","",X179&amp;IF(Y179="",""," "&amp;Y179)&amp;IF(Z179="",""," "&amp;Z179)&amp;IF(AA179="",""," "&amp;AA179))</f>
        <v>Flying  </v>
      </c>
      <c r="U179" s="11"/>
      <c r="V179" s="12"/>
      <c r="W179" s="16" t="s">
        <v>1084</v>
      </c>
      <c r="X179" s="9" t="str">
        <f t="shared" ref="X179:AA179" si="37">IF(ISERROR(IF(LEN(X178)&gt;1,X178,VLOOKUP(X177,$AC:$AD,2,FALSE))),"",IF(LEN(X178)&gt;1,X178,VLOOKUP(X177,$AC:$AD,2,FALSE)))</f>
        <v>Flying</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|英テキスト|&gt;|&gt;|&gt;|&gt;|Flying  &amp;br;When you cast a Spell, Transform this creature.|</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Flying  &amp;br;When you cast a Spell, Transform this creature.</v>
      </c>
      <c r="O180" s="1" t="s">
        <v>1069</v>
      </c>
      <c r="Q180" s="9" t="s">
        <v>12</v>
      </c>
      <c r="R180" s="10" t="str">
        <f>IF(INDEX(AX:AX,W174+1)="",0,INDEX(AX:AX,W174+1)&amp;"/"&amp;INDEX(AY:AY,W174+1))</f>
        <v>4/3</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|PT|&gt;|4/3|シールド数|&gt;||</v>
      </c>
      <c r="B181" s="1" t="s">
        <v>1049</v>
      </c>
      <c r="C181" s="1" t="s">
        <v>1069</v>
      </c>
      <c r="D181" s="1" t="s">
        <v>12</v>
      </c>
      <c r="E181" s="1" t="s">
        <v>1069</v>
      </c>
      <c r="F181" s="1" t="s">
        <v>1083</v>
      </c>
      <c r="G181" s="1" t="s">
        <v>1069</v>
      </c>
      <c r="H181" s="1" t="str">
        <f>IF(R180=0,"",R180)</f>
        <v>4/3</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*完成態/Perfected Form</v>
      </c>
      <c r="B188" s="1" t="s">
        <v>1049</v>
      </c>
      <c r="C188" s="1" t="str">
        <f>"*"&amp;R188&amp;"/"&amp;T188</f>
        <v>*完成態/Perfected Form</v>
      </c>
      <c r="Q188" s="9" t="s">
        <v>3</v>
      </c>
      <c r="R188" s="10" t="str">
        <f>INDEX(AJ:AJ,W187+1)</f>
        <v>完成態</v>
      </c>
      <c r="S188" s="11" t="s">
        <v>4</v>
      </c>
      <c r="T188" s="10" t="str">
        <f>INDEX(AK:AK,W187+1)</f>
        <v>Perfected Form</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青</v>
      </c>
      <c r="S189" s="15" t="s">
        <v>1</v>
      </c>
      <c r="T189" s="10" t="str">
        <f>INDEX(AG:AG,W187+1)</f>
        <v>アンコモン</v>
      </c>
      <c r="U189" s="15" t="s">
        <v>2</v>
      </c>
      <c r="V189" s="10">
        <f>INDEX(AI:AI,W187+1)</f>
        <v>1</v>
      </c>
      <c r="W189" s="16"/>
      <c r="X189" s="10" t="str">
        <f>INDEX(AQ:AQ,W187+1)</f>
        <v>飛行</v>
      </c>
      <c r="Y189" s="28"/>
      <c r="Z189" s="28"/>
      <c r="AA189" s="29"/>
      <c r="BF189" s="9" t="s">
        <v>1049</v>
      </c>
      <c r="BG189" s="1">
        <v>188</v>
      </c>
      <c r="BH189" s="1" t="s">
        <v>433</v>
      </c>
      <c r="BI189" s="1" t="s">
        <v>1055</v>
      </c>
      <c r="BJ189" s="1" t="s">
        <v>1272</v>
      </c>
    </row>
    <row r="190" spans="1:62">
      <c r="A190" s="1" t="str">
        <f t="shared" si="29"/>
        <v>|色|青|レアリティ|アンコモン|マナコスト|1|</v>
      </c>
      <c r="B190" s="1" t="s">
        <v>1049</v>
      </c>
      <c r="C190" s="1" t="s">
        <v>1069</v>
      </c>
      <c r="D190" s="4" t="s">
        <v>0</v>
      </c>
      <c r="E190" s="1" t="s">
        <v>1069</v>
      </c>
      <c r="F190" s="1" t="str">
        <f>IF(R189=0,"",R189)</f>
        <v>青</v>
      </c>
      <c r="G190" s="1" t="s">
        <v>1069</v>
      </c>
      <c r="H190" s="4" t="s">
        <v>1073</v>
      </c>
      <c r="I190" s="1" t="s">
        <v>1069</v>
      </c>
      <c r="J190" s="1" t="str">
        <f>IF(T189=0,"",T189)</f>
        <v>アンコモン</v>
      </c>
      <c r="K190" s="1" t="s">
        <v>1069</v>
      </c>
      <c r="L190" s="4" t="s">
        <v>1074</v>
      </c>
      <c r="M190" s="1" t="s">
        <v>1069</v>
      </c>
      <c r="N190" s="1">
        <f>IF(V189=0,"",V189)</f>
        <v>1</v>
      </c>
      <c r="O190" s="1" t="s">
        <v>1069</v>
      </c>
      <c r="Q190" s="9" t="s">
        <v>5</v>
      </c>
      <c r="R190" s="10" t="str">
        <f>INDEX(AL:AL,W187+1)</f>
        <v>クリーチャー</v>
      </c>
      <c r="S190" s="15" t="s">
        <v>1075</v>
      </c>
      <c r="T190" s="10" t="str">
        <f>INDEX(AN:AN,W187+1)</f>
        <v>昆虫</v>
      </c>
      <c r="U190" s="10" t="str">
        <f>INDEX(AO:AO,W187+1)</f>
        <v>ホラー</v>
      </c>
      <c r="V190" s="10">
        <f>INDEX(AP:AP,W187+1)</f>
        <v>0</v>
      </c>
      <c r="W190" s="16"/>
      <c r="X190" s="10" t="str">
        <f>INDEX(AZ:AZ,W187+1)</f>
        <v>飛行</v>
      </c>
      <c r="Y190" s="10" t="str">
        <f>INDEX(BA:BA,W187+1)</f>
        <v/>
      </c>
      <c r="Z190" s="10" t="str">
        <f>INDEX(BB:BB,W187+1)</f>
        <v/>
      </c>
      <c r="AA190" s="10">
        <f>INDEX(BC:BC,W187+1)</f>
        <v>0</v>
      </c>
      <c r="BF190" s="9" t="s">
        <v>1049</v>
      </c>
      <c r="BG190" s="1">
        <v>189</v>
      </c>
      <c r="BH190" s="1" t="s">
        <v>102</v>
      </c>
      <c r="BI190" s="1" t="s">
        <v>1055</v>
      </c>
      <c r="BJ190" s="1" t="s">
        <v>1269</v>
      </c>
    </row>
    <row r="191" spans="1:62">
      <c r="A191" s="1" t="str">
        <f t="shared" si="29"/>
        <v>|種別|クリーチャー|サブタイプ|昆虫|ホラー||</v>
      </c>
      <c r="B191" s="1" t="s">
        <v>1049</v>
      </c>
      <c r="C191" s="1" t="s">
        <v>1069</v>
      </c>
      <c r="D191" s="4" t="s">
        <v>5</v>
      </c>
      <c r="E191" s="1" t="s">
        <v>1069</v>
      </c>
      <c r="F191" s="1" t="str">
        <f>IF(R190=0,"",R190)</f>
        <v>クリーチャー</v>
      </c>
      <c r="G191" s="1" t="s">
        <v>1069</v>
      </c>
      <c r="H191" s="4" t="s">
        <v>1078</v>
      </c>
      <c r="I191" s="1" t="s">
        <v>1069</v>
      </c>
      <c r="J191" s="1" t="str">
        <f>IF(T190=0,"",T190)</f>
        <v>昆虫</v>
      </c>
      <c r="K191" s="1" t="s">
        <v>1069</v>
      </c>
      <c r="L191" s="1" t="str">
        <f>IF(U190=0,"",U190)</f>
        <v>ホラー</v>
      </c>
      <c r="M191" s="1" t="s">
        <v>1069</v>
      </c>
      <c r="N191" s="1" t="str">
        <f>IF(V190=0,"",V190)</f>
        <v/>
      </c>
      <c r="O191" s="1" t="s">
        <v>1069</v>
      </c>
      <c r="Q191" s="9" t="s">
        <v>1079</v>
      </c>
      <c r="R191" s="10" t="str">
        <f>INDEX(BD:BD,W187+1)</f>
        <v>飛行</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|テキスト|&gt;|&gt;|&gt;|&gt;|飛行|</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飛行</v>
      </c>
      <c r="O192" s="1" t="s">
        <v>1069</v>
      </c>
      <c r="Q192" s="14" t="s">
        <v>21</v>
      </c>
      <c r="R192" s="10" t="str">
        <f>INDEX(BE:BE,W187+1)</f>
        <v/>
      </c>
      <c r="S192" s="11" t="s">
        <v>1173</v>
      </c>
      <c r="T192" s="10" t="str">
        <f>IF(X192="","",X192&amp;IF(Y192="",""," "&amp;Y192)&amp;IF(Z192="",""," "&amp;Z192)&amp;IF(AA192="",""," "&amp;AA192))</f>
        <v>Flying  </v>
      </c>
      <c r="U192" s="11"/>
      <c r="V192" s="12"/>
      <c r="W192" s="16" t="s">
        <v>1084</v>
      </c>
      <c r="X192" s="9" t="str">
        <f t="shared" ref="X192:AA192" si="39">IF(ISERROR(IF(LEN(X191)&gt;1,X191,VLOOKUP(X190,$AC:$AD,2,FALSE))),"",IF(LEN(X191)&gt;1,X191,VLOOKUP(X190,$AC:$AD,2,FALSE)))</f>
        <v>Flying</v>
      </c>
      <c r="Y192" s="9" t="str">
        <f t="shared" si="39"/>
        <v/>
      </c>
      <c r="Z192" s="9" t="str">
        <f t="shared" si="39"/>
        <v/>
      </c>
      <c r="AA192" s="9" t="str">
        <f t="shared" si="39"/>
        <v> </v>
      </c>
      <c r="BF192" s="9" t="s">
        <v>1049</v>
      </c>
      <c r="BG192" s="1">
        <v>191</v>
      </c>
      <c r="BH192" s="1" t="s">
        <v>697</v>
      </c>
      <c r="BI192" s="1" t="s">
        <v>1055</v>
      </c>
      <c r="BJ192" s="1" t="s">
        <v>1274</v>
      </c>
    </row>
    <row r="193" spans="1:62">
      <c r="A193" s="1" t="str">
        <f t="shared" si="29"/>
        <v>|英テキスト|&gt;|&gt;|&gt;|&gt;|Flying  &amp;br;|</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Flying  &amp;br;</v>
      </c>
      <c r="O193" s="1" t="s">
        <v>1069</v>
      </c>
      <c r="Q193" s="9" t="s">
        <v>12</v>
      </c>
      <c r="R193" s="10" t="str">
        <f>IF(INDEX(AX:AX,W187+1)="",0,INDEX(AX:AX,W187+1)&amp;"/"&amp;INDEX(AY:AY,W187+1))</f>
        <v>5/4</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|PT|&gt;|5/4|シールド数|&gt;||</v>
      </c>
      <c r="B194" s="1" t="s">
        <v>1049</v>
      </c>
      <c r="C194" s="1" t="s">
        <v>1069</v>
      </c>
      <c r="D194" s="1" t="s">
        <v>12</v>
      </c>
      <c r="E194" s="1" t="s">
        <v>1069</v>
      </c>
      <c r="F194" s="1" t="s">
        <v>1083</v>
      </c>
      <c r="G194" s="1" t="s">
        <v>1069</v>
      </c>
      <c r="H194" s="1" t="str">
        <f>IF(R193=0,"",R193)</f>
        <v>5/4</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*果敢な捜索者/Daring Sleuth</v>
      </c>
      <c r="B201" s="1" t="s">
        <v>1049</v>
      </c>
      <c r="C201" s="1" t="str">
        <f>"*"&amp;R201&amp;"/"&amp;T201</f>
        <v>*果敢な捜索者/Daring Sleuth</v>
      </c>
      <c r="Q201" s="9" t="s">
        <v>3</v>
      </c>
      <c r="R201" s="10" t="str">
        <f>INDEX(AJ:AJ,W200+1)</f>
        <v>果敢な捜索者</v>
      </c>
      <c r="S201" s="11" t="s">
        <v>4</v>
      </c>
      <c r="T201" s="10" t="str">
        <f>INDEX(AK:AK,W200+1)</f>
        <v>Daring Sleuth</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青</v>
      </c>
      <c r="S202" s="15" t="s">
        <v>1</v>
      </c>
      <c r="T202" s="10" t="str">
        <f>INDEX(AG:AG,W200+1)</f>
        <v>アンコモン</v>
      </c>
      <c r="U202" s="15" t="s">
        <v>2</v>
      </c>
      <c r="V202" s="10">
        <f>INDEX(AI:AI,W200+1)</f>
        <v>5</v>
      </c>
      <c r="W202" s="16"/>
      <c r="X202" s="10" t="str">
        <f>INDEX(AQ:AQ,W200+1)</f>
        <v>あなたがコントロールするサポートカードが破壊されたとき、このクリーチャーは変身する。</v>
      </c>
      <c r="Y202" s="28"/>
      <c r="Z202" s="28"/>
      <c r="AA202" s="29"/>
      <c r="BF202" s="9" t="s">
        <v>1049</v>
      </c>
      <c r="BG202" s="1">
        <v>201</v>
      </c>
      <c r="BH202" s="1" t="s">
        <v>552</v>
      </c>
      <c r="BI202" s="1" t="s">
        <v>1055</v>
      </c>
      <c r="BJ202" s="1" t="s">
        <v>1282</v>
      </c>
    </row>
    <row r="203" spans="1:62">
      <c r="A203" s="1" t="str">
        <f t="shared" si="40"/>
        <v>|色|青|レアリティ|アンコモン|マナコスト|5|</v>
      </c>
      <c r="B203" s="1" t="s">
        <v>1049</v>
      </c>
      <c r="C203" s="1" t="s">
        <v>1069</v>
      </c>
      <c r="D203" s="4" t="s">
        <v>0</v>
      </c>
      <c r="E203" s="1" t="s">
        <v>1069</v>
      </c>
      <c r="F203" s="1" t="str">
        <f>IF(R202=0,"",R202)</f>
        <v>青</v>
      </c>
      <c r="G203" s="1" t="s">
        <v>1069</v>
      </c>
      <c r="H203" s="4" t="s">
        <v>1073</v>
      </c>
      <c r="I203" s="1" t="s">
        <v>1069</v>
      </c>
      <c r="J203" s="1" t="str">
        <f>IF(T202=0,"",T202)</f>
        <v>アンコモン</v>
      </c>
      <c r="K203" s="1" t="s">
        <v>1069</v>
      </c>
      <c r="L203" s="4" t="s">
        <v>1074</v>
      </c>
      <c r="M203" s="1" t="s">
        <v>1069</v>
      </c>
      <c r="N203" s="1">
        <f>IF(V202=0,"",V202)</f>
        <v>5</v>
      </c>
      <c r="O203" s="1" t="s">
        <v>1069</v>
      </c>
      <c r="Q203" s="9" t="s">
        <v>5</v>
      </c>
      <c r="R203" s="10" t="str">
        <f>INDEX(AL:AL,W200+1)</f>
        <v>クリーチャー</v>
      </c>
      <c r="S203" s="15" t="s">
        <v>1075</v>
      </c>
      <c r="T203" s="10" t="str">
        <f>INDEX(AN:AN,W200+1)</f>
        <v>人間</v>
      </c>
      <c r="U203" s="10" t="str">
        <f>INDEX(AO:AO,W200+1)</f>
        <v>ならず者</v>
      </c>
      <c r="V203" s="10">
        <f>INDEX(AP:AP,W200+1)</f>
        <v>0</v>
      </c>
      <c r="W203" s="16"/>
      <c r="X203" s="10" t="str">
        <f>INDEX(AZ:AZ,W200+1)</f>
        <v>あな</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|種別|クリーチャー|サブタイプ|人間|ならず者||</v>
      </c>
      <c r="B204" s="1" t="s">
        <v>1049</v>
      </c>
      <c r="C204" s="1" t="s">
        <v>1069</v>
      </c>
      <c r="D204" s="4" t="s">
        <v>5</v>
      </c>
      <c r="E204" s="1" t="s">
        <v>1069</v>
      </c>
      <c r="F204" s="1" t="str">
        <f>IF(R203=0,"",R203)</f>
        <v>クリーチャー</v>
      </c>
      <c r="G204" s="1" t="s">
        <v>1069</v>
      </c>
      <c r="H204" s="4" t="s">
        <v>1078</v>
      </c>
      <c r="I204" s="1" t="s">
        <v>1069</v>
      </c>
      <c r="J204" s="1" t="str">
        <f>IF(T203=0,"",T203)</f>
        <v>人間</v>
      </c>
      <c r="K204" s="1" t="s">
        <v>1069</v>
      </c>
      <c r="L204" s="1" t="str">
        <f>IF(U203=0,"",U203)</f>
        <v>ならず者</v>
      </c>
      <c r="M204" s="1" t="s">
        <v>1069</v>
      </c>
      <c r="N204" s="1" t="str">
        <f>IF(V203=0,"",V203)</f>
        <v/>
      </c>
      <c r="O204" s="1" t="s">
        <v>1069</v>
      </c>
      <c r="Q204" s="9" t="s">
        <v>1079</v>
      </c>
      <c r="R204" s="10" t="str">
        <f>INDEX(BD:BD,W200+1)</f>
        <v>あなたがコントロールするサポートカードが破壊されたとき、このクリーチャーは変身する。</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|テキスト|&gt;|&gt;|&gt;|&gt;|あなたがコントロールするサポートカードが破壊されたとき、このクリーチャーは変身する。|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あなたがコントロールするサポートカードが破壊されたとき、このクリーチャーは変身する。</v>
      </c>
      <c r="O205" s="1" t="s">
        <v>1069</v>
      </c>
      <c r="Q205" s="14" t="s">
        <v>21</v>
      </c>
      <c r="R205" s="10" t="str">
        <f>INDEX(BE:BE,W200+1)</f>
        <v>When a Support you control is Destroyed, this creature Transforms.</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|英テキスト|&gt;|&gt;|&gt;|&gt;|When a Support you control is Destroyed, this creature Transforms.|</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When a Support you control is Destroyed, this creature Transforms.</v>
      </c>
      <c r="O206" s="1" t="s">
        <v>1069</v>
      </c>
      <c r="Q206" s="9" t="s">
        <v>12</v>
      </c>
      <c r="R206" s="10" t="str">
        <f>IF(INDEX(AX:AX,W200+1)="",0,INDEX(AX:AX,W200+1)&amp;"/"&amp;INDEX(AY:AY,W200+1))</f>
        <v>3/2</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|PT|&gt;|3/2|シールド数|&gt;||</v>
      </c>
      <c r="B207" s="1" t="s">
        <v>1049</v>
      </c>
      <c r="C207" s="1" t="s">
        <v>1069</v>
      </c>
      <c r="D207" s="1" t="s">
        <v>12</v>
      </c>
      <c r="E207" s="1" t="s">
        <v>1069</v>
      </c>
      <c r="F207" s="1" t="s">
        <v>1083</v>
      </c>
      <c r="G207" s="1" t="s">
        <v>1069</v>
      </c>
      <c r="H207" s="1" t="str">
        <f>IF(R206=0,"",R206)</f>
        <v>3/2</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*禁断の真相を知る者/Bearer of Overwhelming Truths</v>
      </c>
      <c r="B214" s="1" t="s">
        <v>1049</v>
      </c>
      <c r="C214" s="1" t="str">
        <f>"*"&amp;R214&amp;"/"&amp;T214</f>
        <v>*禁断の真相を知る者/Bearer of Overwhelming Truths</v>
      </c>
      <c r="Q214" s="9" t="s">
        <v>3</v>
      </c>
      <c r="R214" s="10" t="str">
        <f>INDEX(AJ:AJ,W213+1)</f>
        <v>禁断の真相を知る者</v>
      </c>
      <c r="S214" s="11" t="s">
        <v>4</v>
      </c>
      <c r="T214" s="10" t="str">
        <f>INDEX(AK:AK,W213+1)</f>
        <v>Bearer of Overwhelming Truths</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青</v>
      </c>
      <c r="S215" s="15" t="s">
        <v>1</v>
      </c>
      <c r="T215" s="10" t="str">
        <f>INDEX(AG:AG,W213+1)</f>
        <v>アンコモン</v>
      </c>
      <c r="U215" s="15" t="s">
        <v>2</v>
      </c>
      <c r="V215" s="10">
        <f>INDEX(AI:AI,W213+1)</f>
        <v>1</v>
      </c>
      <c r="W215" s="16"/>
      <c r="X215" s="10" t="str">
        <f>INDEX(AQ:AQ,W213+1)</f>
        <v>あなたが呪文を唱えたとき、あなたのターン終了時まで、このクリーチャーは+1/+1の修正を受ける。</v>
      </c>
      <c r="Y215" s="28"/>
      <c r="Z215" s="28"/>
      <c r="AA215" s="29"/>
      <c r="BF215" s="9" t="s">
        <v>1049</v>
      </c>
      <c r="BG215" s="1">
        <v>214</v>
      </c>
      <c r="BH215" s="1" t="s">
        <v>671</v>
      </c>
      <c r="BI215" s="1" t="s">
        <v>1055</v>
      </c>
      <c r="BJ215" s="1" t="s">
        <v>1292</v>
      </c>
    </row>
    <row r="216" spans="1:62">
      <c r="A216" s="1" t="str">
        <f t="shared" si="40"/>
        <v>|色|青|レアリティ|アンコモン|マナコスト|1|</v>
      </c>
      <c r="B216" s="1" t="s">
        <v>1049</v>
      </c>
      <c r="C216" s="1" t="s">
        <v>1069</v>
      </c>
      <c r="D216" s="4" t="s">
        <v>0</v>
      </c>
      <c r="E216" s="1" t="s">
        <v>1069</v>
      </c>
      <c r="F216" s="1" t="str">
        <f>IF(R215=0,"",R215)</f>
        <v>青</v>
      </c>
      <c r="G216" s="1" t="s">
        <v>1069</v>
      </c>
      <c r="H216" s="4" t="s">
        <v>1073</v>
      </c>
      <c r="I216" s="1" t="s">
        <v>1069</v>
      </c>
      <c r="J216" s="1" t="str">
        <f>IF(T215=0,"",T215)</f>
        <v>アンコモン</v>
      </c>
      <c r="K216" s="1" t="s">
        <v>1069</v>
      </c>
      <c r="L216" s="4" t="s">
        <v>1074</v>
      </c>
      <c r="M216" s="1" t="s">
        <v>1069</v>
      </c>
      <c r="N216" s="1">
        <f>IF(V215=0,"",V215)</f>
        <v>1</v>
      </c>
      <c r="O216" s="1" t="s">
        <v>1069</v>
      </c>
      <c r="Q216" s="9" t="s">
        <v>5</v>
      </c>
      <c r="R216" s="10" t="str">
        <f>INDEX(AL:AL,W213+1)</f>
        <v>クリーチャー</v>
      </c>
      <c r="S216" s="15" t="s">
        <v>1075</v>
      </c>
      <c r="T216" s="10" t="str">
        <f>INDEX(AN:AN,W213+1)</f>
        <v>人間</v>
      </c>
      <c r="U216" s="10" t="str">
        <f>INDEX(AO:AO,W213+1)</f>
        <v>ウィザード</v>
      </c>
      <c r="V216" s="10">
        <f>INDEX(AP:AP,W213+1)</f>
        <v>0</v>
      </c>
      <c r="W216" s="16"/>
      <c r="X216" s="10" t="str">
        <f>INDEX(AZ:AZ,W213+1)</f>
        <v>あな</v>
      </c>
      <c r="Y216" s="10" t="str">
        <f>INDEX(BA:BA,W213+1)</f>
        <v/>
      </c>
      <c r="Z216" s="10" t="str">
        <f>INDEX(BB:BB,W213+1)</f>
        <v/>
      </c>
      <c r="AA216" s="10">
        <f>INDEX(BC:BC,W213+1)</f>
        <v>0</v>
      </c>
      <c r="BF216" s="9" t="s">
        <v>1049</v>
      </c>
      <c r="BG216" s="1">
        <v>215</v>
      </c>
      <c r="BH216" s="1" t="s">
        <v>505</v>
      </c>
      <c r="BI216" s="1" t="s">
        <v>1055</v>
      </c>
      <c r="BJ216" s="1" t="s">
        <v>1293</v>
      </c>
    </row>
    <row r="217" spans="1:62">
      <c r="A217" s="1" t="str">
        <f t="shared" si="40"/>
        <v>|種別|クリーチャー|サブタイプ|人間|ウィザード||</v>
      </c>
      <c r="B217" s="1" t="s">
        <v>1049</v>
      </c>
      <c r="C217" s="1" t="s">
        <v>1069</v>
      </c>
      <c r="D217" s="4" t="s">
        <v>5</v>
      </c>
      <c r="E217" s="1" t="s">
        <v>1069</v>
      </c>
      <c r="F217" s="1" t="str">
        <f>IF(R216=0,"",R216)</f>
        <v>クリーチャー</v>
      </c>
      <c r="G217" s="1" t="s">
        <v>1069</v>
      </c>
      <c r="H217" s="4" t="s">
        <v>1078</v>
      </c>
      <c r="I217" s="1" t="s">
        <v>1069</v>
      </c>
      <c r="J217" s="1" t="str">
        <f>IF(T216=0,"",T216)</f>
        <v>人間</v>
      </c>
      <c r="K217" s="1" t="s">
        <v>1069</v>
      </c>
      <c r="L217" s="1" t="str">
        <f>IF(U216=0,"",U216)</f>
        <v>ウィザード</v>
      </c>
      <c r="M217" s="1" t="s">
        <v>1069</v>
      </c>
      <c r="N217" s="1" t="str">
        <f>IF(V216=0,"",V216)</f>
        <v/>
      </c>
      <c r="O217" s="1" t="s">
        <v>1069</v>
      </c>
      <c r="Q217" s="9" t="s">
        <v>1079</v>
      </c>
      <c r="R217" s="10" t="str">
        <f>INDEX(BD:BD,W213+1)</f>
        <v>あなたが呪文を唱えたとき、あなたのターン終了時まで、このクリーチャーは+1/+1の修正を受ける。&amp;br;このクリーチャーがプレインズウォーカーに戦闘ダメージを与えたとき、調査を行う。</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あなたが呪文を唱えたとき、あなたのターン終了時まで、このクリーチャーは+1/+1の修正を受ける。&amp;br;このクリーチャーがプレインズウォーカーに戦闘ダメージを与えたとき、調査を行う。|</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あなたが呪文を唱えたとき、あなたのターン終了時まで、このクリーチャーは+1/+1の修正を受ける。&amp;br;このクリーチャーがプレインズウォーカーに戦闘ダメージを与えたとき、調査を行う。</v>
      </c>
      <c r="O218" s="1" t="s">
        <v>1069</v>
      </c>
      <c r="Q218" s="14" t="s">
        <v>21</v>
      </c>
      <c r="R218" s="10" t="str">
        <f>INDEX(BE:BE,W213+1)</f>
        <v>When you cast a Spell, give +1/+1 to this creature until the end of your turn.&amp;br;When this creature deals damage to a Planeswalker, Investigate.</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|英テキスト|&gt;|&gt;|&gt;|&gt;|When you cast a Spell, give +1/+1 to this creature until the end of your turn.&amp;br;When this creature deals damage to a Planeswalker, Investigate.|</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When you cast a Spell, give +1/+1 to this creature until the end of your turn.&amp;br;When this creature deals damage to a Planeswalker, Investigate.</v>
      </c>
      <c r="O219" s="1" t="s">
        <v>1069</v>
      </c>
      <c r="Q219" s="9" t="s">
        <v>12</v>
      </c>
      <c r="R219" s="10" t="str">
        <f>IF(INDEX(AX:AX,W213+1)="",0,INDEX(AX:AX,W213+1)&amp;"/"&amp;INDEX(AY:AY,W213+1))</f>
        <v>4/3</v>
      </c>
      <c r="S219" s="11"/>
      <c r="T219" s="11"/>
      <c r="U219" s="11"/>
      <c r="V219" s="12"/>
      <c r="W219" s="16"/>
      <c r="X219" s="9"/>
      <c r="Y219" s="28"/>
      <c r="Z219" s="28"/>
      <c r="AA219" s="29"/>
      <c r="BF219" s="9" t="s">
        <v>1049</v>
      </c>
      <c r="BG219" s="1">
        <v>218</v>
      </c>
    </row>
    <row r="220" spans="1:59">
      <c r="A220" s="1" t="str">
        <f t="shared" si="40"/>
        <v>|PT|&gt;|4/3|シールド数|&gt;||</v>
      </c>
      <c r="B220" s="1" t="s">
        <v>1049</v>
      </c>
      <c r="C220" s="1" t="s">
        <v>1069</v>
      </c>
      <c r="D220" s="1" t="s">
        <v>12</v>
      </c>
      <c r="E220" s="1" t="s">
        <v>1069</v>
      </c>
      <c r="F220" s="1" t="s">
        <v>1083</v>
      </c>
      <c r="G220" s="1" t="s">
        <v>1069</v>
      </c>
      <c r="H220" s="1" t="str">
        <f>IF(R219=0,"",R219)</f>
        <v>4/3</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*ドルナウの死体あさり/Drunau Corpse Trawler</v>
      </c>
      <c r="B227" s="1" t="s">
        <v>1049</v>
      </c>
      <c r="C227" s="1" t="str">
        <f>"*"&amp;R227&amp;"/"&amp;T227</f>
        <v>*ドルナウの死体あさり/Drunau Corpse Trawler</v>
      </c>
      <c r="Q227" s="9" t="s">
        <v>3</v>
      </c>
      <c r="R227" s="10" t="str">
        <f>INDEX(AJ:AJ,W226+1)</f>
        <v>ドルナウの死体あさり</v>
      </c>
      <c r="S227" s="11" t="s">
        <v>4</v>
      </c>
      <c r="T227" s="10" t="str">
        <f>INDEX(AK:AK,W226+1)</f>
        <v>Drunau Corpse Trawler</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青</v>
      </c>
      <c r="S228" s="15" t="s">
        <v>1</v>
      </c>
      <c r="T228" s="10" t="str">
        <f>INDEX(AG:AG,W226+1)</f>
        <v>アンコモン</v>
      </c>
      <c r="U228" s="15" t="s">
        <v>2</v>
      </c>
      <c r="V228" s="10">
        <f>INDEX(AI:AI,W226+1)</f>
        <v>12</v>
      </c>
      <c r="W228" s="16"/>
      <c r="X228" s="10" t="str">
        <f>INDEX(AQ:AQ,W226+1)</f>
        <v>このクリーチャーが戦場に出たとき、2/2の黒のゾンビ･トークンを1体召喚する。</v>
      </c>
      <c r="Y228" s="28"/>
      <c r="Z228" s="28"/>
      <c r="AA228" s="29"/>
      <c r="BF228" s="9" t="s">
        <v>1049</v>
      </c>
      <c r="BG228" s="1">
        <v>227</v>
      </c>
    </row>
    <row r="229" spans="1:59">
      <c r="A229" s="1" t="str">
        <f t="shared" si="40"/>
        <v>|色|青|レアリティ|アンコモン|マナコスト|12|</v>
      </c>
      <c r="B229" s="1" t="s">
        <v>1049</v>
      </c>
      <c r="C229" s="1" t="s">
        <v>1069</v>
      </c>
      <c r="D229" s="4" t="s">
        <v>0</v>
      </c>
      <c r="E229" s="1" t="s">
        <v>1069</v>
      </c>
      <c r="F229" s="1" t="str">
        <f>IF(R228=0,"",R228)</f>
        <v>青</v>
      </c>
      <c r="G229" s="1" t="s">
        <v>1069</v>
      </c>
      <c r="H229" s="4" t="s">
        <v>1073</v>
      </c>
      <c r="I229" s="1" t="s">
        <v>1069</v>
      </c>
      <c r="J229" s="1" t="str">
        <f>IF(T228=0,"",T228)</f>
        <v>アンコモン</v>
      </c>
      <c r="K229" s="1" t="s">
        <v>1069</v>
      </c>
      <c r="L229" s="4" t="s">
        <v>1074</v>
      </c>
      <c r="M229" s="1" t="s">
        <v>1069</v>
      </c>
      <c r="N229" s="1">
        <f>IF(V228=0,"",V228)</f>
        <v>12</v>
      </c>
      <c r="O229" s="1" t="s">
        <v>1069</v>
      </c>
      <c r="Q229" s="9" t="s">
        <v>5</v>
      </c>
      <c r="R229" s="10" t="str">
        <f>INDEX(AL:AL,W226+1)</f>
        <v>クリーチャー</v>
      </c>
      <c r="S229" s="15" t="s">
        <v>1075</v>
      </c>
      <c r="T229" s="10" t="str">
        <f>INDEX(AN:AN,W226+1)</f>
        <v>ゾンビ</v>
      </c>
      <c r="U229" s="10">
        <f>INDEX(AO:AO,W226+1)</f>
        <v>0</v>
      </c>
      <c r="V229" s="10">
        <f>INDEX(AP:AP,W226+1)</f>
        <v>0</v>
      </c>
      <c r="W229" s="16"/>
      <c r="X229" s="10" t="str">
        <f>INDEX(AZ:AZ,W226+1)</f>
        <v>この</v>
      </c>
      <c r="Y229" s="10" t="str">
        <f>INDEX(BA:BA,W226+1)</f>
        <v/>
      </c>
      <c r="Z229" s="10" t="str">
        <f>INDEX(BB:BB,W226+1)</f>
        <v/>
      </c>
      <c r="AA229" s="10">
        <f>INDEX(BC:BC,W226+1)</f>
        <v>0</v>
      </c>
      <c r="BF229" s="9" t="s">
        <v>1049</v>
      </c>
      <c r="BG229" s="1">
        <v>228</v>
      </c>
    </row>
    <row r="230" spans="1:59">
      <c r="A230" s="1" t="str">
        <f t="shared" si="40"/>
        <v>|種別|クリーチャー|サブタイプ|ゾンビ|||</v>
      </c>
      <c r="B230" s="1" t="s">
        <v>1049</v>
      </c>
      <c r="C230" s="1" t="s">
        <v>1069</v>
      </c>
      <c r="D230" s="4" t="s">
        <v>5</v>
      </c>
      <c r="E230" s="1" t="s">
        <v>1069</v>
      </c>
      <c r="F230" s="1" t="str">
        <f>IF(R229=0,"",R229)</f>
        <v>クリーチャー</v>
      </c>
      <c r="G230" s="1" t="s">
        <v>1069</v>
      </c>
      <c r="H230" s="4" t="s">
        <v>1078</v>
      </c>
      <c r="I230" s="1" t="s">
        <v>1069</v>
      </c>
      <c r="J230" s="1" t="str">
        <f>IF(T229=0,"",T229)</f>
        <v>ゾンビ</v>
      </c>
      <c r="K230" s="1" t="s">
        <v>1069</v>
      </c>
      <c r="L230" s="1" t="str">
        <f>IF(U229=0,"",U229)</f>
        <v/>
      </c>
      <c r="M230" s="1" t="s">
        <v>1069</v>
      </c>
      <c r="N230" s="1" t="str">
        <f>IF(V229=0,"",V229)</f>
        <v/>
      </c>
      <c r="O230" s="1" t="s">
        <v>1069</v>
      </c>
      <c r="Q230" s="9" t="s">
        <v>1079</v>
      </c>
      <c r="R230" s="10" t="str">
        <f>INDEX(BD:BD,W226+1)</f>
        <v>このクリーチャーが戦場に出たとき、2/2の黒のゾンビ･トークンを1体召喚する。&amp;br;ジェム1個を起動する：あなたのターン終了時まで、あなたがコントロールする最初のゾンビは接死とバーサーカーを得る。</v>
      </c>
      <c r="S230" s="11"/>
      <c r="T230" s="11"/>
      <c r="U230" s="11"/>
      <c r="V230" s="12"/>
      <c r="W230" s="16"/>
      <c r="X230" s="8"/>
      <c r="Y230" s="8"/>
      <c r="Z230" s="8"/>
      <c r="AA230" s="30"/>
      <c r="BF230" s="9" t="s">
        <v>1049</v>
      </c>
      <c r="BG230" s="1">
        <v>229</v>
      </c>
    </row>
    <row r="231" spans="1:59">
      <c r="A231" s="1" t="str">
        <f t="shared" si="40"/>
        <v>|テキスト|&gt;|&gt;|&gt;|&gt;|このクリーチャーが戦場に出たとき、2/2の黒のゾンビ･トークンを1体召喚する。&amp;br;ジェム1個を起動する：あなたのターン終了時まで、あなたがコントロールする最初のゾンビは接死とバーサーカーを得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このクリーチャーが戦場に出たとき、2/2の黒のゾンビ･トークンを1体召喚する。&amp;br;ジェム1個を起動する：あなたのターン終了時まで、あなたがコントロールする最初のゾンビは接死とバーサーカーを得る。</v>
      </c>
      <c r="O231" s="1" t="s">
        <v>1069</v>
      </c>
      <c r="Q231" s="14" t="s">
        <v>21</v>
      </c>
      <c r="R231" s="10" t="str">
        <f>INDEX(BE:BE,W226+1)</f>
        <v>When this creature enters the battlefield, summon 1 2/2 Black Zombie.&amp;br;Activate 1:The first Zombie you control gains Deathtouch and Berserker until the end of your turn.</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|英テキスト|&gt;|&gt;|&gt;|&gt;|When this creature enters the battlefield, summon 1 2/2 Black Zombie.&amp;br;Activate 1:The first Zombie you control gains Deathtouch and Berserker until the end of your turn.|</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When this creature enters the battlefield, summon 1 2/2 Black Zombie.&amp;br;Activate 1:The first Zombie you control gains Deathtouch and Berserker until the end of your turn.</v>
      </c>
      <c r="O232" s="1" t="s">
        <v>1069</v>
      </c>
      <c r="Q232" s="9" t="s">
        <v>12</v>
      </c>
      <c r="R232" s="10" t="str">
        <f>IF(INDEX(AX:AX,W226+1)="",0,INDEX(AX:AX,W226+1)&amp;"/"&amp;INDEX(AY:AY,W226+1))</f>
        <v>4/4</v>
      </c>
      <c r="S232" s="11"/>
      <c r="T232" s="11"/>
      <c r="U232" s="11"/>
      <c r="V232" s="12"/>
      <c r="W232" s="16"/>
      <c r="X232" s="9"/>
      <c r="Y232" s="28"/>
      <c r="Z232" s="28"/>
      <c r="AA232" s="29"/>
      <c r="BF232" s="9" t="s">
        <v>1049</v>
      </c>
      <c r="BG232" s="1">
        <v>231</v>
      </c>
    </row>
    <row r="233" spans="1:59">
      <c r="A233" s="1" t="str">
        <f t="shared" si="40"/>
        <v>|PT|&gt;|4/4|シールド数|&gt;||</v>
      </c>
      <c r="B233" s="1" t="s">
        <v>1049</v>
      </c>
      <c r="C233" s="1" t="s">
        <v>1069</v>
      </c>
      <c r="D233" s="1" t="s">
        <v>12</v>
      </c>
      <c r="E233" s="1" t="s">
        <v>1069</v>
      </c>
      <c r="F233" s="1" t="s">
        <v>1083</v>
      </c>
      <c r="G233" s="1" t="s">
        <v>1069</v>
      </c>
      <c r="H233" s="1" t="str">
        <f>IF(R232=0,"",R232)</f>
        <v>4/4</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*縫い翼のスカーブ/Stitchwing Skaab</v>
      </c>
      <c r="B240" s="1" t="s">
        <v>1049</v>
      </c>
      <c r="C240" s="1" t="str">
        <f>"*"&amp;R240&amp;"/"&amp;T240</f>
        <v>*縫い翼のスカーブ/Stitchwing Skaab</v>
      </c>
      <c r="Q240" s="9" t="s">
        <v>3</v>
      </c>
      <c r="R240" s="10" t="str">
        <f>INDEX(AJ:AJ,W239+1)</f>
        <v>縫い翼のスカーブ</v>
      </c>
      <c r="S240" s="11" t="s">
        <v>4</v>
      </c>
      <c r="T240" s="10" t="str">
        <f>INDEX(AK:AK,W239+1)</f>
        <v>Stitchwing Skaab</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青</v>
      </c>
      <c r="S241" s="15" t="s">
        <v>1</v>
      </c>
      <c r="T241" s="10" t="str">
        <f>INDEX(AG:AG,W239+1)</f>
        <v>アンコモン</v>
      </c>
      <c r="U241" s="15" t="s">
        <v>2</v>
      </c>
      <c r="V241" s="10">
        <f>INDEX(AI:AI,W239+1)</f>
        <v>7</v>
      </c>
      <c r="W241" s="16"/>
      <c r="X241" s="10" t="str">
        <f>INDEX(AQ:AQ,W239+1)</f>
        <v>飛行</v>
      </c>
      <c r="Y241" s="28"/>
      <c r="Z241" s="28"/>
      <c r="AA241" s="29"/>
      <c r="BF241" s="9" t="s">
        <v>1049</v>
      </c>
    </row>
    <row r="242" spans="1:58">
      <c r="A242" s="1" t="str">
        <f t="shared" si="40"/>
        <v>|色|青|レアリティ|アンコモン|マナコスト|7|</v>
      </c>
      <c r="B242" s="1" t="s">
        <v>1049</v>
      </c>
      <c r="C242" s="1" t="s">
        <v>1069</v>
      </c>
      <c r="D242" s="4" t="s">
        <v>0</v>
      </c>
      <c r="E242" s="1" t="s">
        <v>1069</v>
      </c>
      <c r="F242" s="1" t="str">
        <f>IF(R241=0,"",R241)</f>
        <v>青</v>
      </c>
      <c r="G242" s="1" t="s">
        <v>1069</v>
      </c>
      <c r="H242" s="4" t="s">
        <v>1073</v>
      </c>
      <c r="I242" s="1" t="s">
        <v>1069</v>
      </c>
      <c r="J242" s="1" t="str">
        <f>IF(T241=0,"",T241)</f>
        <v>アンコモン</v>
      </c>
      <c r="K242" s="1" t="s">
        <v>1069</v>
      </c>
      <c r="L242" s="4" t="s">
        <v>1074</v>
      </c>
      <c r="M242" s="1" t="s">
        <v>1069</v>
      </c>
      <c r="N242" s="1">
        <f>IF(V241=0,"",V241)</f>
        <v>7</v>
      </c>
      <c r="O242" s="1" t="s">
        <v>1069</v>
      </c>
      <c r="Q242" s="9" t="s">
        <v>5</v>
      </c>
      <c r="R242" s="10" t="str">
        <f>INDEX(AL:AL,W239+1)</f>
        <v>クリーチャー</v>
      </c>
      <c r="S242" s="15" t="s">
        <v>1075</v>
      </c>
      <c r="T242" s="10" t="str">
        <f>INDEX(AN:AN,W239+1)</f>
        <v>ゾンビ</v>
      </c>
      <c r="U242" s="10">
        <f>INDEX(AO:AO,W239+1)</f>
        <v>0</v>
      </c>
      <c r="V242" s="10">
        <f>INDEX(AP:AP,W239+1)</f>
        <v>0</v>
      </c>
      <c r="W242" s="16"/>
      <c r="X242" s="10" t="str">
        <f>INDEX(AZ:AZ,W239+1)</f>
        <v>飛行</v>
      </c>
      <c r="Y242" s="10" t="str">
        <f>INDEX(BA:BA,W239+1)</f>
        <v/>
      </c>
      <c r="Z242" s="10" t="str">
        <f>INDEX(BB:BB,W239+1)</f>
        <v/>
      </c>
      <c r="AA242" s="10">
        <f>INDEX(BC:BC,W239+1)</f>
        <v>0</v>
      </c>
      <c r="BF242" s="9" t="s">
        <v>1049</v>
      </c>
    </row>
    <row r="243" spans="1:58">
      <c r="A243" s="1" t="str">
        <f t="shared" si="40"/>
        <v>|種別|クリーチャー|サブタイプ|ゾンビ|||</v>
      </c>
      <c r="B243" s="1" t="s">
        <v>1049</v>
      </c>
      <c r="C243" s="1" t="s">
        <v>1069</v>
      </c>
      <c r="D243" s="4" t="s">
        <v>5</v>
      </c>
      <c r="E243" s="1" t="s">
        <v>1069</v>
      </c>
      <c r="F243" s="1" t="str">
        <f>IF(R242=0,"",R242)</f>
        <v>クリーチャー</v>
      </c>
      <c r="G243" s="1" t="s">
        <v>1069</v>
      </c>
      <c r="H243" s="4" t="s">
        <v>1078</v>
      </c>
      <c r="I243" s="1" t="s">
        <v>1069</v>
      </c>
      <c r="J243" s="1" t="str">
        <f>IF(T242=0,"",T242)</f>
        <v>ゾンビ</v>
      </c>
      <c r="K243" s="1" t="s">
        <v>1069</v>
      </c>
      <c r="L243" s="1" t="str">
        <f>IF(U242=0,"",U242)</f>
        <v/>
      </c>
      <c r="M243" s="1" t="s">
        <v>1069</v>
      </c>
      <c r="N243" s="1" t="str">
        <f>IF(V242=0,"",V242)</f>
        <v/>
      </c>
      <c r="O243" s="1" t="s">
        <v>1069</v>
      </c>
      <c r="Q243" s="9" t="s">
        <v>1079</v>
      </c>
      <c r="R243" s="10" t="str">
        <f>INDEX(BD:BD,W239+1)</f>
        <v>飛行&amp;br;上陸、青：このクリーチャーが破壊されていた場合、あなたはカードを2枚捨てて、このクリーチャーを戦場に戻す。</v>
      </c>
      <c r="S243" s="11"/>
      <c r="T243" s="11"/>
      <c r="U243" s="11"/>
      <c r="V243" s="12"/>
      <c r="W243" s="16"/>
      <c r="X243" s="8"/>
      <c r="Y243" s="8"/>
      <c r="Z243" s="8"/>
      <c r="AA243" s="30"/>
      <c r="BF243" s="9" t="s">
        <v>1049</v>
      </c>
    </row>
    <row r="244" spans="1:58">
      <c r="A244" s="1" t="str">
        <f t="shared" si="40"/>
        <v>|テキスト|&gt;|&gt;|&gt;|&gt;|飛行&amp;br;上陸、青：このクリーチャーが破壊されていた場合、あなたはカードを2枚捨てて、このクリーチャーを戦場に戻す。|</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飛行&amp;br;上陸、青：このクリーチャーが破壊されていた場合、あなたはカードを2枚捨てて、このクリーチャーを戦場に戻す。</v>
      </c>
      <c r="O244" s="1" t="s">
        <v>1069</v>
      </c>
      <c r="Q244" s="14" t="s">
        <v>21</v>
      </c>
      <c r="R244" s="10" t="str">
        <f>INDEX(BE:BE,W239+1)</f>
        <v>Landfall Blue:If this creature was Destroyed this game, Discard 2 and Return this creature to the battlefield.</v>
      </c>
      <c r="S244" s="11" t="s">
        <v>1173</v>
      </c>
      <c r="T244" s="10" t="str">
        <f>IF(X244="","",X244&amp;IF(Y244="",""," "&amp;Y244)&amp;IF(Z244="",""," "&amp;Z244)&amp;IF(AA244="",""," "&amp;AA244))</f>
        <v>Flying  </v>
      </c>
      <c r="U244" s="11"/>
      <c r="V244" s="12"/>
      <c r="W244" s="16" t="s">
        <v>1084</v>
      </c>
      <c r="X244" s="9" t="str">
        <f t="shared" ref="X244:AA244" si="48">IF(ISERROR(IF(LEN(X243)&gt;1,X243,VLOOKUP(X242,$AC:$AD,2,FALSE))),"",IF(LEN(X243)&gt;1,X243,VLOOKUP(X242,$AC:$AD,2,FALSE)))</f>
        <v>Flying</v>
      </c>
      <c r="Y244" s="9" t="str">
        <f t="shared" si="48"/>
        <v/>
      </c>
      <c r="Z244" s="9" t="str">
        <f t="shared" si="48"/>
        <v/>
      </c>
      <c r="AA244" s="9" t="str">
        <f t="shared" si="48"/>
        <v> </v>
      </c>
      <c r="BF244" s="9" t="s">
        <v>1049</v>
      </c>
    </row>
    <row r="245" spans="1:58">
      <c r="A245" s="1" t="str">
        <f t="shared" si="40"/>
        <v>|英テキスト|&gt;|&gt;|&gt;|&gt;|Flying  &amp;br;Landfall Blue:If this creature was Destroyed this game, Discard 2 and Return this creature to the battlefield.|</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Flying  &amp;br;Landfall Blue:If this creature was Destroyed this game, Discard 2 and Return this creature to the battlefield.</v>
      </c>
      <c r="O245" s="1" t="s">
        <v>1069</v>
      </c>
      <c r="Q245" s="9" t="s">
        <v>12</v>
      </c>
      <c r="R245" s="10" t="str">
        <f>IF(INDEX(AX:AX,W239+1)="",0,INDEX(AX:AX,W239+1)&amp;"/"&amp;INDEX(AY:AY,W239+1))</f>
        <v>4/2</v>
      </c>
      <c r="S245" s="11"/>
      <c r="T245" s="11"/>
      <c r="U245" s="11"/>
      <c r="V245" s="12"/>
      <c r="W245" s="16"/>
      <c r="X245" s="9"/>
      <c r="Y245" s="28"/>
      <c r="Z245" s="28"/>
      <c r="AA245" s="29"/>
      <c r="BF245" s="9" t="s">
        <v>1049</v>
      </c>
    </row>
    <row r="246" spans="1:58">
      <c r="A246" s="1" t="str">
        <f t="shared" si="40"/>
        <v>|PT|&gt;|4/2|シールド数|&gt;||</v>
      </c>
      <c r="B246" s="1" t="s">
        <v>1049</v>
      </c>
      <c r="C246" s="1" t="s">
        <v>1069</v>
      </c>
      <c r="D246" s="1" t="s">
        <v>12</v>
      </c>
      <c r="E246" s="1" t="s">
        <v>1069</v>
      </c>
      <c r="F246" s="1" t="s">
        <v>1083</v>
      </c>
      <c r="G246" s="1" t="s">
        <v>1069</v>
      </c>
      <c r="H246" s="1" t="str">
        <f>IF(R245=0,"",R245)</f>
        <v>4/2</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*招かれざる霊/Uninvited Geist</v>
      </c>
      <c r="B253" s="1" t="s">
        <v>1049</v>
      </c>
      <c r="C253" s="1" t="str">
        <f>"*"&amp;R253&amp;"/"&amp;T253</f>
        <v>*招かれざる霊/Uninvited Geist</v>
      </c>
      <c r="Q253" s="9" t="s">
        <v>3</v>
      </c>
      <c r="R253" s="10" t="str">
        <f>INDEX(AJ:AJ,W252+1)</f>
        <v>招かれざる霊</v>
      </c>
      <c r="S253" s="11" t="s">
        <v>4</v>
      </c>
      <c r="T253" s="10" t="str">
        <f>INDEX(AK:AK,W252+1)</f>
        <v>Uninvited Geist</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青</v>
      </c>
      <c r="S254" s="15" t="s">
        <v>1</v>
      </c>
      <c r="T254" s="10" t="str">
        <f>INDEX(AG:AG,W252+1)</f>
        <v>アンコモン</v>
      </c>
      <c r="U254" s="15" t="s">
        <v>2</v>
      </c>
      <c r="V254" s="10">
        <f>INDEX(AI:AI,W252+1)</f>
        <v>13</v>
      </c>
      <c r="W254" s="16"/>
      <c r="X254" s="10" t="str">
        <f>INDEX(AQ:AQ,W252+1)</f>
        <v>このクリーチャーがプレインズウォーカーに戦闘ダメージを与えたとき、このクリーチャーは変身する。</v>
      </c>
      <c r="Y254" s="28"/>
      <c r="Z254" s="28"/>
      <c r="AA254" s="29"/>
      <c r="BF254" s="9" t="s">
        <v>1049</v>
      </c>
    </row>
    <row r="255" spans="1:58">
      <c r="A255" s="1" t="str">
        <f t="shared" si="40"/>
        <v>|色|青|レアリティ|アンコモン|マナコスト|13|</v>
      </c>
      <c r="B255" s="1" t="s">
        <v>1049</v>
      </c>
      <c r="C255" s="1" t="s">
        <v>1069</v>
      </c>
      <c r="D255" s="4" t="s">
        <v>0</v>
      </c>
      <c r="E255" s="1" t="s">
        <v>1069</v>
      </c>
      <c r="F255" s="1" t="str">
        <f>IF(R254=0,"",R254)</f>
        <v>青</v>
      </c>
      <c r="G255" s="1" t="s">
        <v>1069</v>
      </c>
      <c r="H255" s="4" t="s">
        <v>1073</v>
      </c>
      <c r="I255" s="1" t="s">
        <v>1069</v>
      </c>
      <c r="J255" s="1" t="str">
        <f>IF(T254=0,"",T254)</f>
        <v>アンコモン</v>
      </c>
      <c r="K255" s="1" t="s">
        <v>1069</v>
      </c>
      <c r="L255" s="4" t="s">
        <v>1074</v>
      </c>
      <c r="M255" s="1" t="s">
        <v>1069</v>
      </c>
      <c r="N255" s="1">
        <f>IF(V254=0,"",V254)</f>
        <v>13</v>
      </c>
      <c r="O255" s="1" t="s">
        <v>1069</v>
      </c>
      <c r="Q255" s="9" t="s">
        <v>5</v>
      </c>
      <c r="R255" s="10" t="str">
        <f>INDEX(AL:AL,W252+1)</f>
        <v>クリーチャー</v>
      </c>
      <c r="S255" s="15" t="s">
        <v>1075</v>
      </c>
      <c r="T255" s="10" t="str">
        <f>INDEX(AN:AN,W252+1)</f>
        <v>スピリット</v>
      </c>
      <c r="U255" s="10">
        <f>INDEX(AO:AO,W252+1)</f>
        <v>0</v>
      </c>
      <c r="V255" s="10">
        <f>INDEX(AP:AP,W252+1)</f>
        <v>0</v>
      </c>
      <c r="W255" s="16"/>
      <c r="X255" s="10" t="str">
        <f>INDEX(AZ:AZ,W252+1)</f>
        <v>この</v>
      </c>
      <c r="Y255" s="10" t="str">
        <f>INDEX(BA:BA,W252+1)</f>
        <v/>
      </c>
      <c r="Z255" s="10" t="str">
        <f>INDEX(BB:BB,W252+1)</f>
        <v/>
      </c>
      <c r="AA255" s="10">
        <f>INDEX(BC:BC,W252+1)</f>
        <v>0</v>
      </c>
      <c r="BF255" s="9" t="s">
        <v>1049</v>
      </c>
    </row>
    <row r="256" spans="1:58">
      <c r="A256" s="1" t="str">
        <f t="shared" si="40"/>
        <v>|種別|クリーチャー|サブタイプ|スピリット|||</v>
      </c>
      <c r="B256" s="1" t="s">
        <v>1049</v>
      </c>
      <c r="C256" s="1" t="s">
        <v>1069</v>
      </c>
      <c r="D256" s="4" t="s">
        <v>5</v>
      </c>
      <c r="E256" s="1" t="s">
        <v>1069</v>
      </c>
      <c r="F256" s="1" t="str">
        <f>IF(R255=0,"",R255)</f>
        <v>クリーチャー</v>
      </c>
      <c r="G256" s="1" t="s">
        <v>1069</v>
      </c>
      <c r="H256" s="4" t="s">
        <v>1078</v>
      </c>
      <c r="I256" s="1" t="s">
        <v>1069</v>
      </c>
      <c r="J256" s="1" t="str">
        <f>IF(T255=0,"",T255)</f>
        <v>スピリット</v>
      </c>
      <c r="K256" s="1" t="s">
        <v>1069</v>
      </c>
      <c r="L256" s="1" t="str">
        <f>IF(U255=0,"",U255)</f>
        <v/>
      </c>
      <c r="M256" s="1" t="s">
        <v>1069</v>
      </c>
      <c r="N256" s="1" t="str">
        <f>IF(V255=0,"",V255)</f>
        <v/>
      </c>
      <c r="O256" s="1" t="s">
        <v>1069</v>
      </c>
      <c r="Q256" s="9" t="s">
        <v>1079</v>
      </c>
      <c r="R256" s="10" t="str">
        <f>INDEX(BD:BD,W252+1)</f>
        <v>このクリーチャーがプレインズウォーカーに戦闘ダメージを与えたとき、このクリーチャーは変身する。</v>
      </c>
      <c r="S256" s="11"/>
      <c r="T256" s="11"/>
      <c r="U256" s="11"/>
      <c r="V256" s="12"/>
      <c r="W256" s="16"/>
      <c r="X256" s="8"/>
      <c r="Y256" s="8"/>
      <c r="Z256" s="8"/>
      <c r="AA256" s="30"/>
      <c r="BF256" s="9" t="s">
        <v>1049</v>
      </c>
    </row>
    <row r="257" spans="1:58">
      <c r="A257" s="1" t="str">
        <f t="shared" si="40"/>
        <v>|テキスト|&gt;|&gt;|&gt;|&gt;|このクリーチャーがプレインズウォーカーに戦闘ダメージを与えたとき、このクリーチャーは変身する。|</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このクリーチャーがプレインズウォーカーに戦闘ダメージを与えたとき、このクリーチャーは変身する。</v>
      </c>
      <c r="O257" s="1" t="s">
        <v>1069</v>
      </c>
      <c r="Q257" s="14" t="s">
        <v>21</v>
      </c>
      <c r="R257" s="10" t="str">
        <f>INDEX(BE:BE,W252+1)</f>
        <v>When this creature deals combat damage to a Planeswalker, Transform this creature.</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|英テキスト|&gt;|&gt;|&gt;|&gt;|When this creature deals combat damage to a Planeswalker, Transform this creature.|</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When this creature deals combat damage to a Planeswalker, Transform this creature.</v>
      </c>
      <c r="O258" s="1" t="s">
        <v>1069</v>
      </c>
      <c r="Q258" s="9" t="s">
        <v>12</v>
      </c>
      <c r="R258" s="10" t="str">
        <f>IF(INDEX(AX:AX,W252+1)="",0,INDEX(AX:AX,W252+1)&amp;"/"&amp;INDEX(AY:AY,W252+1))</f>
        <v>3/3</v>
      </c>
      <c r="S258" s="11"/>
      <c r="T258" s="11"/>
      <c r="U258" s="11"/>
      <c r="V258" s="12"/>
      <c r="W258" s="16"/>
      <c r="X258" s="9"/>
      <c r="Y258" s="28"/>
      <c r="Z258" s="28"/>
      <c r="AA258" s="29"/>
      <c r="BF258" s="9" t="s">
        <v>1049</v>
      </c>
    </row>
    <row r="259" spans="1:58">
      <c r="A259" s="1" t="str">
        <f t="shared" si="40"/>
        <v>|PT|&gt;|3/3|シールド数|&gt;||</v>
      </c>
      <c r="B259" s="1" t="s">
        <v>1049</v>
      </c>
      <c r="C259" s="1" t="s">
        <v>1069</v>
      </c>
      <c r="D259" s="1" t="s">
        <v>12</v>
      </c>
      <c r="E259" s="1" t="s">
        <v>1069</v>
      </c>
      <c r="F259" s="1" t="s">
        <v>1083</v>
      </c>
      <c r="G259" s="1" t="s">
        <v>1069</v>
      </c>
      <c r="H259" s="1" t="str">
        <f>IF(R258=0,"",R258)</f>
        <v>3/3</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*阻み難い侵入者/Unimpeded Trespasser</v>
      </c>
      <c r="B266" s="1" t="s">
        <v>1049</v>
      </c>
      <c r="C266" s="1" t="str">
        <f>"*"&amp;R266&amp;"/"&amp;T266</f>
        <v>*阻み難い侵入者/Unimpeded Trespasser</v>
      </c>
      <c r="Q266" s="9" t="s">
        <v>3</v>
      </c>
      <c r="R266" s="10" t="str">
        <f>INDEX(AJ:AJ,W265+1)</f>
        <v>阻み難い侵入者</v>
      </c>
      <c r="S266" s="11" t="s">
        <v>4</v>
      </c>
      <c r="T266" s="10" t="str">
        <f>INDEX(AK:AK,W265+1)</f>
        <v>Unimpeded Trespasser</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青</v>
      </c>
      <c r="S267" s="15" t="s">
        <v>1</v>
      </c>
      <c r="T267" s="10" t="str">
        <f>INDEX(AG:AG,W265+1)</f>
        <v>アンコモン</v>
      </c>
      <c r="U267" s="15" t="s">
        <v>2</v>
      </c>
      <c r="V267" s="10">
        <f>INDEX(AI:AI,W265+1)</f>
        <v>1</v>
      </c>
      <c r="W267" s="16"/>
      <c r="X267" s="10" t="str">
        <f>INDEX(AQ:AQ,W265+1)</f>
        <v>ブロックされない</v>
      </c>
      <c r="Y267" s="28"/>
      <c r="Z267" s="28"/>
      <c r="AA267" s="29"/>
      <c r="AC267" s="11"/>
      <c r="AD267" s="11"/>
      <c r="BF267" s="9" t="s">
        <v>1049</v>
      </c>
    </row>
    <row r="268" spans="1:58">
      <c r="A268" s="1" t="str">
        <f t="shared" si="51"/>
        <v>|色|青|レアリティ|アンコモン|マナコスト|1|</v>
      </c>
      <c r="B268" s="1" t="s">
        <v>1049</v>
      </c>
      <c r="C268" s="1" t="s">
        <v>1069</v>
      </c>
      <c r="D268" s="4" t="s">
        <v>0</v>
      </c>
      <c r="E268" s="1" t="s">
        <v>1069</v>
      </c>
      <c r="F268" s="1" t="str">
        <f>IF(R267=0,"",R267)</f>
        <v>青</v>
      </c>
      <c r="G268" s="1" t="s">
        <v>1069</v>
      </c>
      <c r="H268" s="4" t="s">
        <v>1073</v>
      </c>
      <c r="I268" s="1" t="s">
        <v>1069</v>
      </c>
      <c r="J268" s="1" t="str">
        <f>IF(T267=0,"",T267)</f>
        <v>アンコモン</v>
      </c>
      <c r="K268" s="1" t="s">
        <v>1069</v>
      </c>
      <c r="L268" s="4" t="s">
        <v>1074</v>
      </c>
      <c r="M268" s="1" t="s">
        <v>1069</v>
      </c>
      <c r="N268" s="1">
        <f>IF(V267=0,"",V267)</f>
        <v>1</v>
      </c>
      <c r="O268" s="1" t="s">
        <v>1069</v>
      </c>
      <c r="Q268" s="9" t="s">
        <v>5</v>
      </c>
      <c r="R268" s="10" t="str">
        <f>INDEX(AL:AL,W265+1)</f>
        <v>クリーチャー</v>
      </c>
      <c r="S268" s="15" t="s">
        <v>1075</v>
      </c>
      <c r="T268" s="10" t="str">
        <f>INDEX(AN:AN,W265+1)</f>
        <v>スピリット</v>
      </c>
      <c r="U268" s="10">
        <f>INDEX(AO:AO,W265+1)</f>
        <v>0</v>
      </c>
      <c r="V268" s="10">
        <f>INDEX(AP:AP,W265+1)</f>
        <v>0</v>
      </c>
      <c r="W268" s="16"/>
      <c r="X268" s="10" t="str">
        <f>INDEX(AZ:AZ,W265+1)</f>
        <v>ブロ</v>
      </c>
      <c r="Y268" s="10" t="str">
        <f>INDEX(BA:BA,W265+1)</f>
        <v/>
      </c>
      <c r="Z268" s="10" t="str">
        <f>INDEX(BB:BB,W265+1)</f>
        <v/>
      </c>
      <c r="AA268" s="10">
        <f>INDEX(BC:BC,W265+1)</f>
        <v>0</v>
      </c>
      <c r="AC268" s="28"/>
      <c r="AD268" s="28"/>
      <c r="BF268" s="9" t="s">
        <v>1049</v>
      </c>
    </row>
    <row r="269" spans="1:58">
      <c r="A269" s="1" t="str">
        <f t="shared" si="51"/>
        <v>|種別|クリーチャー|サブタイプ|スピリット|||</v>
      </c>
      <c r="B269" s="1" t="s">
        <v>1049</v>
      </c>
      <c r="C269" s="1" t="s">
        <v>1069</v>
      </c>
      <c r="D269" s="4" t="s">
        <v>5</v>
      </c>
      <c r="E269" s="1" t="s">
        <v>1069</v>
      </c>
      <c r="F269" s="1" t="str">
        <f>IF(R268=0,"",R268)</f>
        <v>クリーチャー</v>
      </c>
      <c r="G269" s="1" t="s">
        <v>1069</v>
      </c>
      <c r="H269" s="4" t="s">
        <v>1078</v>
      </c>
      <c r="I269" s="1" t="s">
        <v>1069</v>
      </c>
      <c r="J269" s="1" t="str">
        <f>IF(T268=0,"",T268)</f>
        <v>スピリット</v>
      </c>
      <c r="K269" s="1" t="s">
        <v>1069</v>
      </c>
      <c r="L269" s="1" t="str">
        <f>IF(U268=0,"",U268)</f>
        <v/>
      </c>
      <c r="M269" s="1" t="s">
        <v>1069</v>
      </c>
      <c r="N269" s="1" t="str">
        <f>IF(V268=0,"",V268)</f>
        <v/>
      </c>
      <c r="O269" s="1" t="s">
        <v>1069</v>
      </c>
      <c r="Q269" s="9" t="s">
        <v>1079</v>
      </c>
      <c r="R269" s="10" t="str">
        <f>INDEX(BD:BD,W265+1)</f>
        <v>ブロックされない</v>
      </c>
      <c r="S269" s="11"/>
      <c r="T269" s="11"/>
      <c r="U269" s="11"/>
      <c r="V269" s="12"/>
      <c r="W269" s="16"/>
      <c r="X269" s="8"/>
      <c r="Y269" s="8"/>
      <c r="Z269" s="8"/>
      <c r="AA269" s="30"/>
      <c r="AC269" s="28"/>
      <c r="AD269" s="28"/>
      <c r="BF269" s="9" t="s">
        <v>1049</v>
      </c>
    </row>
    <row r="270" spans="1:58">
      <c r="A270" s="1" t="str">
        <f t="shared" si="51"/>
        <v>|テキスト|&gt;|&gt;|&gt;|&gt;|ブロックされない|</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ブロックされない</v>
      </c>
      <c r="O270" s="1" t="s">
        <v>1069</v>
      </c>
      <c r="Q270" s="14" t="s">
        <v>21</v>
      </c>
      <c r="R270" s="10" t="str">
        <f>INDEX(BE:BE,W265+1)</f>
        <v/>
      </c>
      <c r="S270" s="11" t="s">
        <v>1173</v>
      </c>
      <c r="T270" s="10" t="str">
        <f>IF(X270="","",X270&amp;IF(Y270="",""," "&amp;Y270)&amp;IF(Z270="",""," "&amp;Z270)&amp;IF(AA270="",""," "&amp;AA270))</f>
        <v>Unblockable  </v>
      </c>
      <c r="U270" s="11"/>
      <c r="V270" s="12"/>
      <c r="W270" s="16" t="s">
        <v>1084</v>
      </c>
      <c r="X270" s="9" t="str">
        <f t="shared" ref="X270:AA270" si="53">IF(ISERROR(IF(LEN(X269)&gt;1,X269,VLOOKUP(X268,$AC:$AD,2,FALSE))),"",IF(LEN(X269)&gt;1,X269,VLOOKUP(X268,$AC:$AD,2,FALSE)))</f>
        <v>Unblockable</v>
      </c>
      <c r="Y270" s="9" t="str">
        <f t="shared" si="53"/>
        <v/>
      </c>
      <c r="Z270" s="9" t="str">
        <f t="shared" si="53"/>
        <v/>
      </c>
      <c r="AA270" s="9" t="str">
        <f t="shared" si="53"/>
        <v> </v>
      </c>
      <c r="AC270" s="28"/>
      <c r="AD270" s="28"/>
      <c r="BF270" s="9" t="s">
        <v>1049</v>
      </c>
    </row>
    <row r="271" spans="1:58">
      <c r="A271" s="1" t="str">
        <f t="shared" si="51"/>
        <v>|英テキスト|&gt;|&gt;|&gt;|&gt;|Unblockable  &amp;br;|</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Unblockable  &amp;br;</v>
      </c>
      <c r="O271" s="1" t="s">
        <v>1069</v>
      </c>
      <c r="Q271" s="9" t="s">
        <v>12</v>
      </c>
      <c r="R271" s="10" t="str">
        <f>IF(INDEX(AX:AX,W265+1)="",0,INDEX(AX:AX,W265+1)&amp;"/"&amp;INDEX(AY:AY,W265+1))</f>
        <v>5/5</v>
      </c>
      <c r="S271" s="11"/>
      <c r="T271" s="11"/>
      <c r="U271" s="11"/>
      <c r="V271" s="12"/>
      <c r="W271" s="16"/>
      <c r="X271" s="9"/>
      <c r="Y271" s="28"/>
      <c r="Z271" s="28"/>
      <c r="AA271" s="29"/>
      <c r="AC271" s="28"/>
      <c r="AD271" s="28"/>
      <c r="BF271" s="9" t="s">
        <v>1049</v>
      </c>
    </row>
    <row r="272" spans="1:58">
      <c r="A272" s="1" t="str">
        <f t="shared" si="51"/>
        <v>|PT|&gt;|5/5|シールド数|&gt;||</v>
      </c>
      <c r="B272" s="1" t="s">
        <v>1049</v>
      </c>
      <c r="C272" s="1" t="s">
        <v>1069</v>
      </c>
      <c r="D272" s="1" t="s">
        <v>12</v>
      </c>
      <c r="E272" s="1" t="s">
        <v>1069</v>
      </c>
      <c r="F272" s="1" t="s">
        <v>1083</v>
      </c>
      <c r="G272" s="1" t="s">
        <v>1069</v>
      </c>
      <c r="H272" s="1" t="str">
        <f>IF(R271=0,"",R271)</f>
        <v>5/5</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*集中破り/Broken Concentration</v>
      </c>
      <c r="B279" s="1" t="s">
        <v>1049</v>
      </c>
      <c r="C279" s="1" t="str">
        <f>"*"&amp;R279&amp;"/"&amp;T279</f>
        <v>*集中破り/Broken Concentration</v>
      </c>
      <c r="Q279" s="9" t="s">
        <v>3</v>
      </c>
      <c r="R279" s="10" t="str">
        <f>INDEX(AJ:AJ,W278+1)</f>
        <v>集中破り</v>
      </c>
      <c r="S279" s="11" t="s">
        <v>4</v>
      </c>
      <c r="T279" s="10" t="str">
        <f>INDEX(AK:AK,W278+1)</f>
        <v>Broken Concentration</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青</v>
      </c>
      <c r="S280" s="15" t="s">
        <v>1</v>
      </c>
      <c r="T280" s="10" t="str">
        <f>INDEX(AG:AG,W278+1)</f>
        <v>アンコモン</v>
      </c>
      <c r="U280" s="15" t="s">
        <v>2</v>
      </c>
      <c r="V280" s="10">
        <f>INDEX(AI:AI,W278+1)</f>
        <v>8</v>
      </c>
      <c r="W280" s="16"/>
      <c r="X280" s="10" t="str">
        <f>INDEX(AQ:AQ,W278+1)</f>
        <v>マッドネス2</v>
      </c>
      <c r="Y280" s="28"/>
      <c r="Z280" s="28"/>
      <c r="AA280" s="29"/>
      <c r="AC280" s="11"/>
      <c r="AD280" s="11"/>
      <c r="BF280" s="9" t="s">
        <v>1049</v>
      </c>
    </row>
    <row r="281" spans="1:58">
      <c r="A281" s="1" t="str">
        <f t="shared" si="51"/>
        <v>|色|青|レアリティ|アンコモン|マナコスト|8|</v>
      </c>
      <c r="B281" s="1" t="s">
        <v>1049</v>
      </c>
      <c r="C281" s="1" t="s">
        <v>1069</v>
      </c>
      <c r="D281" s="4" t="s">
        <v>0</v>
      </c>
      <c r="E281" s="1" t="s">
        <v>1069</v>
      </c>
      <c r="F281" s="1" t="str">
        <f>IF(R280=0,"",R280)</f>
        <v>青</v>
      </c>
      <c r="G281" s="1" t="s">
        <v>1069</v>
      </c>
      <c r="H281" s="4" t="s">
        <v>1073</v>
      </c>
      <c r="I281" s="1" t="s">
        <v>1069</v>
      </c>
      <c r="J281" s="1" t="str">
        <f>IF(T280=0,"",T280)</f>
        <v>アンコモン</v>
      </c>
      <c r="K281" s="1" t="s">
        <v>1069</v>
      </c>
      <c r="L281" s="4" t="s">
        <v>1074</v>
      </c>
      <c r="M281" s="1" t="s">
        <v>1069</v>
      </c>
      <c r="N281" s="1">
        <f>IF(V280=0,"",V280)</f>
        <v>8</v>
      </c>
      <c r="O281" s="1" t="s">
        <v>1069</v>
      </c>
      <c r="Q281" s="9" t="s">
        <v>5</v>
      </c>
      <c r="R281" s="10" t="str">
        <f>INDEX(AL:AL,W278+1)</f>
        <v>呪文</v>
      </c>
      <c r="S281" s="15" t="s">
        <v>1075</v>
      </c>
      <c r="T281" s="10">
        <f>INDEX(AN:AN,W278+1)</f>
        <v>0</v>
      </c>
      <c r="U281" s="10">
        <f>INDEX(AO:AO,W278+1)</f>
        <v>0</v>
      </c>
      <c r="V281" s="10">
        <f>INDEX(AP:AP,W278+1)</f>
        <v>0</v>
      </c>
      <c r="W281" s="16"/>
      <c r="X281" s="10" t="str">
        <f>INDEX(AZ:AZ,W278+1)</f>
        <v>マッ</v>
      </c>
      <c r="Y281" s="10" t="str">
        <f>INDEX(BA:BA,W278+1)</f>
        <v/>
      </c>
      <c r="Z281" s="10" t="str">
        <f>INDEX(BB:BB,W278+1)</f>
        <v/>
      </c>
      <c r="AA281" s="10">
        <f>INDEX(BC:BC,W278+1)</f>
        <v>0</v>
      </c>
      <c r="AC281" s="28"/>
      <c r="AD281" s="28"/>
      <c r="BF281" s="9" t="s">
        <v>1049</v>
      </c>
    </row>
    <row r="282" spans="1:58">
      <c r="A282" s="1" t="str">
        <f t="shared" si="51"/>
        <v>|種別|呪文|サブタイプ||||</v>
      </c>
      <c r="B282" s="1" t="s">
        <v>1049</v>
      </c>
      <c r="C282" s="1" t="s">
        <v>1069</v>
      </c>
      <c r="D282" s="4" t="s">
        <v>5</v>
      </c>
      <c r="E282" s="1" t="s">
        <v>1069</v>
      </c>
      <c r="F282" s="1" t="str">
        <f>IF(R281=0,"",R281)</f>
        <v>呪文</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マッドネス2&amp;br;対戦相手の手札の最初のカードからすべてのマナを吸収する。</v>
      </c>
      <c r="S282" s="11"/>
      <c r="T282" s="11"/>
      <c r="U282" s="11"/>
      <c r="V282" s="12"/>
      <c r="W282" s="16"/>
      <c r="X282" s="8"/>
      <c r="Y282" s="8"/>
      <c r="Z282" s="8"/>
      <c r="AA282" s="30"/>
      <c r="AC282" s="28"/>
      <c r="AD282" s="28"/>
      <c r="BF282" s="9" t="s">
        <v>1049</v>
      </c>
    </row>
    <row r="283" spans="1:58">
      <c r="A283" s="1" t="str">
        <f t="shared" si="51"/>
        <v>|テキスト|&gt;|&gt;|&gt;|&gt;|マッドネス2&amp;br;対戦相手の手札の最初のカードからすべてのマナを吸収する。|</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マッドネス2&amp;br;対戦相手の手札の最初のカードからすべてのマナを吸収する。</v>
      </c>
      <c r="O283" s="1" t="s">
        <v>1069</v>
      </c>
      <c r="Q283" s="14" t="s">
        <v>21</v>
      </c>
      <c r="R283" s="10" t="str">
        <f>INDEX(BE:BE,W278+1)</f>
        <v>Madness 2.&amp;br;The first card in your opponent's hand loses all of it's mana.</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|英テキスト|&gt;|&gt;|&gt;|&gt;|Madness 2.&amp;br;The first card in your opponent's hand loses all of it's mana.|</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Madness 2.&amp;br;The first card in your opponent's hand loses all of it's mana.</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*熟読/Pore Over the Pages</v>
      </c>
      <c r="B292" s="1" t="s">
        <v>1049</v>
      </c>
      <c r="C292" s="1" t="str">
        <f>"*"&amp;R292&amp;"/"&amp;T292</f>
        <v>*熟読/Pore Over the Pages</v>
      </c>
      <c r="Q292" s="9" t="s">
        <v>3</v>
      </c>
      <c r="R292" s="10" t="str">
        <f>INDEX(AJ:AJ,W291+1)</f>
        <v>熟読</v>
      </c>
      <c r="S292" s="11" t="s">
        <v>4</v>
      </c>
      <c r="T292" s="10" t="str">
        <f>INDEX(AK:AK,W291+1)</f>
        <v>Pore Over the Pages</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青</v>
      </c>
      <c r="S293" s="15" t="s">
        <v>1</v>
      </c>
      <c r="T293" s="10" t="str">
        <f>INDEX(AG:AG,W291+1)</f>
        <v>アンコモン</v>
      </c>
      <c r="U293" s="15" t="s">
        <v>2</v>
      </c>
      <c r="V293" s="10">
        <f>INDEX(AI:AI,W291+1)</f>
        <v>9</v>
      </c>
      <c r="W293" s="16"/>
      <c r="X293" s="10" t="str">
        <f>INDEX(AQ:AQ,W291+1)</f>
        <v>あなたはカードを1枚捨て3枚引き、6マナを得る。</v>
      </c>
      <c r="Y293" s="28"/>
      <c r="Z293" s="28"/>
      <c r="AA293" s="29"/>
      <c r="AC293" s="11"/>
      <c r="AD293" s="11"/>
      <c r="BF293" s="9" t="s">
        <v>1049</v>
      </c>
    </row>
    <row r="294" spans="1:58">
      <c r="A294" s="1" t="str">
        <f t="shared" si="51"/>
        <v>|色|青|レアリティ|アンコモン|マナコスト|9|</v>
      </c>
      <c r="B294" s="1" t="s">
        <v>1049</v>
      </c>
      <c r="C294" s="1" t="s">
        <v>1069</v>
      </c>
      <c r="D294" s="4" t="s">
        <v>0</v>
      </c>
      <c r="E294" s="1" t="s">
        <v>1069</v>
      </c>
      <c r="F294" s="1" t="str">
        <f>IF(R293=0,"",R293)</f>
        <v>青</v>
      </c>
      <c r="G294" s="1" t="s">
        <v>1069</v>
      </c>
      <c r="H294" s="4" t="s">
        <v>1073</v>
      </c>
      <c r="I294" s="1" t="s">
        <v>1069</v>
      </c>
      <c r="J294" s="1" t="str">
        <f>IF(T293=0,"",T293)</f>
        <v>アンコモン</v>
      </c>
      <c r="K294" s="1" t="s">
        <v>1069</v>
      </c>
      <c r="L294" s="4" t="s">
        <v>1074</v>
      </c>
      <c r="M294" s="1" t="s">
        <v>1069</v>
      </c>
      <c r="N294" s="1">
        <f>IF(V293=0,"",V293)</f>
        <v>9</v>
      </c>
      <c r="O294" s="1" t="s">
        <v>1069</v>
      </c>
      <c r="Q294" s="9" t="s">
        <v>5</v>
      </c>
      <c r="R294" s="10" t="str">
        <f>INDEX(AL:AL,W291+1)</f>
        <v>呪文</v>
      </c>
      <c r="S294" s="15" t="s">
        <v>1075</v>
      </c>
      <c r="T294" s="10">
        <f>INDEX(AN:AN,W291+1)</f>
        <v>0</v>
      </c>
      <c r="U294" s="10">
        <f>INDEX(AO:AO,W291+1)</f>
        <v>0</v>
      </c>
      <c r="V294" s="10">
        <f>INDEX(AP:AP,W291+1)</f>
        <v>0</v>
      </c>
      <c r="W294" s="16"/>
      <c r="X294" s="10" t="str">
        <f>INDEX(AZ:AZ,W291+1)</f>
        <v>あな</v>
      </c>
      <c r="Y294" s="10" t="str">
        <f>INDEX(BA:BA,W291+1)</f>
        <v/>
      </c>
      <c r="Z294" s="10" t="str">
        <f>INDEX(BB:BB,W291+1)</f>
        <v/>
      </c>
      <c r="AA294" s="10">
        <f>INDEX(BC:BC,W291+1)</f>
        <v>0</v>
      </c>
      <c r="AC294" s="28"/>
      <c r="AD294" s="28"/>
      <c r="BF294" s="9" t="s">
        <v>1049</v>
      </c>
    </row>
    <row r="295" spans="1:58">
      <c r="A295" s="1" t="str">
        <f t="shared" si="51"/>
        <v>|種別|呪文|サブタイプ||||</v>
      </c>
      <c r="B295" s="1" t="s">
        <v>1049</v>
      </c>
      <c r="C295" s="1" t="s">
        <v>1069</v>
      </c>
      <c r="D295" s="4" t="s">
        <v>5</v>
      </c>
      <c r="E295" s="1" t="s">
        <v>1069</v>
      </c>
      <c r="F295" s="1" t="str">
        <f>IF(R294=0,"",R294)</f>
        <v>呪文</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あなたはカードを1枚捨て3枚引き、6マナを得る。</v>
      </c>
      <c r="S295" s="11"/>
      <c r="T295" s="11"/>
      <c r="U295" s="11"/>
      <c r="V295" s="12"/>
      <c r="W295" s="16"/>
      <c r="X295" s="8"/>
      <c r="Y295" s="8"/>
      <c r="Z295" s="8"/>
      <c r="AA295" s="30"/>
      <c r="AC295" s="28"/>
      <c r="AD295" s="28"/>
      <c r="BF295" s="9" t="s">
        <v>1049</v>
      </c>
    </row>
    <row r="296" spans="1:58">
      <c r="A296" s="1" t="str">
        <f t="shared" si="51"/>
        <v>|テキスト|&gt;|&gt;|&gt;|&gt;|あなたはカードを1枚捨て3枚引き、6マナを得る。|</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あなたはカードを1枚捨て3枚引き、6マナを得る。</v>
      </c>
      <c r="O296" s="1" t="s">
        <v>1069</v>
      </c>
      <c r="Q296" s="14" t="s">
        <v>21</v>
      </c>
      <c r="R296" s="10" t="str">
        <f>INDEX(BE:BE,W291+1)</f>
        <v>Discard 1 card, draw 3 cards and gain 6 mana.</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|英テキスト|&gt;|&gt;|&gt;|&gt;|Discard 1 card, draw 3 cards and gain 6 mana.|</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Discard 1 card, draw 3 cards and gain 6 mana.</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*潮からの蘇生/Rise from the Tides</v>
      </c>
      <c r="B305" s="1" t="s">
        <v>1049</v>
      </c>
      <c r="C305" s="1" t="str">
        <f>"*"&amp;R305&amp;"/"&amp;T305</f>
        <v>*潮からの蘇生/Rise from the Tides</v>
      </c>
      <c r="Q305" s="9" t="s">
        <v>3</v>
      </c>
      <c r="R305" s="10" t="str">
        <f>INDEX(AJ:AJ,W304+1)</f>
        <v>潮からの蘇生</v>
      </c>
      <c r="S305" s="11" t="s">
        <v>4</v>
      </c>
      <c r="T305" s="10" t="str">
        <f>INDEX(AK:AK,W304+1)</f>
        <v>Rise from the Tides</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青</v>
      </c>
      <c r="S306" s="15" t="s">
        <v>1</v>
      </c>
      <c r="T306" s="10" t="str">
        <f>INDEX(AG:AG,W304+1)</f>
        <v>アンコモン</v>
      </c>
      <c r="U306" s="15" t="s">
        <v>2</v>
      </c>
      <c r="V306" s="10">
        <f>INDEX(AI:AI,W304+1)</f>
        <v>15</v>
      </c>
      <c r="W306" s="16"/>
      <c r="X306" s="10" t="str">
        <f>INDEX(AQ:AQ,W304+1)</f>
        <v>2/2の黒のゾンビ･トークンを4体召喚する。</v>
      </c>
      <c r="Y306" s="28"/>
      <c r="Z306" s="28"/>
      <c r="AA306" s="29"/>
      <c r="AC306" s="11"/>
      <c r="AD306" s="11"/>
      <c r="BF306" s="9" t="s">
        <v>1049</v>
      </c>
    </row>
    <row r="307" spans="1:58">
      <c r="A307" s="1" t="str">
        <f t="shared" si="51"/>
        <v>|色|青|レアリティ|アンコモン|マナコスト|15|</v>
      </c>
      <c r="B307" s="1" t="s">
        <v>1049</v>
      </c>
      <c r="C307" s="1" t="s">
        <v>1069</v>
      </c>
      <c r="D307" s="4" t="s">
        <v>0</v>
      </c>
      <c r="E307" s="1" t="s">
        <v>1069</v>
      </c>
      <c r="F307" s="1" t="str">
        <f>IF(R306=0,"",R306)</f>
        <v>青</v>
      </c>
      <c r="G307" s="1" t="s">
        <v>1069</v>
      </c>
      <c r="H307" s="4" t="s">
        <v>1073</v>
      </c>
      <c r="I307" s="1" t="s">
        <v>1069</v>
      </c>
      <c r="J307" s="1" t="str">
        <f>IF(T306=0,"",T306)</f>
        <v>アンコモン</v>
      </c>
      <c r="K307" s="1" t="s">
        <v>1069</v>
      </c>
      <c r="L307" s="4" t="s">
        <v>1074</v>
      </c>
      <c r="M307" s="1" t="s">
        <v>1069</v>
      </c>
      <c r="N307" s="1">
        <f>IF(V306=0,"",V306)</f>
        <v>15</v>
      </c>
      <c r="O307" s="1" t="s">
        <v>1069</v>
      </c>
      <c r="Q307" s="9" t="s">
        <v>5</v>
      </c>
      <c r="R307" s="10" t="str">
        <f>INDEX(AL:AL,W304+1)</f>
        <v>呪文</v>
      </c>
      <c r="S307" s="15" t="s">
        <v>1075</v>
      </c>
      <c r="T307" s="10">
        <f>INDEX(AN:AN,W304+1)</f>
        <v>0</v>
      </c>
      <c r="U307" s="10">
        <f>INDEX(AO:AO,W304+1)</f>
        <v>0</v>
      </c>
      <c r="V307" s="10">
        <f>INDEX(AP:AP,W304+1)</f>
        <v>0</v>
      </c>
      <c r="W307" s="16"/>
      <c r="X307" s="10" t="str">
        <f>INDEX(AZ:AZ,W304+1)</f>
        <v>2/</v>
      </c>
      <c r="Y307" s="10" t="str">
        <f>INDEX(BA:BA,W304+1)</f>
        <v/>
      </c>
      <c r="Z307" s="10" t="str">
        <f>INDEX(BB:BB,W304+1)</f>
        <v/>
      </c>
      <c r="AA307" s="10">
        <f>INDEX(BC:BC,W304+1)</f>
        <v>0</v>
      </c>
      <c r="AC307" s="28"/>
      <c r="AD307" s="28"/>
      <c r="BF307" s="9" t="s">
        <v>1049</v>
      </c>
    </row>
    <row r="308" spans="1:58">
      <c r="A308" s="1" t="str">
        <f t="shared" si="51"/>
        <v>|種別|呪文|サブタイプ||||</v>
      </c>
      <c r="B308" s="1" t="s">
        <v>1049</v>
      </c>
      <c r="C308" s="1" t="s">
        <v>1069</v>
      </c>
      <c r="D308" s="4" t="s">
        <v>5</v>
      </c>
      <c r="E308" s="1" t="s">
        <v>1069</v>
      </c>
      <c r="F308" s="1" t="str">
        <f>IF(R307=0,"",R307)</f>
        <v>呪文</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2/2の黒のゾンビ･トークンを4体召喚する。</v>
      </c>
      <c r="S308" s="11"/>
      <c r="T308" s="11"/>
      <c r="U308" s="11"/>
      <c r="V308" s="12"/>
      <c r="W308" s="16"/>
      <c r="X308" s="8"/>
      <c r="Y308" s="8"/>
      <c r="Z308" s="8"/>
      <c r="AA308" s="30"/>
      <c r="AC308" s="28"/>
      <c r="AD308" s="28"/>
      <c r="BF308" s="9" t="s">
        <v>1049</v>
      </c>
    </row>
    <row r="309" spans="1:58">
      <c r="A309" s="1" t="str">
        <f t="shared" si="51"/>
        <v>|テキスト|&gt;|&gt;|&gt;|&gt;|2/2の黒のゾンビ･トークンを4体召喚する。|</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2/2の黒のゾンビ･トークンを4体召喚する。</v>
      </c>
      <c r="O309" s="1" t="s">
        <v>1069</v>
      </c>
      <c r="Q309" s="14" t="s">
        <v>21</v>
      </c>
      <c r="R309" s="10" t="str">
        <f>INDEX(BE:BE,W304+1)</f>
        <v>Summon 4 2/2 Black Zombie tokens.</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|英テキスト|&gt;|&gt;|&gt;|&gt;|Summon 4 2/2 Black Zombie tokens.|</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Summon 4 2/2 Black Zombie tokens.</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*継続する調査/Ongoing Investigation</v>
      </c>
      <c r="B318" s="1" t="s">
        <v>1049</v>
      </c>
      <c r="C318" s="1" t="str">
        <f>"*"&amp;R318&amp;"/"&amp;T318</f>
        <v>*継続する調査/Ongoing Investigation</v>
      </c>
      <c r="Q318" s="9" t="s">
        <v>3</v>
      </c>
      <c r="R318" s="10" t="str">
        <f>INDEX(AJ:AJ,W317+1)</f>
        <v>継続する調査</v>
      </c>
      <c r="S318" s="11" t="s">
        <v>4</v>
      </c>
      <c r="T318" s="10" t="str">
        <f>INDEX(AK:AK,W317+1)</f>
        <v>Ongoing Investigation</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青</v>
      </c>
      <c r="S319" s="15" t="s">
        <v>1</v>
      </c>
      <c r="T319" s="10" t="str">
        <f>INDEX(AG:AG,W317+1)</f>
        <v>アンコモン</v>
      </c>
      <c r="U319" s="15" t="s">
        <v>2</v>
      </c>
      <c r="V319" s="10">
        <f>INDEX(AI:AI,W317+1)</f>
        <v>12</v>
      </c>
      <c r="W319" s="16"/>
      <c r="X319" s="10" t="str">
        <f>INDEX(AQ:AQ,W317+1)</f>
        <v>あなたがコントロールするクリーチャーがプレインズウォーカーに戦闘ダメージを与えたとき、調査を行う。</v>
      </c>
      <c r="Y319" s="28"/>
      <c r="Z319" s="28"/>
      <c r="AA319" s="29"/>
      <c r="AC319" s="11"/>
      <c r="AD319" s="11"/>
      <c r="BF319" s="9" t="s">
        <v>1049</v>
      </c>
    </row>
    <row r="320" spans="1:58">
      <c r="A320" s="1" t="str">
        <f t="shared" si="51"/>
        <v>|色|青|レアリティ|アンコモン|マナコスト|12|</v>
      </c>
      <c r="B320" s="1" t="s">
        <v>1049</v>
      </c>
      <c r="C320" s="1" t="s">
        <v>1069</v>
      </c>
      <c r="D320" s="4" t="s">
        <v>0</v>
      </c>
      <c r="E320" s="1" t="s">
        <v>1069</v>
      </c>
      <c r="F320" s="1" t="str">
        <f>IF(R319=0,"",R319)</f>
        <v>青</v>
      </c>
      <c r="G320" s="1" t="s">
        <v>1069</v>
      </c>
      <c r="H320" s="4" t="s">
        <v>1073</v>
      </c>
      <c r="I320" s="1" t="s">
        <v>1069</v>
      </c>
      <c r="J320" s="1" t="str">
        <f>IF(T319=0,"",T319)</f>
        <v>アンコモン</v>
      </c>
      <c r="K320" s="1" t="s">
        <v>1069</v>
      </c>
      <c r="L320" s="4" t="s">
        <v>1074</v>
      </c>
      <c r="M320" s="1" t="s">
        <v>1069</v>
      </c>
      <c r="N320" s="1">
        <f>IF(V319=0,"",V319)</f>
        <v>12</v>
      </c>
      <c r="O320" s="1" t="s">
        <v>1069</v>
      </c>
      <c r="Q320" s="9" t="s">
        <v>5</v>
      </c>
      <c r="R320" s="10" t="str">
        <f>INDEX(AL:AL,W317+1)</f>
        <v>サポート</v>
      </c>
      <c r="S320" s="15" t="s">
        <v>1075</v>
      </c>
      <c r="T320" s="10">
        <f>INDEX(AN:AN,W317+1)</f>
        <v>0</v>
      </c>
      <c r="U320" s="10">
        <f>INDEX(AO:AO,W317+1)</f>
        <v>0</v>
      </c>
      <c r="V320" s="10">
        <f>INDEX(AP:AP,W317+1)</f>
        <v>0</v>
      </c>
      <c r="W320" s="16"/>
      <c r="X320" s="10" t="str">
        <f>INDEX(AZ:AZ,W317+1)</f>
        <v>あな</v>
      </c>
      <c r="Y320" s="10" t="str">
        <f>INDEX(BA:BA,W317+1)</f>
        <v/>
      </c>
      <c r="Z320" s="10" t="str">
        <f>INDEX(BB:BB,W317+1)</f>
        <v/>
      </c>
      <c r="AA320" s="10">
        <f>INDEX(BC:BC,W317+1)</f>
        <v>0</v>
      </c>
      <c r="AC320" s="28"/>
      <c r="AD320" s="28"/>
      <c r="BF320" s="9" t="s">
        <v>1049</v>
      </c>
    </row>
    <row r="321" spans="1:58">
      <c r="A321" s="1" t="str">
        <f t="shared" si="51"/>
        <v>|種別|サポート|サブタイプ||||</v>
      </c>
      <c r="B321" s="1" t="s">
        <v>1049</v>
      </c>
      <c r="C321" s="1" t="s">
        <v>1069</v>
      </c>
      <c r="D321" s="4" t="s">
        <v>5</v>
      </c>
      <c r="E321" s="1" t="s">
        <v>1069</v>
      </c>
      <c r="F321" s="1" t="str">
        <f>IF(R320=0,"",R320)</f>
        <v>サポート</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あなたがコントロールするクリーチャーがプレインズウォーカーに戦闘ダメージを与えたとき、調査を行う。</v>
      </c>
      <c r="S321" s="11"/>
      <c r="T321" s="11"/>
      <c r="U321" s="11"/>
      <c r="V321" s="12"/>
      <c r="W321" s="16"/>
      <c r="X321" s="8" t="s">
        <v>1049</v>
      </c>
      <c r="Y321" s="8"/>
      <c r="Z321" s="8"/>
      <c r="AA321" s="30"/>
      <c r="AC321" s="28"/>
      <c r="AD321" s="28"/>
      <c r="BF321" s="9" t="s">
        <v>1049</v>
      </c>
    </row>
    <row r="322" spans="1:58">
      <c r="A322" s="1" t="str">
        <f t="shared" si="51"/>
        <v>|テキスト|&gt;|&gt;|&gt;|&gt;|あなたがコントロールするクリーチャーがプレインズウォーカーに戦闘ダメージを与えたとき、調査を行う。|</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あなたがコントロールするクリーチャーがプレインズウォーカーに戦闘ダメージを与えたとき、調査を行う。</v>
      </c>
      <c r="O322" s="1" t="s">
        <v>1069</v>
      </c>
      <c r="Q322" s="14" t="s">
        <v>21</v>
      </c>
      <c r="R322" s="10" t="str">
        <f>INDEX(BE:BE,W317+1)</f>
        <v>When a creature you control deals damage to a Planeswalker, Investigate.</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|英テキスト|&gt;|&gt;|&gt;|&gt;|When a creature you control deals damage to a Planeswalker, Investigate.|</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When a creature you control deals damage to a Planeswalker, Investigate.</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|PT|&gt;||シールド数|&gt;|2|</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f>IF(R324=0,"",R324)</f>
        <v>2</v>
      </c>
      <c r="O324" s="1" t="s">
        <v>1069</v>
      </c>
      <c r="Q324" s="17" t="s">
        <v>13</v>
      </c>
      <c r="R324" s="10">
        <f>INDEX(AW:AW,W317+1)</f>
        <v>2</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*証拠の痕跡/Trail of Evidence</v>
      </c>
      <c r="B331" s="1" t="s">
        <v>1049</v>
      </c>
      <c r="C331" s="1" t="str">
        <f>"*"&amp;R331&amp;"/"&amp;T331</f>
        <v>*証拠の痕跡/Trail of Evidence</v>
      </c>
      <c r="Q331" s="9" t="s">
        <v>3</v>
      </c>
      <c r="R331" s="10" t="str">
        <f>INDEX(AJ:AJ,W330+1)</f>
        <v>証拠の痕跡</v>
      </c>
      <c r="S331" s="11" t="s">
        <v>4</v>
      </c>
      <c r="T331" s="10" t="str">
        <f>INDEX(AK:AK,W330+1)</f>
        <v>Trail of Evidence</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青</v>
      </c>
      <c r="S332" s="15" t="s">
        <v>1</v>
      </c>
      <c r="T332" s="10" t="str">
        <f>INDEX(AG:AG,W330+1)</f>
        <v>アンコモン</v>
      </c>
      <c r="U332" s="15" t="s">
        <v>2</v>
      </c>
      <c r="V332" s="10">
        <f>INDEX(AI:AI,W330+1)</f>
        <v>6</v>
      </c>
      <c r="W332" s="16"/>
      <c r="X332" s="10" t="str">
        <f>INDEX(AQ:AQ,W330+1)</f>
        <v>あなたが呪文を唱えたとき、調査を行う。</v>
      </c>
      <c r="Y332" s="28"/>
      <c r="Z332" s="28"/>
      <c r="AA332" s="29"/>
      <c r="AC332" s="11"/>
      <c r="AD332" s="11"/>
      <c r="BF332" s="9" t="s">
        <v>1049</v>
      </c>
    </row>
    <row r="333" spans="1:58">
      <c r="A333" s="1" t="str">
        <f t="shared" si="62"/>
        <v>|色|青|レアリティ|アンコモン|マナコスト|6|</v>
      </c>
      <c r="B333" s="1" t="s">
        <v>1049</v>
      </c>
      <c r="C333" s="1" t="s">
        <v>1069</v>
      </c>
      <c r="D333" s="4" t="s">
        <v>0</v>
      </c>
      <c r="E333" s="1" t="s">
        <v>1069</v>
      </c>
      <c r="F333" s="1" t="str">
        <f>IF(R332=0,"",R332)</f>
        <v>青</v>
      </c>
      <c r="G333" s="1" t="s">
        <v>1069</v>
      </c>
      <c r="H333" s="4" t="s">
        <v>1073</v>
      </c>
      <c r="I333" s="1" t="s">
        <v>1069</v>
      </c>
      <c r="J333" s="1" t="str">
        <f>IF(T332=0,"",T332)</f>
        <v>アンコモン</v>
      </c>
      <c r="K333" s="1" t="s">
        <v>1069</v>
      </c>
      <c r="L333" s="4" t="s">
        <v>1074</v>
      </c>
      <c r="M333" s="1" t="s">
        <v>1069</v>
      </c>
      <c r="N333" s="1">
        <f>IF(V332=0,"",V332)</f>
        <v>6</v>
      </c>
      <c r="O333" s="1" t="s">
        <v>1069</v>
      </c>
      <c r="Q333" s="9" t="s">
        <v>5</v>
      </c>
      <c r="R333" s="10" t="str">
        <f>INDEX(AL:AL,W330+1)</f>
        <v>サポート</v>
      </c>
      <c r="S333" s="15" t="s">
        <v>1075</v>
      </c>
      <c r="T333" s="10">
        <f>INDEX(AN:AN,W330+1)</f>
        <v>0</v>
      </c>
      <c r="U333" s="10">
        <f>INDEX(AO:AO,W330+1)</f>
        <v>0</v>
      </c>
      <c r="V333" s="10">
        <f>INDEX(AP:AP,W330+1)</f>
        <v>0</v>
      </c>
      <c r="W333" s="16"/>
      <c r="X333" s="10" t="str">
        <f>INDEX(AZ:AZ,W330+1)</f>
        <v>あな</v>
      </c>
      <c r="Y333" s="10" t="str">
        <f>INDEX(BA:BA,W330+1)</f>
        <v/>
      </c>
      <c r="Z333" s="10" t="str">
        <f>INDEX(BB:BB,W330+1)</f>
        <v/>
      </c>
      <c r="AA333" s="10">
        <f>INDEX(BC:BC,W330+1)</f>
        <v>0</v>
      </c>
      <c r="AC333" s="28"/>
      <c r="AD333" s="28"/>
      <c r="BF333" s="9" t="s">
        <v>1049</v>
      </c>
    </row>
    <row r="334" spans="1:58">
      <c r="A334" s="1" t="str">
        <f t="shared" si="62"/>
        <v>|種別|サポート|サブタイプ||||</v>
      </c>
      <c r="B334" s="1" t="s">
        <v>1049</v>
      </c>
      <c r="C334" s="1" t="s">
        <v>1069</v>
      </c>
      <c r="D334" s="4" t="s">
        <v>5</v>
      </c>
      <c r="E334" s="1" t="s">
        <v>1069</v>
      </c>
      <c r="F334" s="1" t="str">
        <f>IF(R333=0,"",R333)</f>
        <v>サポート</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あなたが呪文を唱えたとき、調査を行う。</v>
      </c>
      <c r="S334" s="11"/>
      <c r="T334" s="11"/>
      <c r="U334" s="11"/>
      <c r="V334" s="12"/>
      <c r="W334" s="16"/>
      <c r="X334" s="8"/>
      <c r="Y334" s="8"/>
      <c r="Z334" s="8"/>
      <c r="AA334" s="30"/>
      <c r="AC334" s="28"/>
      <c r="AD334" s="28"/>
      <c r="BF334" s="9" t="s">
        <v>1049</v>
      </c>
    </row>
    <row r="335" spans="1:58">
      <c r="A335" s="1" t="str">
        <f t="shared" si="62"/>
        <v>|テキスト|&gt;|&gt;|&gt;|&gt;|あなたが呪文を唱えたとき、調査を行う。|</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あなたが呪文を唱えたとき、調査を行う。</v>
      </c>
      <c r="O335" s="1" t="s">
        <v>1069</v>
      </c>
      <c r="Q335" s="14" t="s">
        <v>21</v>
      </c>
      <c r="R335" s="10" t="str">
        <f>INDEX(BE:BE,W330+1)</f>
        <v>When you cast a Spell, Investigate.</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|英テキスト|&gt;|&gt;|&gt;|&gt;|When you cast a Spell, Investigate.|</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When you cast a Spell, Investigate.</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|PT|&gt;||シールド数|&gt;|2|</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f>IF(R337=0,"",R337)</f>
        <v>2</v>
      </c>
      <c r="O337" s="1" t="s">
        <v>1069</v>
      </c>
      <c r="Q337" s="17" t="s">
        <v>13</v>
      </c>
      <c r="R337" s="10">
        <f>INDEX(AW:AW,W330+1)</f>
        <v>2</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*忘れられた作品/Forgotten Creation</v>
      </c>
      <c r="B344" s="1" t="s">
        <v>1049</v>
      </c>
      <c r="C344" s="1" t="str">
        <f>"*"&amp;R344&amp;"/"&amp;T344</f>
        <v>*忘れられた作品/Forgotten Creation</v>
      </c>
      <c r="Q344" s="9" t="s">
        <v>3</v>
      </c>
      <c r="R344" s="10" t="str">
        <f>INDEX(AJ:AJ,W343+1)</f>
        <v>忘れられた作品</v>
      </c>
      <c r="S344" s="11" t="s">
        <v>4</v>
      </c>
      <c r="T344" s="10" t="str">
        <f>INDEX(AK:AK,W343+1)</f>
        <v>Forgotten Creation</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青</v>
      </c>
      <c r="S345" s="15" t="s">
        <v>1</v>
      </c>
      <c r="T345" s="10" t="str">
        <f>INDEX(AG:AG,W343+1)</f>
        <v>レア</v>
      </c>
      <c r="U345" s="15" t="s">
        <v>2</v>
      </c>
      <c r="V345" s="10">
        <f>INDEX(AI:AI,W343+1)</f>
        <v>10</v>
      </c>
      <c r="W345" s="16"/>
      <c r="X345" s="10" t="str">
        <f>INDEX(AQ:AQ,W343+1)</f>
        <v>ブロックされない</v>
      </c>
      <c r="Y345" s="28"/>
      <c r="Z345" s="28"/>
      <c r="AA345" s="29"/>
      <c r="AC345" s="11"/>
      <c r="AD345" s="11"/>
      <c r="BF345" s="9" t="s">
        <v>1049</v>
      </c>
    </row>
    <row r="346" spans="1:58">
      <c r="A346" s="1" t="str">
        <f t="shared" si="62"/>
        <v>|色|青|レアリティ|レア|マナコスト|10|</v>
      </c>
      <c r="B346" s="1" t="s">
        <v>1049</v>
      </c>
      <c r="C346" s="1" t="s">
        <v>1069</v>
      </c>
      <c r="D346" s="4" t="s">
        <v>0</v>
      </c>
      <c r="E346" s="1" t="s">
        <v>1069</v>
      </c>
      <c r="F346" s="1" t="str">
        <f>IF(R345=0,"",R345)</f>
        <v>青</v>
      </c>
      <c r="G346" s="1" t="s">
        <v>1069</v>
      </c>
      <c r="H346" s="4" t="s">
        <v>1073</v>
      </c>
      <c r="I346" s="1" t="s">
        <v>1069</v>
      </c>
      <c r="J346" s="1" t="str">
        <f>IF(T345=0,"",T345)</f>
        <v>レア</v>
      </c>
      <c r="K346" s="1" t="s">
        <v>1069</v>
      </c>
      <c r="L346" s="4" t="s">
        <v>1074</v>
      </c>
      <c r="M346" s="1" t="s">
        <v>1069</v>
      </c>
      <c r="N346" s="1">
        <f>IF(V345=0,"",V345)</f>
        <v>10</v>
      </c>
      <c r="O346" s="1" t="s">
        <v>1069</v>
      </c>
      <c r="Q346" s="9" t="s">
        <v>5</v>
      </c>
      <c r="R346" s="10" t="str">
        <f>INDEX(AL:AL,W343+1)</f>
        <v>クリーチャー</v>
      </c>
      <c r="S346" s="15" t="s">
        <v>1075</v>
      </c>
      <c r="T346" s="10" t="str">
        <f>INDEX(AN:AN,W343+1)</f>
        <v>ゾンビ</v>
      </c>
      <c r="U346" s="10" t="str">
        <f>INDEX(AO:AO,W343+1)</f>
        <v>ホラー</v>
      </c>
      <c r="V346" s="10">
        <f>INDEX(AP:AP,W343+1)</f>
        <v>0</v>
      </c>
      <c r="W346" s="16"/>
      <c r="X346" s="10" t="str">
        <f>INDEX(AZ:AZ,W343+1)</f>
        <v>ブロ</v>
      </c>
      <c r="Y346" s="10" t="str">
        <f>INDEX(BA:BA,W343+1)</f>
        <v/>
      </c>
      <c r="Z346" s="10" t="str">
        <f>INDEX(BB:BB,W343+1)</f>
        <v/>
      </c>
      <c r="AA346" s="10">
        <f>INDEX(BC:BC,W343+1)</f>
        <v>0</v>
      </c>
      <c r="AC346" s="28"/>
      <c r="AD346" s="28"/>
      <c r="BF346" s="9" t="s">
        <v>1049</v>
      </c>
    </row>
    <row r="347" spans="1:58">
      <c r="A347" s="1" t="str">
        <f t="shared" si="62"/>
        <v>|種別|クリーチャー|サブタイプ|ゾンビ|ホラー||</v>
      </c>
      <c r="B347" s="1" t="s">
        <v>1049</v>
      </c>
      <c r="C347" s="1" t="s">
        <v>1069</v>
      </c>
      <c r="D347" s="4" t="s">
        <v>5</v>
      </c>
      <c r="E347" s="1" t="s">
        <v>1069</v>
      </c>
      <c r="F347" s="1" t="str">
        <f>IF(R346=0,"",R346)</f>
        <v>クリーチャー</v>
      </c>
      <c r="G347" s="1" t="s">
        <v>1069</v>
      </c>
      <c r="H347" s="4" t="s">
        <v>1078</v>
      </c>
      <c r="I347" s="1" t="s">
        <v>1069</v>
      </c>
      <c r="J347" s="1" t="str">
        <f>IF(T346=0,"",T346)</f>
        <v>ゾンビ</v>
      </c>
      <c r="K347" s="1" t="s">
        <v>1069</v>
      </c>
      <c r="L347" s="1" t="str">
        <f>IF(U346=0,"",U346)</f>
        <v>ホラー</v>
      </c>
      <c r="M347" s="1" t="s">
        <v>1069</v>
      </c>
      <c r="N347" s="1" t="str">
        <f>IF(V346=0,"",V346)</f>
        <v/>
      </c>
      <c r="O347" s="1" t="s">
        <v>1069</v>
      </c>
      <c r="Q347" s="9" t="s">
        <v>1079</v>
      </c>
      <c r="R347" s="10" t="str">
        <f>INDEX(BD:BD,W343+1)</f>
        <v>ブロックされない&amp;br;このクリーチャーが戦場に出たとき、あなたはあなたの手札をすべて捨てて、カードを6枚引く。</v>
      </c>
      <c r="S347" s="11"/>
      <c r="T347" s="11"/>
      <c r="U347" s="11"/>
      <c r="V347" s="12"/>
      <c r="W347" s="16"/>
      <c r="X347" s="8"/>
      <c r="Y347" s="8"/>
      <c r="Z347" s="8"/>
      <c r="AA347" s="30"/>
      <c r="AC347" s="28"/>
      <c r="AD347" s="28"/>
      <c r="BF347" s="9" t="s">
        <v>1049</v>
      </c>
    </row>
    <row r="348" spans="1:58">
      <c r="A348" s="1" t="str">
        <f t="shared" si="62"/>
        <v>|テキスト|&gt;|&gt;|&gt;|&gt;|ブロックされない&amp;br;このクリーチャーが戦場に出たとき、あなたはあなたの手札をすべて捨てて、カードを6枚引く。|</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ブロックされない&amp;br;このクリーチャーが戦場に出たとき、あなたはあなたの手札をすべて捨てて、カードを6枚引く。</v>
      </c>
      <c r="O348" s="1" t="s">
        <v>1069</v>
      </c>
      <c r="Q348" s="14" t="s">
        <v>21</v>
      </c>
      <c r="R348" s="10" t="str">
        <f>INDEX(BE:BE,W343+1)</f>
        <v>When this creature enters the battlefield, Discard your entire hand and draw 6 cards.</v>
      </c>
      <c r="S348" s="11" t="s">
        <v>1173</v>
      </c>
      <c r="T348" s="10" t="str">
        <f>IF(X348="","",X348&amp;IF(Y348="",""," "&amp;Y348)&amp;IF(Z348="",""," "&amp;Z348)&amp;IF(AA348="",""," "&amp;AA348))</f>
        <v>Unblockable  </v>
      </c>
      <c r="U348" s="11"/>
      <c r="V348" s="12"/>
      <c r="W348" s="16" t="s">
        <v>1084</v>
      </c>
      <c r="X348" s="9" t="str">
        <f t="shared" ref="X348:AA348" si="66">IF(ISERROR(IF(LEN(X347)&gt;1,X347,VLOOKUP(X346,$AC:$AD,2,FALSE))),"",IF(LEN(X347)&gt;1,X347,VLOOKUP(X346,$AC:$AD,2,FALSE)))</f>
        <v>Unblockable</v>
      </c>
      <c r="Y348" s="9" t="str">
        <f t="shared" si="66"/>
        <v/>
      </c>
      <c r="Z348" s="9" t="str">
        <f t="shared" si="66"/>
        <v/>
      </c>
      <c r="AA348" s="9" t="str">
        <f t="shared" si="66"/>
        <v> </v>
      </c>
      <c r="AC348" s="28"/>
      <c r="AD348" s="28"/>
      <c r="BF348" s="9" t="s">
        <v>1049</v>
      </c>
    </row>
    <row r="349" spans="1:58">
      <c r="A349" s="1" t="str">
        <f t="shared" si="62"/>
        <v>|英テキスト|&gt;|&gt;|&gt;|&gt;|Unblockable  &amp;br;When this creature enters the battlefield, Discard your entire hand and draw 6 cards.|</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Unblockable  &amp;br;When this creature enters the battlefield, Discard your entire hand and draw 6 cards.</v>
      </c>
      <c r="O349" s="1" t="s">
        <v>1069</v>
      </c>
      <c r="Q349" s="9" t="s">
        <v>12</v>
      </c>
      <c r="R349" s="10" t="str">
        <f>IF(INDEX(AX:AX,W343+1)="",0,INDEX(AX:AX,W343+1)&amp;"/"&amp;INDEX(AY:AY,W343+1))</f>
        <v>3/3</v>
      </c>
      <c r="S349" s="11"/>
      <c r="T349" s="11"/>
      <c r="U349" s="11"/>
      <c r="V349" s="12"/>
      <c r="W349" s="16"/>
      <c r="X349" s="9"/>
      <c r="Y349" s="28"/>
      <c r="Z349" s="28"/>
      <c r="AA349" s="29"/>
      <c r="AC349" s="28"/>
      <c r="AD349" s="28"/>
      <c r="BF349" s="9" t="s">
        <v>1049</v>
      </c>
    </row>
    <row r="350" spans="1:58">
      <c r="A350" s="1" t="str">
        <f t="shared" si="62"/>
        <v>|PT|&gt;|3/3|シールド数|&gt;||</v>
      </c>
      <c r="B350" s="1" t="s">
        <v>1049</v>
      </c>
      <c r="C350" s="1" t="s">
        <v>1069</v>
      </c>
      <c r="D350" s="1" t="s">
        <v>12</v>
      </c>
      <c r="E350" s="1" t="s">
        <v>1069</v>
      </c>
      <c r="F350" s="1" t="s">
        <v>1083</v>
      </c>
      <c r="G350" s="1" t="s">
        <v>1069</v>
      </c>
      <c r="H350" s="1" t="str">
        <f>IF(R349=0,"",R349)</f>
        <v>3/3</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*ネファリアの月ドレイク/Nephalia Moondrakes</v>
      </c>
      <c r="B357" s="1" t="s">
        <v>1049</v>
      </c>
      <c r="C357" s="1" t="str">
        <f>"*"&amp;R357&amp;"/"&amp;T357</f>
        <v>*ネファリアの月ドレイク/Nephalia Moondrakes</v>
      </c>
      <c r="Q357" s="9" t="s">
        <v>3</v>
      </c>
      <c r="R357" s="10" t="str">
        <f>INDEX(AJ:AJ,W356+1)</f>
        <v>ネファリアの月ドレイク</v>
      </c>
      <c r="S357" s="11" t="s">
        <v>4</v>
      </c>
      <c r="T357" s="10" t="str">
        <f>INDEX(AK:AK,W356+1)</f>
        <v>Nephalia Moondrakes</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青</v>
      </c>
      <c r="S358" s="15" t="s">
        <v>1</v>
      </c>
      <c r="T358" s="10" t="str">
        <f>INDEX(AG:AG,W356+1)</f>
        <v>レア</v>
      </c>
      <c r="U358" s="15" t="s">
        <v>2</v>
      </c>
      <c r="V358" s="10">
        <f>INDEX(AI:AI,W356+1)</f>
        <v>11</v>
      </c>
      <c r="W358" s="16"/>
      <c r="X358" s="10" t="str">
        <f>INDEX(AQ:AQ,W356+1)</f>
        <v>飛行</v>
      </c>
      <c r="Y358" s="28"/>
      <c r="Z358" s="28"/>
      <c r="AA358" s="29"/>
      <c r="AC358" s="11"/>
      <c r="AD358" s="11"/>
      <c r="BF358" s="9" t="s">
        <v>1049</v>
      </c>
    </row>
    <row r="359" spans="1:58">
      <c r="A359" s="1" t="str">
        <f t="shared" si="62"/>
        <v>|色|青|レアリティ|レア|マナコスト|11|</v>
      </c>
      <c r="B359" s="1" t="s">
        <v>1049</v>
      </c>
      <c r="C359" s="1" t="s">
        <v>1069</v>
      </c>
      <c r="D359" s="4" t="s">
        <v>0</v>
      </c>
      <c r="E359" s="1" t="s">
        <v>1069</v>
      </c>
      <c r="F359" s="1" t="str">
        <f>IF(R358=0,"",R358)</f>
        <v>青</v>
      </c>
      <c r="G359" s="1" t="s">
        <v>1069</v>
      </c>
      <c r="H359" s="4" t="s">
        <v>1073</v>
      </c>
      <c r="I359" s="1" t="s">
        <v>1069</v>
      </c>
      <c r="J359" s="1" t="str">
        <f>IF(T358=0,"",T358)</f>
        <v>レア</v>
      </c>
      <c r="K359" s="1" t="s">
        <v>1069</v>
      </c>
      <c r="L359" s="4" t="s">
        <v>1074</v>
      </c>
      <c r="M359" s="1" t="s">
        <v>1069</v>
      </c>
      <c r="N359" s="1">
        <f>IF(V358=0,"",V358)</f>
        <v>11</v>
      </c>
      <c r="O359" s="1" t="s">
        <v>1069</v>
      </c>
      <c r="Q359" s="9" t="s">
        <v>5</v>
      </c>
      <c r="R359" s="10" t="str">
        <f>INDEX(AL:AL,W356+1)</f>
        <v>クリーチャー</v>
      </c>
      <c r="S359" s="15" t="s">
        <v>1075</v>
      </c>
      <c r="T359" s="10" t="str">
        <f>INDEX(AN:AN,W356+1)</f>
        <v>ドレイク</v>
      </c>
      <c r="U359" s="10">
        <f>INDEX(AO:AO,W356+1)</f>
        <v>0</v>
      </c>
      <c r="V359" s="10">
        <f>INDEX(AP:AP,W356+1)</f>
        <v>0</v>
      </c>
      <c r="W359" s="16"/>
      <c r="X359" s="10" t="str">
        <f>INDEX(AZ:AZ,W356+1)</f>
        <v>飛行</v>
      </c>
      <c r="Y359" s="10" t="str">
        <f>INDEX(BA:BA,W356+1)</f>
        <v/>
      </c>
      <c r="Z359" s="10" t="str">
        <f>INDEX(BB:BB,W356+1)</f>
        <v/>
      </c>
      <c r="AA359" s="10">
        <f>INDEX(BC:BC,W356+1)</f>
        <v>0</v>
      </c>
      <c r="AC359" s="28"/>
      <c r="AD359" s="28"/>
      <c r="BF359" s="9" t="s">
        <v>1049</v>
      </c>
    </row>
    <row r="360" spans="1:58">
      <c r="A360" s="1" t="str">
        <f t="shared" si="62"/>
        <v>|種別|クリーチャー|サブタイプ|ドレイク|||</v>
      </c>
      <c r="B360" s="1" t="s">
        <v>1049</v>
      </c>
      <c r="C360" s="1" t="s">
        <v>1069</v>
      </c>
      <c r="D360" s="4" t="s">
        <v>5</v>
      </c>
      <c r="E360" s="1" t="s">
        <v>1069</v>
      </c>
      <c r="F360" s="1" t="str">
        <f>IF(R359=0,"",R359)</f>
        <v>クリーチャー</v>
      </c>
      <c r="G360" s="1" t="s">
        <v>1069</v>
      </c>
      <c r="H360" s="4" t="s">
        <v>1078</v>
      </c>
      <c r="I360" s="1" t="s">
        <v>1069</v>
      </c>
      <c r="J360" s="1" t="str">
        <f>IF(T359=0,"",T359)</f>
        <v>ドレイク</v>
      </c>
      <c r="K360" s="1" t="s">
        <v>1069</v>
      </c>
      <c r="L360" s="1" t="str">
        <f>IF(U359=0,"",U359)</f>
        <v/>
      </c>
      <c r="M360" s="1" t="s">
        <v>1069</v>
      </c>
      <c r="N360" s="1" t="str">
        <f>IF(V359=0,"",V359)</f>
        <v/>
      </c>
      <c r="O360" s="1" t="s">
        <v>1069</v>
      </c>
      <c r="Q360" s="9" t="s">
        <v>1079</v>
      </c>
      <c r="R360" s="10" t="str">
        <f>INDEX(BD:BD,W356+1)</f>
        <v>飛行&amp;br;あなたがコントロールする各クリーチャーは飛行を得る。&amp;br;上陸、青：このクリーチャーが破壊されていた場合、あなたのターン終了時まで、あなたの各クリーチャーは飛行を得る。</v>
      </c>
      <c r="S360" s="11"/>
      <c r="T360" s="11"/>
      <c r="U360" s="11"/>
      <c r="V360" s="12"/>
      <c r="W360" s="16"/>
      <c r="X360" s="8"/>
      <c r="Y360" s="8"/>
      <c r="Z360" s="8"/>
      <c r="AA360" s="30"/>
      <c r="AC360" s="28"/>
      <c r="AD360" s="28"/>
      <c r="BF360" s="9" t="s">
        <v>1049</v>
      </c>
    </row>
    <row r="361" spans="1:58">
      <c r="A361" s="1" t="str">
        <f t="shared" si="62"/>
        <v>|テキスト|&gt;|&gt;|&gt;|&gt;|飛行&amp;br;あなたがコントロールする各クリーチャーは飛行を得る。&amp;br;上陸、青：このクリーチャーが破壊されていた場合、あなたのターン終了時まで、あなたの各クリーチャーは飛行を得る。|</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飛行&amp;br;あなたがコントロールする各クリーチャーは飛行を得る。&amp;br;上陸、青：このクリーチャーが破壊されていた場合、あなたのターン終了時まで、あなたの各クリーチャーは飛行を得る。</v>
      </c>
      <c r="O361" s="1" t="s">
        <v>1069</v>
      </c>
      <c r="Q361" s="14" t="s">
        <v>21</v>
      </c>
      <c r="R361" s="10" t="str">
        <f>INDEX(BE:BE,W356+1)</f>
        <v>All your creatures gain Flying.&amp;br;Landfalls Blue:If this creature has been Destroyed this turn, give all your creatures Flying.</v>
      </c>
      <c r="S361" s="11" t="s">
        <v>1173</v>
      </c>
      <c r="T361" s="10" t="str">
        <f>IF(X361="","",X361&amp;IF(Y361="",""," "&amp;Y361)&amp;IF(Z361="",""," "&amp;Z361)&amp;IF(AA361="",""," "&amp;AA361))</f>
        <v>Flying  </v>
      </c>
      <c r="U361" s="11"/>
      <c r="V361" s="12"/>
      <c r="W361" s="16" t="s">
        <v>1084</v>
      </c>
      <c r="X361" s="9" t="str">
        <f t="shared" ref="X361:AA361" si="68">IF(ISERROR(IF(LEN(X360)&gt;1,X360,VLOOKUP(X359,$AC:$AD,2,FALSE))),"",IF(LEN(X360)&gt;1,X360,VLOOKUP(X359,$AC:$AD,2,FALSE)))</f>
        <v>Flying</v>
      </c>
      <c r="Y361" s="9" t="str">
        <f t="shared" si="68"/>
        <v/>
      </c>
      <c r="Z361" s="9" t="str">
        <f t="shared" si="68"/>
        <v/>
      </c>
      <c r="AA361" s="9" t="str">
        <f t="shared" si="68"/>
        <v> </v>
      </c>
      <c r="AC361" s="28"/>
      <c r="AD361" s="28"/>
      <c r="BF361" s="9" t="s">
        <v>1049</v>
      </c>
    </row>
    <row r="362" spans="1:58">
      <c r="A362" s="1" t="str">
        <f t="shared" si="62"/>
        <v>|英テキスト|&gt;|&gt;|&gt;|&gt;|Flying  &amp;br;All your creatures gain Flying.&amp;br;Landfalls Blue:If this creature has been Destroyed this turn, give all your creatures Flying.|</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Flying  &amp;br;All your creatures gain Flying.&amp;br;Landfalls Blue:If this creature has been Destroyed this turn, give all your creatures Flying.</v>
      </c>
      <c r="O362" s="1" t="s">
        <v>1069</v>
      </c>
      <c r="Q362" s="9" t="s">
        <v>12</v>
      </c>
      <c r="R362" s="10" t="str">
        <f>IF(INDEX(AX:AX,W356+1)="",0,INDEX(AX:AX,W356+1)&amp;"/"&amp;INDEX(AY:AY,W356+1))</f>
        <v>6/6</v>
      </c>
      <c r="S362" s="11"/>
      <c r="T362" s="11"/>
      <c r="U362" s="11"/>
      <c r="V362" s="12"/>
      <c r="W362" s="16"/>
      <c r="X362" s="9"/>
      <c r="Y362" s="28"/>
      <c r="Z362" s="28"/>
      <c r="AA362" s="29"/>
      <c r="AC362" s="28"/>
      <c r="AD362" s="28"/>
      <c r="BF362" s="9" t="s">
        <v>1049</v>
      </c>
    </row>
    <row r="363" spans="1:58">
      <c r="A363" s="1" t="str">
        <f t="shared" si="62"/>
        <v>|PT|&gt;|6/6|シールド数|&gt;||</v>
      </c>
      <c r="B363" s="1" t="s">
        <v>1049</v>
      </c>
      <c r="C363" s="1" t="s">
        <v>1069</v>
      </c>
      <c r="D363" s="1" t="s">
        <v>12</v>
      </c>
      <c r="E363" s="1" t="s">
        <v>1069</v>
      </c>
      <c r="F363" s="1" t="s">
        <v>1083</v>
      </c>
      <c r="G363" s="1" t="s">
        <v>1069</v>
      </c>
      <c r="H363" s="1" t="str">
        <f>IF(R362=0,"",R362)</f>
        <v>6/6</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*教団の歓迎/Welcome to the Fold</v>
      </c>
      <c r="B370" s="1" t="s">
        <v>1049</v>
      </c>
      <c r="C370" s="1" t="str">
        <f>"*"&amp;R370&amp;"/"&amp;T370</f>
        <v>*教団の歓迎/Welcome to the Fold</v>
      </c>
      <c r="Q370" s="9" t="s">
        <v>3</v>
      </c>
      <c r="R370" s="10" t="str">
        <f>INDEX(AJ:AJ,W369+1)</f>
        <v>教団の歓迎</v>
      </c>
      <c r="S370" s="11" t="s">
        <v>4</v>
      </c>
      <c r="T370" s="10" t="str">
        <f>INDEX(AK:AK,W369+1)</f>
        <v>Welcome to the Fold</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青</v>
      </c>
      <c r="S371" s="15" t="s">
        <v>1</v>
      </c>
      <c r="T371" s="10" t="str">
        <f>INDEX(AG:AG,W369+1)</f>
        <v>レア</v>
      </c>
      <c r="U371" s="15" t="s">
        <v>2</v>
      </c>
      <c r="V371" s="10">
        <f>INDEX(AI:AI,W369+1)</f>
        <v>11</v>
      </c>
      <c r="W371" s="16"/>
      <c r="X371" s="10" t="str">
        <f>INDEX(AQ:AQ,W369+1)</f>
        <v>マッドネス3</v>
      </c>
      <c r="Y371" s="28"/>
      <c r="Z371" s="28"/>
      <c r="AA371" s="29"/>
      <c r="AC371" s="11"/>
      <c r="AD371" s="11"/>
      <c r="BF371" s="9" t="s">
        <v>1049</v>
      </c>
    </row>
    <row r="372" spans="1:58">
      <c r="A372" s="1" t="str">
        <f t="shared" si="62"/>
        <v>|色|青|レアリティ|レア|マナコスト|11|</v>
      </c>
      <c r="B372" s="1" t="s">
        <v>1049</v>
      </c>
      <c r="C372" s="1" t="s">
        <v>1069</v>
      </c>
      <c r="D372" s="4" t="s">
        <v>0</v>
      </c>
      <c r="E372" s="1" t="s">
        <v>1069</v>
      </c>
      <c r="F372" s="1" t="str">
        <f>IF(R371=0,"",R371)</f>
        <v>青</v>
      </c>
      <c r="G372" s="1" t="s">
        <v>1069</v>
      </c>
      <c r="H372" s="4" t="s">
        <v>1073</v>
      </c>
      <c r="I372" s="1" t="s">
        <v>1069</v>
      </c>
      <c r="J372" s="1" t="str">
        <f>IF(T371=0,"",T371)</f>
        <v>レア</v>
      </c>
      <c r="K372" s="1" t="s">
        <v>1069</v>
      </c>
      <c r="L372" s="4" t="s">
        <v>1074</v>
      </c>
      <c r="M372" s="1" t="s">
        <v>1069</v>
      </c>
      <c r="N372" s="1">
        <f>IF(V371=0,"",V371)</f>
        <v>11</v>
      </c>
      <c r="O372" s="1" t="s">
        <v>1069</v>
      </c>
      <c r="Q372" s="9" t="s">
        <v>5</v>
      </c>
      <c r="R372" s="10" t="str">
        <f>INDEX(AL:AL,W369+1)</f>
        <v>呪文</v>
      </c>
      <c r="S372" s="15" t="s">
        <v>1075</v>
      </c>
      <c r="T372" s="10">
        <f>INDEX(AN:AN,W369+1)</f>
        <v>0</v>
      </c>
      <c r="U372" s="10">
        <f>INDEX(AO:AO,W369+1)</f>
        <v>0</v>
      </c>
      <c r="V372" s="10">
        <f>INDEX(AP:AP,W369+1)</f>
        <v>0</v>
      </c>
      <c r="W372" s="16"/>
      <c r="X372" s="10" t="str">
        <f>INDEX(AZ:AZ,W369+1)</f>
        <v>マッ</v>
      </c>
      <c r="Y372" s="10" t="str">
        <f>INDEX(BA:BA,W369+1)</f>
        <v/>
      </c>
      <c r="Z372" s="10" t="str">
        <f>INDEX(BB:BB,W369+1)</f>
        <v/>
      </c>
      <c r="AA372" s="10">
        <f>INDEX(BC:BC,W369+1)</f>
        <v>0</v>
      </c>
      <c r="AC372" s="28"/>
      <c r="AD372" s="28"/>
      <c r="BF372" s="9" t="s">
        <v>1049</v>
      </c>
    </row>
    <row r="373" spans="1:58">
      <c r="A373" s="1" t="str">
        <f t="shared" si="62"/>
        <v>|種別|呪文|サブタイプ||||</v>
      </c>
      <c r="B373" s="1" t="s">
        <v>1049</v>
      </c>
      <c r="C373" s="1" t="s">
        <v>1069</v>
      </c>
      <c r="D373" s="4" t="s">
        <v>5</v>
      </c>
      <c r="E373" s="1" t="s">
        <v>1069</v>
      </c>
      <c r="F373" s="1" t="str">
        <f>IF(R372=0,"",R372)</f>
        <v>呪文</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マッドネス3&amp;br;あなたがコントロールするクリーチャーが2体以下である場合、パワーが6以下のクリーチャー1体を対象とする。あなたはそれをコントロールする。</v>
      </c>
      <c r="S373" s="11"/>
      <c r="T373" s="11"/>
      <c r="U373" s="11"/>
      <c r="V373" s="12"/>
      <c r="W373" s="16"/>
      <c r="X373" s="8"/>
      <c r="Y373" s="8"/>
      <c r="Z373" s="8"/>
      <c r="AA373" s="30"/>
      <c r="AC373" s="28"/>
      <c r="AD373" s="28"/>
      <c r="BF373" s="9" t="s">
        <v>1049</v>
      </c>
    </row>
    <row r="374" spans="1:58">
      <c r="A374" s="1" t="str">
        <f t="shared" si="62"/>
        <v>|テキスト|&gt;|&gt;|&gt;|&gt;|マッドネス3&amp;br;あなたがコントロールするクリーチャーが2体以下である場合、パワーが6以下のクリーチャー1体を対象とする。あなたはそれをコントロールする。|</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マッドネス3&amp;br;あなたがコントロールするクリーチャーが2体以下である場合、パワーが6以下のクリーチャー1体を対象とする。あなたはそれをコントロールする。</v>
      </c>
      <c r="O374" s="1" t="s">
        <v>1069</v>
      </c>
      <c r="Q374" s="14" t="s">
        <v>21</v>
      </c>
      <c r="R374" s="10" t="str">
        <f>INDEX(BE:BE,W369+1)</f>
        <v>Madness 3.&amp;br;If you control 2 creatures or less, Gain Control of target creature with power 6 or less your opponent controls.</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|英テキスト|&gt;|&gt;|&gt;|&gt;|Madness 3.&amp;br;If you control 2 creatures or less, Gain Control of target creature with power 6 or less your opponent controls.|</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Madness 3.&amp;br;If you control 2 creatures or less, Gain Control of target creature with power 6 or less your opponent controls.</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*ゲラルフの傑作/Geralf's Masterpiece</v>
      </c>
      <c r="B383" s="1" t="s">
        <v>1049</v>
      </c>
      <c r="C383" s="1" t="str">
        <f>"*"&amp;R383&amp;"/"&amp;T383</f>
        <v>*ゲラルフの傑作/Geralf's Masterpiece</v>
      </c>
      <c r="Q383" s="9" t="s">
        <v>3</v>
      </c>
      <c r="R383" s="10" t="str">
        <f>INDEX(AJ:AJ,W382+1)</f>
        <v>ゲラルフの傑作</v>
      </c>
      <c r="S383" s="11" t="s">
        <v>4</v>
      </c>
      <c r="T383" s="10" t="str">
        <f>INDEX(AK:AK,W382+1)</f>
        <v>Geralf's Masterpiece</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青</v>
      </c>
      <c r="S384" s="15" t="s">
        <v>1</v>
      </c>
      <c r="T384" s="10" t="str">
        <f>INDEX(AG:AG,W382+1)</f>
        <v>神話レア</v>
      </c>
      <c r="U384" s="15" t="s">
        <v>2</v>
      </c>
      <c r="V384" s="10">
        <f>INDEX(AI:AI,W382+1)</f>
        <v>7</v>
      </c>
      <c r="W384" s="16"/>
      <c r="X384" s="10" t="str">
        <f>INDEX(AQ:AQ,W382+1)</f>
        <v>飛行</v>
      </c>
      <c r="Y384" s="28"/>
      <c r="Z384" s="28"/>
      <c r="AA384" s="29"/>
      <c r="AC384" s="11"/>
      <c r="AD384" s="11"/>
      <c r="BF384" s="9" t="s">
        <v>1049</v>
      </c>
    </row>
    <row r="385" spans="1:58">
      <c r="A385" s="1" t="str">
        <f t="shared" si="62"/>
        <v>|色|青|レアリティ|神話レア|マナコスト|7|</v>
      </c>
      <c r="B385" s="1" t="s">
        <v>1049</v>
      </c>
      <c r="C385" s="1" t="s">
        <v>1069</v>
      </c>
      <c r="D385" s="4" t="s">
        <v>0</v>
      </c>
      <c r="E385" s="1" t="s">
        <v>1069</v>
      </c>
      <c r="F385" s="1" t="str">
        <f>IF(R384=0,"",R384)</f>
        <v>青</v>
      </c>
      <c r="G385" s="1" t="s">
        <v>1069</v>
      </c>
      <c r="H385" s="4" t="s">
        <v>1073</v>
      </c>
      <c r="I385" s="1" t="s">
        <v>1069</v>
      </c>
      <c r="J385" s="1" t="str">
        <f>IF(T384=0,"",T384)</f>
        <v>神話レア</v>
      </c>
      <c r="K385" s="1" t="s">
        <v>1069</v>
      </c>
      <c r="L385" s="4" t="s">
        <v>1074</v>
      </c>
      <c r="M385" s="1" t="s">
        <v>1069</v>
      </c>
      <c r="N385" s="1">
        <f>IF(V384=0,"",V384)</f>
        <v>7</v>
      </c>
      <c r="O385" s="1" t="s">
        <v>1069</v>
      </c>
      <c r="Q385" s="9" t="s">
        <v>5</v>
      </c>
      <c r="R385" s="10" t="str">
        <f>INDEX(AL:AL,W382+1)</f>
        <v>クリーチャー</v>
      </c>
      <c r="S385" s="15" t="s">
        <v>1075</v>
      </c>
      <c r="T385" s="10" t="str">
        <f>INDEX(AN:AN,W382+1)</f>
        <v>ゾンビ</v>
      </c>
      <c r="U385" s="10" t="str">
        <f>INDEX(AO:AO,W382+1)</f>
        <v>ホラー</v>
      </c>
      <c r="V385" s="10">
        <f>INDEX(AP:AP,W382+1)</f>
        <v>0</v>
      </c>
      <c r="W385" s="16"/>
      <c r="X385" s="10" t="str">
        <f>INDEX(AZ:AZ,W382+1)</f>
        <v>飛行</v>
      </c>
      <c r="Y385" s="10" t="str">
        <f>INDEX(BA:BA,W382+1)</f>
        <v/>
      </c>
      <c r="Z385" s="10" t="str">
        <f>INDEX(BB:BB,W382+1)</f>
        <v/>
      </c>
      <c r="AA385" s="10">
        <f>INDEX(BC:BC,W382+1)</f>
        <v>0</v>
      </c>
      <c r="AC385" s="28"/>
      <c r="AD385" s="28"/>
      <c r="BF385" s="9" t="s">
        <v>1049</v>
      </c>
    </row>
    <row r="386" spans="1:58">
      <c r="A386" s="1" t="str">
        <f t="shared" si="62"/>
        <v>|種別|クリーチャー|サブタイプ|ゾンビ|ホラー||</v>
      </c>
      <c r="B386" s="1" t="s">
        <v>1049</v>
      </c>
      <c r="C386" s="1" t="s">
        <v>1069</v>
      </c>
      <c r="D386" s="4" t="s">
        <v>5</v>
      </c>
      <c r="E386" s="1" t="s">
        <v>1069</v>
      </c>
      <c r="F386" s="1" t="str">
        <f>IF(R385=0,"",R385)</f>
        <v>クリーチャー</v>
      </c>
      <c r="G386" s="1" t="s">
        <v>1069</v>
      </c>
      <c r="H386" s="4" t="s">
        <v>1078</v>
      </c>
      <c r="I386" s="1" t="s">
        <v>1069</v>
      </c>
      <c r="J386" s="1" t="str">
        <f>IF(T385=0,"",T385)</f>
        <v>ゾンビ</v>
      </c>
      <c r="K386" s="1" t="s">
        <v>1069</v>
      </c>
      <c r="L386" s="1" t="str">
        <f>IF(U385=0,"",U385)</f>
        <v>ホラー</v>
      </c>
      <c r="M386" s="1" t="s">
        <v>1069</v>
      </c>
      <c r="N386" s="1" t="str">
        <f>IF(V385=0,"",V385)</f>
        <v/>
      </c>
      <c r="O386" s="1" t="s">
        <v>1069</v>
      </c>
      <c r="Q386" s="9" t="s">
        <v>1079</v>
      </c>
      <c r="R386" s="10" t="str">
        <f>INDEX(BD:BD,W382+1)</f>
        <v>飛行&amp;br;あなたがカードを1枚捨てたとき、このクリーチャーは+1/+1の修正を受ける。&amp;br;上陸、青：このクリーチャーが破壊されていた場合、あなたはカードを3枚捨てて、このクリーチャーを戦場に戻す。</v>
      </c>
      <c r="S386" s="11"/>
      <c r="T386" s="11"/>
      <c r="U386" s="11"/>
      <c r="V386" s="12"/>
      <c r="W386" s="16"/>
      <c r="X386" s="8"/>
      <c r="Y386" s="8"/>
      <c r="Z386" s="8"/>
      <c r="AA386" s="30"/>
      <c r="AC386" s="28"/>
      <c r="AD386" s="28"/>
      <c r="BF386" s="9" t="s">
        <v>1049</v>
      </c>
    </row>
    <row r="387" spans="1:58">
      <c r="A387" s="1" t="str">
        <f t="shared" si="62"/>
        <v>|テキスト|&gt;|&gt;|&gt;|&gt;|飛行&amp;br;あなたがカードを1枚捨てたとき、このクリーチャーは+1/+1の修正を受ける。&amp;br;上陸、青：このクリーチャーが破壊されていた場合、あなたはカードを3枚捨てて、このクリーチャーを戦場に戻す。|</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飛行&amp;br;あなたがカードを1枚捨てたとき、このクリーチャーは+1/+1の修正を受ける。&amp;br;上陸、青：このクリーチャーが破壊されていた場合、あなたはカードを3枚捨てて、このクリーチャーを戦場に戻す。</v>
      </c>
      <c r="O387" s="1" t="s">
        <v>1069</v>
      </c>
      <c r="Q387" s="14" t="s">
        <v>21</v>
      </c>
      <c r="R387" s="10" t="str">
        <f>INDEX(BE:BE,W382+1)</f>
        <v>When you Discard a card, this creature gains +1/+1.&amp;br;Landfall Blue:If this creature was Destroyed this game, Discard 3 cards and Return this creature to the battlefield.</v>
      </c>
      <c r="S387" s="11" t="s">
        <v>1173</v>
      </c>
      <c r="T387" s="10" t="str">
        <f>IF(X387="","",X387&amp;IF(Y387="",""," "&amp;Y387)&amp;IF(Z387="",""," "&amp;Z387)&amp;IF(AA387="",""," "&amp;AA387))</f>
        <v>Flying  </v>
      </c>
      <c r="U387" s="11"/>
      <c r="V387" s="12"/>
      <c r="W387" s="16" t="s">
        <v>1084</v>
      </c>
      <c r="X387" s="9" t="str">
        <f t="shared" ref="X387:AA387" si="72">IF(ISERROR(IF(LEN(X386)&gt;1,X386,VLOOKUP(X385,$AC:$AD,2,FALSE))),"",IF(LEN(X386)&gt;1,X386,VLOOKUP(X385,$AC:$AD,2,FALSE)))</f>
        <v>Flying</v>
      </c>
      <c r="Y387" s="9" t="str">
        <f t="shared" si="72"/>
        <v/>
      </c>
      <c r="Z387" s="9" t="str">
        <f t="shared" si="72"/>
        <v/>
      </c>
      <c r="AA387" s="9" t="str">
        <f t="shared" si="72"/>
        <v> </v>
      </c>
      <c r="AC387" s="28"/>
      <c r="AD387" s="28"/>
      <c r="BF387" s="9" t="s">
        <v>1049</v>
      </c>
    </row>
    <row r="388" spans="1:58">
      <c r="A388" s="1" t="str">
        <f t="shared" si="62"/>
        <v>|英テキスト|&gt;|&gt;|&gt;|&gt;|Flying  &amp;br;When you Discard a card, this creature gains +1/+1.&amp;br;Landfall Blue:If this creature was Destroyed this game, Discard 3 cards and Return this creature to the battlefield.|</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Flying  &amp;br;When you Discard a card, this creature gains +1/+1.&amp;br;Landfall Blue:If this creature was Destroyed this game, Discard 3 cards and Return this creature to the battlefield.</v>
      </c>
      <c r="O388" s="1" t="s">
        <v>1069</v>
      </c>
      <c r="Q388" s="9" t="s">
        <v>12</v>
      </c>
      <c r="R388" s="10" t="str">
        <f>IF(INDEX(AX:AX,W382+1)="",0,INDEX(AX:AX,W382+1)&amp;"/"&amp;INDEX(AY:AY,W382+1))</f>
        <v>2/2</v>
      </c>
      <c r="S388" s="11"/>
      <c r="T388" s="11"/>
      <c r="U388" s="11"/>
      <c r="V388" s="12"/>
      <c r="W388" s="16"/>
      <c r="X388" s="9"/>
      <c r="Y388" s="28"/>
      <c r="Z388" s="28"/>
      <c r="AA388" s="29"/>
      <c r="AC388" s="28"/>
      <c r="AD388" s="28"/>
      <c r="BF388" s="9" t="s">
        <v>1049</v>
      </c>
    </row>
    <row r="389" spans="1:58">
      <c r="A389" s="1" t="str">
        <f t="shared" si="62"/>
        <v>|PT|&gt;|2/2|シールド数|&gt;||</v>
      </c>
      <c r="B389" s="1" t="s">
        <v>1049</v>
      </c>
      <c r="C389" s="1" t="s">
        <v>1069</v>
      </c>
      <c r="D389" s="1" t="s">
        <v>12</v>
      </c>
      <c r="E389" s="1" t="s">
        <v>1069</v>
      </c>
      <c r="F389" s="1" t="s">
        <v>1083</v>
      </c>
      <c r="G389" s="1" t="s">
        <v>1069</v>
      </c>
      <c r="H389" s="1" t="str">
        <f>IF(R388=0,"",R388)</f>
        <v>2/2</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*鎖鳴らし/Rattlechains</v>
      </c>
      <c r="B396" s="1" t="s">
        <v>1049</v>
      </c>
      <c r="C396" s="1" t="str">
        <f>"*"&amp;R396&amp;"/"&amp;T396</f>
        <v>*鎖鳴らし/Rattlechains</v>
      </c>
      <c r="Q396" s="9" t="s">
        <v>3</v>
      </c>
      <c r="R396" s="10" t="str">
        <f>INDEX(AJ:AJ,W395+1)</f>
        <v>鎖鳴らし</v>
      </c>
      <c r="S396" s="11" t="s">
        <v>4</v>
      </c>
      <c r="T396" s="10" t="str">
        <f>INDEX(AK:AK,W395+1)</f>
        <v>Rattlechains</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青</v>
      </c>
      <c r="S397" s="15" t="s">
        <v>1</v>
      </c>
      <c r="T397" s="10" t="str">
        <f>INDEX(AG:AG,W395+1)</f>
        <v>神話レア</v>
      </c>
      <c r="U397" s="15" t="s">
        <v>2</v>
      </c>
      <c r="V397" s="10">
        <f>INDEX(AI:AI,W395+1)</f>
        <v>18</v>
      </c>
      <c r="W397" s="16"/>
      <c r="X397" s="10" t="str">
        <f>INDEX(AQ:AQ,W395+1)</f>
        <v>飛行</v>
      </c>
      <c r="Y397" s="28"/>
      <c r="Z397" s="28"/>
      <c r="AA397" s="29"/>
      <c r="AC397" s="11"/>
      <c r="AD397" s="11"/>
      <c r="BF397" s="9" t="s">
        <v>1049</v>
      </c>
    </row>
    <row r="398" spans="1:58">
      <c r="A398" s="1" t="str">
        <f t="shared" si="73"/>
        <v>|色|青|レアリティ|神話レア|マナコスト|18|</v>
      </c>
      <c r="B398" s="1" t="s">
        <v>1049</v>
      </c>
      <c r="C398" s="1" t="s">
        <v>1069</v>
      </c>
      <c r="D398" s="4" t="s">
        <v>0</v>
      </c>
      <c r="E398" s="1" t="s">
        <v>1069</v>
      </c>
      <c r="F398" s="1" t="str">
        <f>IF(R397=0,"",R397)</f>
        <v>青</v>
      </c>
      <c r="G398" s="1" t="s">
        <v>1069</v>
      </c>
      <c r="H398" s="4" t="s">
        <v>1073</v>
      </c>
      <c r="I398" s="1" t="s">
        <v>1069</v>
      </c>
      <c r="J398" s="1" t="str">
        <f>IF(T397=0,"",T397)</f>
        <v>神話レア</v>
      </c>
      <c r="K398" s="1" t="s">
        <v>1069</v>
      </c>
      <c r="L398" s="4" t="s">
        <v>1074</v>
      </c>
      <c r="M398" s="1" t="s">
        <v>1069</v>
      </c>
      <c r="N398" s="1">
        <f>IF(V397=0,"",V397)</f>
        <v>18</v>
      </c>
      <c r="O398" s="1" t="s">
        <v>1069</v>
      </c>
      <c r="Q398" s="9" t="s">
        <v>5</v>
      </c>
      <c r="R398" s="10" t="str">
        <f>INDEX(AL:AL,W395+1)</f>
        <v>クリーチャー</v>
      </c>
      <c r="S398" s="15" t="s">
        <v>1075</v>
      </c>
      <c r="T398" s="10" t="str">
        <f>INDEX(AN:AN,W395+1)</f>
        <v>スピリット</v>
      </c>
      <c r="U398" s="10">
        <f>INDEX(AO:AO,W395+1)</f>
        <v>0</v>
      </c>
      <c r="V398" s="10">
        <f>INDEX(AP:AP,W395+1)</f>
        <v>0</v>
      </c>
      <c r="W398" s="16"/>
      <c r="X398" s="10" t="str">
        <f>INDEX(AZ:AZ,W395+1)</f>
        <v>飛行</v>
      </c>
      <c r="Y398" s="10" t="str">
        <f>INDEX(BA:BA,W395+1)</f>
        <v/>
      </c>
      <c r="Z398" s="10" t="str">
        <f>INDEX(BB:BB,W395+1)</f>
        <v/>
      </c>
      <c r="AA398" s="10">
        <f>INDEX(BC:BC,W395+1)</f>
        <v>0</v>
      </c>
      <c r="AC398" s="28"/>
      <c r="AD398" s="28"/>
      <c r="BF398" s="9" t="s">
        <v>1049</v>
      </c>
    </row>
    <row r="399" spans="1:58">
      <c r="A399" s="1" t="str">
        <f t="shared" si="73"/>
        <v>|種別|クリーチャー|サブタイプ|スピリット|||</v>
      </c>
      <c r="B399" s="1" t="s">
        <v>1049</v>
      </c>
      <c r="C399" s="1" t="s">
        <v>1069</v>
      </c>
      <c r="D399" s="4" t="s">
        <v>5</v>
      </c>
      <c r="E399" s="1" t="s">
        <v>1069</v>
      </c>
      <c r="F399" s="1" t="str">
        <f>IF(R398=0,"",R398)</f>
        <v>クリーチャー</v>
      </c>
      <c r="G399" s="1" t="s">
        <v>1069</v>
      </c>
      <c r="H399" s="4" t="s">
        <v>1078</v>
      </c>
      <c r="I399" s="1" t="s">
        <v>1069</v>
      </c>
      <c r="J399" s="1" t="str">
        <f>IF(T398=0,"",T398)</f>
        <v>スピリット</v>
      </c>
      <c r="K399" s="1" t="s">
        <v>1069</v>
      </c>
      <c r="L399" s="1" t="str">
        <f>IF(U398=0,"",U398)</f>
        <v/>
      </c>
      <c r="M399" s="1" t="s">
        <v>1069</v>
      </c>
      <c r="N399" s="1" t="str">
        <f>IF(V398=0,"",V398)</f>
        <v/>
      </c>
      <c r="O399" s="1" t="s">
        <v>1069</v>
      </c>
      <c r="Q399" s="9" t="s">
        <v>1079</v>
      </c>
      <c r="R399" s="10" t="str">
        <f>INDEX(BD:BD,W395+1)</f>
        <v>飛行&amp;br;このクリーチャーが戦場に出たとき、あなたの手札の各スピリットはそれぞれ6マナを得る。&amp;br;あなたがスピリットを引いたとき、そのクリーチャーは6マナを得る。&amp;br;このクリーチャーが戦場に出ている間、あなたがコントロールする各スピリットは呪禁を得る。</v>
      </c>
      <c r="S399" s="11"/>
      <c r="T399" s="11"/>
      <c r="U399" s="11"/>
      <c r="V399" s="12"/>
      <c r="W399" s="16"/>
      <c r="X399" s="8"/>
      <c r="Y399" s="8"/>
      <c r="Z399" s="8"/>
      <c r="AA399" s="30"/>
      <c r="AC399" s="28"/>
      <c r="AD399" s="28"/>
      <c r="BF399" s="9" t="s">
        <v>1049</v>
      </c>
    </row>
    <row r="400" spans="1:58">
      <c r="A400" s="1" t="str">
        <f t="shared" si="73"/>
        <v>|テキスト|&gt;|&gt;|&gt;|&gt;|飛行&amp;br;このクリーチャーが戦場に出たとき、あなたの手札の各スピリットはそれぞれ6マナを得る。&amp;br;あなたがスピリットを引いたとき、そのクリーチャーは6マナを得る。&amp;br;このクリーチャーが戦場に出ている間、あなたがコントロールする各スピリットは呪禁を得る。|</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飛行&amp;br;このクリーチャーが戦場に出たとき、あなたの手札の各スピリットはそれぞれ6マナを得る。&amp;br;あなたがスピリットを引いたとき、そのクリーチャーは6マナを得る。&amp;br;このクリーチャーが戦場に出ている間、あなたがコントロールする各スピリットは呪禁を得る。</v>
      </c>
      <c r="O400" s="1" t="s">
        <v>1069</v>
      </c>
      <c r="Q400" s="14" t="s">
        <v>21</v>
      </c>
      <c r="R400" s="10" t="str">
        <f>INDEX(BE:BE,W395+1)</f>
        <v>When this creature enters the battlefield, give 6 mana to each Spirit you control in hand.&amp;br;When you draw a Spirit, it gains 6 mana.&amp;br;Give Hexproof to each Spirit you control.</v>
      </c>
      <c r="S400" s="11" t="s">
        <v>1173</v>
      </c>
      <c r="T400" s="10" t="str">
        <f>IF(X400="","",X400&amp;IF(Y400="",""," "&amp;Y400)&amp;IF(Z400="",""," "&amp;Z400)&amp;IF(AA400="",""," "&amp;AA400))</f>
        <v>Flying  </v>
      </c>
      <c r="U400" s="11"/>
      <c r="V400" s="12"/>
      <c r="W400" s="16" t="s">
        <v>1084</v>
      </c>
      <c r="X400" s="9" t="str">
        <f t="shared" ref="X400:AA400" si="75">IF(ISERROR(IF(LEN(X399)&gt;1,X399,VLOOKUP(X398,$AC:$AD,2,FALSE))),"",IF(LEN(X399)&gt;1,X399,VLOOKUP(X398,$AC:$AD,2,FALSE)))</f>
        <v>Flying</v>
      </c>
      <c r="Y400" s="9" t="str">
        <f t="shared" si="75"/>
        <v/>
      </c>
      <c r="Z400" s="9" t="str">
        <f t="shared" si="75"/>
        <v/>
      </c>
      <c r="AA400" s="9" t="str">
        <f t="shared" si="75"/>
        <v> </v>
      </c>
      <c r="AC400" s="28"/>
      <c r="AD400" s="28"/>
      <c r="BF400" s="9" t="s">
        <v>1049</v>
      </c>
    </row>
    <row r="401" spans="1:58">
      <c r="A401" s="1" t="str">
        <f t="shared" si="73"/>
        <v>|英テキスト|&gt;|&gt;|&gt;|&gt;|Flying  &amp;br;When this creature enters the battlefield, give 6 mana to each Spirit you control in hand.&amp;br;When you draw a Spirit, it gains 6 mana.&amp;br;Give Hexproof to each Spirit you control.|</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Flying  &amp;br;When this creature enters the battlefield, give 6 mana to each Spirit you control in hand.&amp;br;When you draw a Spirit, it gains 6 mana.&amp;br;Give Hexproof to each Spirit you control.</v>
      </c>
      <c r="O401" s="1" t="s">
        <v>1069</v>
      </c>
      <c r="Q401" s="9" t="s">
        <v>12</v>
      </c>
      <c r="R401" s="10" t="str">
        <f>IF(INDEX(AX:AX,W395+1)="",0,INDEX(AX:AX,W395+1)&amp;"/"&amp;INDEX(AY:AY,W395+1))</f>
        <v>8/7</v>
      </c>
      <c r="S401" s="11"/>
      <c r="T401" s="11"/>
      <c r="U401" s="11"/>
      <c r="V401" s="12"/>
      <c r="W401" s="16"/>
      <c r="X401" s="9"/>
      <c r="Y401" s="28"/>
      <c r="Z401" s="28"/>
      <c r="AA401" s="29"/>
      <c r="AC401" s="28"/>
      <c r="AD401" s="28"/>
      <c r="BF401" s="9" t="s">
        <v>1049</v>
      </c>
    </row>
    <row r="402" spans="1:58">
      <c r="A402" s="1" t="str">
        <f t="shared" si="73"/>
        <v>|PT|&gt;|8/7|シールド数|&gt;||</v>
      </c>
      <c r="B402" s="1" t="s">
        <v>1049</v>
      </c>
      <c r="C402" s="1" t="s">
        <v>1069</v>
      </c>
      <c r="D402" s="1" t="s">
        <v>12</v>
      </c>
      <c r="E402" s="1" t="s">
        <v>1069</v>
      </c>
      <c r="F402" s="1" t="s">
        <v>1083</v>
      </c>
      <c r="G402" s="1" t="s">
        <v>1069</v>
      </c>
      <c r="H402" s="1" t="str">
        <f>IF(R401=0,"",R401)</f>
        <v>8/7</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*驚恐の目覚め/Startled Awake</v>
      </c>
      <c r="B409" s="1" t="s">
        <v>1049</v>
      </c>
      <c r="C409" s="1" t="str">
        <f>"*"&amp;R409&amp;"/"&amp;T409</f>
        <v>*驚恐の目覚め/Startled Awake</v>
      </c>
      <c r="Q409" s="9" t="s">
        <v>3</v>
      </c>
      <c r="R409" s="10" t="str">
        <f>INDEX(AJ:AJ,W408+1)</f>
        <v>驚恐の目覚め</v>
      </c>
      <c r="S409" s="11" t="s">
        <v>4</v>
      </c>
      <c r="T409" s="10" t="str">
        <f>INDEX(AK:AK,W408+1)</f>
        <v>Startled Awake</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青</v>
      </c>
      <c r="S410" s="15" t="s">
        <v>1</v>
      </c>
      <c r="T410" s="10" t="str">
        <f>INDEX(AG:AG,W408+1)</f>
        <v>神話レア</v>
      </c>
      <c r="U410" s="15" t="s">
        <v>2</v>
      </c>
      <c r="V410" s="10">
        <f>INDEX(AI:AI,W408+1)</f>
        <v>6</v>
      </c>
      <c r="W410" s="16"/>
      <c r="X410" s="10" t="str">
        <f>INDEX(AQ:AQ,W408+1)</f>
        <v>ブロックされない</v>
      </c>
      <c r="Y410" s="28"/>
      <c r="Z410" s="28"/>
      <c r="AA410" s="29"/>
      <c r="AC410" s="11"/>
      <c r="AD410" s="11"/>
      <c r="BF410" s="9" t="s">
        <v>1049</v>
      </c>
    </row>
    <row r="411" spans="1:58">
      <c r="A411" s="1" t="str">
        <f t="shared" si="73"/>
        <v>|色|青|レアリティ|神話レア|マナコスト|6|</v>
      </c>
      <c r="B411" s="1" t="s">
        <v>1049</v>
      </c>
      <c r="C411" s="1" t="s">
        <v>1069</v>
      </c>
      <c r="D411" s="4" t="s">
        <v>0</v>
      </c>
      <c r="E411" s="1" t="s">
        <v>1069</v>
      </c>
      <c r="F411" s="1" t="str">
        <f>IF(R410=0,"",R410)</f>
        <v>青</v>
      </c>
      <c r="G411" s="1" t="s">
        <v>1069</v>
      </c>
      <c r="H411" s="4" t="s">
        <v>1073</v>
      </c>
      <c r="I411" s="1" t="s">
        <v>1069</v>
      </c>
      <c r="J411" s="1" t="str">
        <f>IF(T410=0,"",T410)</f>
        <v>神話レア</v>
      </c>
      <c r="K411" s="1" t="s">
        <v>1069</v>
      </c>
      <c r="L411" s="4" t="s">
        <v>1074</v>
      </c>
      <c r="M411" s="1" t="s">
        <v>1069</v>
      </c>
      <c r="N411" s="1">
        <f>IF(V410=0,"",V410)</f>
        <v>6</v>
      </c>
      <c r="O411" s="1" t="s">
        <v>1069</v>
      </c>
      <c r="Q411" s="9" t="s">
        <v>5</v>
      </c>
      <c r="R411" s="10" t="str">
        <f>INDEX(AL:AL,W408+1)</f>
        <v>クリーチャー</v>
      </c>
      <c r="S411" s="15" t="s">
        <v>1075</v>
      </c>
      <c r="T411" s="10" t="str">
        <f>INDEX(AN:AN,W408+1)</f>
        <v>スピリット</v>
      </c>
      <c r="U411" s="10">
        <f>INDEX(AO:AO,W408+1)</f>
        <v>0</v>
      </c>
      <c r="V411" s="10">
        <f>INDEX(AP:AP,W408+1)</f>
        <v>0</v>
      </c>
      <c r="W411" s="16"/>
      <c r="X411" s="10" t="str">
        <f>INDEX(AZ:AZ,W408+1)</f>
        <v>ブロ</v>
      </c>
      <c r="Y411" s="10" t="str">
        <f>INDEX(BA:BA,W408+1)</f>
        <v/>
      </c>
      <c r="Z411" s="10" t="str">
        <f>INDEX(BB:BB,W408+1)</f>
        <v/>
      </c>
      <c r="AA411" s="10">
        <f>INDEX(BC:BC,W408+1)</f>
        <v>0</v>
      </c>
      <c r="AC411" s="28"/>
      <c r="AD411" s="28"/>
      <c r="BF411" s="9" t="s">
        <v>1049</v>
      </c>
    </row>
    <row r="412" spans="1:58">
      <c r="A412" s="1" t="str">
        <f t="shared" si="73"/>
        <v>|種別|クリーチャー|サブタイプ|スピリット|||</v>
      </c>
      <c r="B412" s="1" t="s">
        <v>1049</v>
      </c>
      <c r="C412" s="1" t="s">
        <v>1069</v>
      </c>
      <c r="D412" s="4" t="s">
        <v>5</v>
      </c>
      <c r="E412" s="1" t="s">
        <v>1069</v>
      </c>
      <c r="F412" s="1" t="str">
        <f>IF(R411=0,"",R411)</f>
        <v>クリーチャー</v>
      </c>
      <c r="G412" s="1" t="s">
        <v>1069</v>
      </c>
      <c r="H412" s="4" t="s">
        <v>1078</v>
      </c>
      <c r="I412" s="1" t="s">
        <v>1069</v>
      </c>
      <c r="J412" s="1" t="str">
        <f>IF(T411=0,"",T411)</f>
        <v>スピリット</v>
      </c>
      <c r="K412" s="1" t="s">
        <v>1069</v>
      </c>
      <c r="L412" s="1" t="str">
        <f>IF(U411=0,"",U411)</f>
        <v/>
      </c>
      <c r="M412" s="1" t="s">
        <v>1069</v>
      </c>
      <c r="N412" s="1" t="str">
        <f>IF(V411=0,"",V411)</f>
        <v/>
      </c>
      <c r="O412" s="1" t="s">
        <v>1069</v>
      </c>
      <c r="Q412" s="9" t="s">
        <v>1079</v>
      </c>
      <c r="R412" s="10" t="str">
        <f>INDEX(BD:BD,W408+1)</f>
        <v>ブロックされない&amp;br;このクリーチャーが戦場に出たとき、あなたは13マナを得る。&amp;br;このクリーチャーがプレインズウォーカーに戦闘ダメージを与えたとき、このクリーチャーは変身する。</v>
      </c>
      <c r="S412" s="11"/>
      <c r="T412" s="11"/>
      <c r="U412" s="11"/>
      <c r="V412" s="12"/>
      <c r="W412" s="16"/>
      <c r="X412" s="8"/>
      <c r="Y412" s="8"/>
      <c r="Z412" s="8"/>
      <c r="AA412" s="30"/>
      <c r="AC412" s="28"/>
      <c r="AD412" s="28"/>
      <c r="BF412" s="9" t="s">
        <v>1049</v>
      </c>
    </row>
    <row r="413" spans="1:58">
      <c r="A413" s="1" t="str">
        <f t="shared" si="73"/>
        <v>|テキスト|&gt;|&gt;|&gt;|&gt;|ブロックされない&amp;br;このクリーチャーが戦場に出たとき、あなたは13マナを得る。&amp;br;このクリーチャーがプレインズウォーカーに戦闘ダメージを与えたとき、このクリーチャーは変身する。|</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ブロックされない&amp;br;このクリーチャーが戦場に出たとき、あなたは13マナを得る。&amp;br;このクリーチャーがプレインズウォーカーに戦闘ダメージを与えたとき、このクリーチャーは変身する。</v>
      </c>
      <c r="O413" s="1" t="s">
        <v>1069</v>
      </c>
      <c r="Q413" s="14" t="s">
        <v>21</v>
      </c>
      <c r="R413" s="10" t="str">
        <f>INDEX(BE:BE,W408+1)</f>
        <v>When this creature enters the battlefield, gain 13 mana.&amp;br;When this creature deals combat damage to a planeswalker, Transform this creature.</v>
      </c>
      <c r="S413" s="11" t="s">
        <v>1173</v>
      </c>
      <c r="T413" s="10" t="str">
        <f>IF(X413="","",X413&amp;IF(Y413="",""," "&amp;Y413)&amp;IF(Z413="",""," "&amp;Z413)&amp;IF(AA413="",""," "&amp;AA413))</f>
        <v>Unblockable  </v>
      </c>
      <c r="U413" s="11"/>
      <c r="V413" s="12"/>
      <c r="W413" s="16" t="s">
        <v>1084</v>
      </c>
      <c r="X413" s="9" t="str">
        <f t="shared" ref="X413:AA413" si="77">IF(ISERROR(IF(LEN(X412)&gt;1,X412,VLOOKUP(X411,$AC:$AD,2,FALSE))),"",IF(LEN(X412)&gt;1,X412,VLOOKUP(X411,$AC:$AD,2,FALSE)))</f>
        <v>Unblockable</v>
      </c>
      <c r="Y413" s="9" t="str">
        <f t="shared" si="77"/>
        <v/>
      </c>
      <c r="Z413" s="9" t="str">
        <f t="shared" si="77"/>
        <v/>
      </c>
      <c r="AA413" s="9" t="str">
        <f t="shared" si="77"/>
        <v> </v>
      </c>
      <c r="AC413" s="28"/>
      <c r="AD413" s="28"/>
      <c r="BF413" s="9" t="s">
        <v>1049</v>
      </c>
    </row>
    <row r="414" spans="1:58">
      <c r="A414" s="1" t="str">
        <f t="shared" si="73"/>
        <v>|英テキスト|&gt;|&gt;|&gt;|&gt;|Unblockable  &amp;br;When this creature enters the battlefield, gain 13 mana.&amp;br;When this creature deals combat damage to a planeswalker, Transform this creature.|</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Unblockable  &amp;br;When this creature enters the battlefield, gain 13 mana.&amp;br;When this creature deals combat damage to a planeswalker, Transform this creature.</v>
      </c>
      <c r="O414" s="1" t="s">
        <v>1069</v>
      </c>
      <c r="Q414" s="9" t="s">
        <v>12</v>
      </c>
      <c r="R414" s="10" t="str">
        <f>IF(INDEX(AX:AX,W408+1)="",0,INDEX(AX:AX,W408+1)&amp;"/"&amp;INDEX(AY:AY,W408+1))</f>
        <v>1/1</v>
      </c>
      <c r="S414" s="11"/>
      <c r="T414" s="11"/>
      <c r="U414" s="11"/>
      <c r="V414" s="12"/>
      <c r="W414" s="16"/>
      <c r="X414" s="9"/>
      <c r="Y414" s="28"/>
      <c r="Z414" s="28"/>
      <c r="AA414" s="29"/>
      <c r="AC414" s="28"/>
      <c r="AD414" s="28"/>
      <c r="BF414" s="9" t="s">
        <v>1049</v>
      </c>
    </row>
    <row r="415" spans="1:58">
      <c r="A415" s="1" t="str">
        <f t="shared" si="73"/>
        <v>|PT|&gt;|1/1|シールド数|&gt;||</v>
      </c>
      <c r="B415" s="1" t="s">
        <v>1049</v>
      </c>
      <c r="C415" s="1" t="s">
        <v>1069</v>
      </c>
      <c r="D415" s="1" t="s">
        <v>12</v>
      </c>
      <c r="E415" s="1" t="s">
        <v>1069</v>
      </c>
      <c r="F415" s="1" t="s">
        <v>1083</v>
      </c>
      <c r="G415" s="1" t="s">
        <v>1069</v>
      </c>
      <c r="H415" s="1" t="str">
        <f>IF(R414=0,"",R414)</f>
        <v>1/1</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*絶え間ない悪夢/Persistent Nightmare</v>
      </c>
      <c r="B422" s="1" t="s">
        <v>1049</v>
      </c>
      <c r="C422" s="1" t="str">
        <f>"*"&amp;R422&amp;"/"&amp;T422</f>
        <v>*絶え間ない悪夢/Persistent Nightmare</v>
      </c>
      <c r="Q422" s="9" t="s">
        <v>3</v>
      </c>
      <c r="R422" s="10" t="str">
        <f>INDEX(AJ:AJ,W421+1)</f>
        <v>絶え間ない悪夢</v>
      </c>
      <c r="S422" s="11" t="s">
        <v>4</v>
      </c>
      <c r="T422" s="10" t="str">
        <f>INDEX(AK:AK,W421+1)</f>
        <v>Persistent Nightmare</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青</v>
      </c>
      <c r="S423" s="15" t="s">
        <v>1</v>
      </c>
      <c r="T423" s="10" t="str">
        <f>INDEX(AG:AG,W421+1)</f>
        <v>神話レア</v>
      </c>
      <c r="U423" s="15" t="s">
        <v>2</v>
      </c>
      <c r="V423" s="10">
        <f>INDEX(AI:AI,W421+1)</f>
        <v>1</v>
      </c>
      <c r="W423" s="16"/>
      <c r="X423" s="10" t="str">
        <f>INDEX(AQ:AQ,W421+1)</f>
        <v>ブロックされない</v>
      </c>
      <c r="Y423" s="28"/>
      <c r="Z423" s="28"/>
      <c r="AA423" s="29"/>
      <c r="AC423" s="11"/>
      <c r="AD423" s="11"/>
      <c r="BF423" s="9" t="s">
        <v>1049</v>
      </c>
    </row>
    <row r="424" spans="1:58">
      <c r="A424" s="1" t="str">
        <f t="shared" si="73"/>
        <v>|色|青|レアリティ|神話レア|マナコスト|1|</v>
      </c>
      <c r="B424" s="1" t="s">
        <v>1049</v>
      </c>
      <c r="C424" s="1" t="s">
        <v>1069</v>
      </c>
      <c r="D424" s="4" t="s">
        <v>0</v>
      </c>
      <c r="E424" s="1" t="s">
        <v>1069</v>
      </c>
      <c r="F424" s="1" t="str">
        <f>IF(R423=0,"",R423)</f>
        <v>青</v>
      </c>
      <c r="G424" s="1" t="s">
        <v>1069</v>
      </c>
      <c r="H424" s="4" t="s">
        <v>1073</v>
      </c>
      <c r="I424" s="1" t="s">
        <v>1069</v>
      </c>
      <c r="J424" s="1" t="str">
        <f>IF(T423=0,"",T423)</f>
        <v>神話レア</v>
      </c>
      <c r="K424" s="1" t="s">
        <v>1069</v>
      </c>
      <c r="L424" s="4" t="s">
        <v>1074</v>
      </c>
      <c r="M424" s="1" t="s">
        <v>1069</v>
      </c>
      <c r="N424" s="1">
        <f>IF(V423=0,"",V423)</f>
        <v>1</v>
      </c>
      <c r="O424" s="1" t="s">
        <v>1069</v>
      </c>
      <c r="Q424" s="9" t="s">
        <v>5</v>
      </c>
      <c r="R424" s="10" t="str">
        <f>INDEX(AL:AL,W421+1)</f>
        <v>クリーチャー</v>
      </c>
      <c r="S424" s="15" t="s">
        <v>1075</v>
      </c>
      <c r="T424" s="10" t="str">
        <f>INDEX(AN:AN,W421+1)</f>
        <v>ナイトメア</v>
      </c>
      <c r="U424" s="10">
        <f>INDEX(AO:AO,W421+1)</f>
        <v>0</v>
      </c>
      <c r="V424" s="10">
        <f>INDEX(AP:AP,W421+1)</f>
        <v>0</v>
      </c>
      <c r="W424" s="16"/>
      <c r="X424" s="10" t="str">
        <f>INDEX(AZ:AZ,W421+1)</f>
        <v>ブロ</v>
      </c>
      <c r="Y424" s="10" t="str">
        <f>INDEX(BA:BA,W421+1)</f>
        <v/>
      </c>
      <c r="Z424" s="10" t="str">
        <f>INDEX(BB:BB,W421+1)</f>
        <v/>
      </c>
      <c r="AA424" s="10">
        <f>INDEX(BC:BC,W421+1)</f>
        <v>0</v>
      </c>
      <c r="AC424" s="28"/>
      <c r="AD424" s="28"/>
      <c r="BF424" s="9" t="s">
        <v>1049</v>
      </c>
    </row>
    <row r="425" spans="1:58">
      <c r="A425" s="1" t="str">
        <f t="shared" si="73"/>
        <v>|種別|クリーチャー|サブタイプ|ナイトメア|||</v>
      </c>
      <c r="B425" s="1" t="s">
        <v>1049</v>
      </c>
      <c r="C425" s="1" t="s">
        <v>1069</v>
      </c>
      <c r="D425" s="4" t="s">
        <v>5</v>
      </c>
      <c r="E425" s="1" t="s">
        <v>1069</v>
      </c>
      <c r="F425" s="1" t="str">
        <f>IF(R424=0,"",R424)</f>
        <v>クリーチャー</v>
      </c>
      <c r="G425" s="1" t="s">
        <v>1069</v>
      </c>
      <c r="H425" s="4" t="s">
        <v>1078</v>
      </c>
      <c r="I425" s="1" t="s">
        <v>1069</v>
      </c>
      <c r="J425" s="1" t="str">
        <f>IF(T424=0,"",T424)</f>
        <v>ナイトメア</v>
      </c>
      <c r="K425" s="1" t="s">
        <v>1069</v>
      </c>
      <c r="L425" s="1" t="str">
        <f>IF(U424=0,"",U424)</f>
        <v/>
      </c>
      <c r="M425" s="1" t="s">
        <v>1069</v>
      </c>
      <c r="N425" s="1" t="str">
        <f>IF(V424=0,"",V424)</f>
        <v/>
      </c>
      <c r="O425" s="1" t="s">
        <v>1069</v>
      </c>
      <c r="Q425" s="9" t="s">
        <v>1079</v>
      </c>
      <c r="R425" s="10" t="str">
        <f>INDEX(BD:BD,W421+1)</f>
        <v>ブロックされない&amp;br;このクリーチャーがプレインズウォーカーに戦闘ダメージを与えたとき、このクリーチャーをあなたの手札に戻す。</v>
      </c>
      <c r="S425" s="11"/>
      <c r="T425" s="11"/>
      <c r="U425" s="11"/>
      <c r="V425" s="12"/>
      <c r="W425" s="16"/>
      <c r="X425" s="8"/>
      <c r="Y425" s="8"/>
      <c r="Z425" s="8"/>
      <c r="AA425" s="30"/>
      <c r="AC425" s="28"/>
      <c r="AD425" s="28"/>
      <c r="BF425" s="9" t="s">
        <v>1049</v>
      </c>
    </row>
    <row r="426" spans="1:58">
      <c r="A426" s="1" t="str">
        <f t="shared" si="73"/>
        <v>|テキスト|&gt;|&gt;|&gt;|&gt;|ブロックされない&amp;br;このクリーチャーがプレインズウォーカーに戦闘ダメージを与えたとき、このクリーチャーをあなたの手札に戻す。|</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ブロックされない&amp;br;このクリーチャーがプレインズウォーカーに戦闘ダメージを与えたとき、このクリーチャーをあなたの手札に戻す。</v>
      </c>
      <c r="O426" s="1" t="s">
        <v>1069</v>
      </c>
      <c r="Q426" s="14" t="s">
        <v>21</v>
      </c>
      <c r="R426" s="10" t="str">
        <f>INDEX(BE:BE,W421+1)</f>
        <v>When this creature deals combat damage to a Planeswalker, Return it to your hand.</v>
      </c>
      <c r="S426" s="11" t="s">
        <v>1173</v>
      </c>
      <c r="T426" s="10" t="str">
        <f>IF(X426="","",X426&amp;IF(Y426="",""," "&amp;Y426)&amp;IF(Z426="",""," "&amp;Z426)&amp;IF(AA426="",""," "&amp;AA426))</f>
        <v>Unblockable  </v>
      </c>
      <c r="U426" s="11"/>
      <c r="V426" s="12"/>
      <c r="W426" s="16" t="s">
        <v>1084</v>
      </c>
      <c r="X426" s="9" t="str">
        <f t="shared" ref="X426:AA426" si="79">IF(ISERROR(IF(LEN(X425)&gt;1,X425,VLOOKUP(X424,$AC:$AD,2,FALSE))),"",IF(LEN(X425)&gt;1,X425,VLOOKUP(X424,$AC:$AD,2,FALSE)))</f>
        <v>Unblockable</v>
      </c>
      <c r="Y426" s="9" t="str">
        <f t="shared" si="79"/>
        <v/>
      </c>
      <c r="Z426" s="9" t="str">
        <f t="shared" si="79"/>
        <v/>
      </c>
      <c r="AA426" s="9" t="str">
        <f t="shared" si="79"/>
        <v> </v>
      </c>
      <c r="AC426" s="28"/>
      <c r="AD426" s="28"/>
      <c r="BF426" s="9" t="s">
        <v>1049</v>
      </c>
    </row>
    <row r="427" spans="1:58">
      <c r="A427" s="1" t="str">
        <f t="shared" si="73"/>
        <v>|英テキスト|&gt;|&gt;|&gt;|&gt;|Unblockable  &amp;br;When this creature deals combat damage to a Planeswalker, Return it to your hand.|</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Unblockable  &amp;br;When this creature deals combat damage to a Planeswalker, Return it to your hand.</v>
      </c>
      <c r="O427" s="1" t="s">
        <v>1069</v>
      </c>
      <c r="Q427" s="9" t="s">
        <v>12</v>
      </c>
      <c r="R427" s="10" t="str">
        <f>IF(INDEX(AX:AX,W421+1)="",0,INDEX(AX:AX,W421+1)&amp;"/"&amp;INDEX(AY:AY,W421+1))</f>
        <v>1/1</v>
      </c>
      <c r="S427" s="11"/>
      <c r="T427" s="11"/>
      <c r="U427" s="11"/>
      <c r="V427" s="12"/>
      <c r="W427" s="16"/>
      <c r="X427" s="9"/>
      <c r="Y427" s="28"/>
      <c r="Z427" s="28"/>
      <c r="AA427" s="29"/>
      <c r="AC427" s="28"/>
      <c r="AD427" s="28"/>
      <c r="BF427" s="9" t="s">
        <v>1049</v>
      </c>
    </row>
    <row r="428" spans="1:58">
      <c r="A428" s="1" t="str">
        <f t="shared" si="73"/>
        <v>|PT|&gt;|1/1|シールド数|&gt;||</v>
      </c>
      <c r="B428" s="1" t="s">
        <v>1049</v>
      </c>
      <c r="C428" s="1" t="s">
        <v>1069</v>
      </c>
      <c r="D428" s="1" t="s">
        <v>12</v>
      </c>
      <c r="E428" s="1" t="s">
        <v>1069</v>
      </c>
      <c r="F428" s="1" t="s">
        <v>1083</v>
      </c>
      <c r="G428" s="1" t="s">
        <v>1069</v>
      </c>
      <c r="H428" s="1" t="str">
        <f>IF(R427=0,"",R427)</f>
        <v>1/1</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*氷の中の存在/Thing in the Ice</v>
      </c>
      <c r="B435" s="1" t="s">
        <v>1049</v>
      </c>
      <c r="C435" s="1" t="str">
        <f>"*"&amp;R435&amp;"/"&amp;T435</f>
        <v>*氷の中の存在/Thing in the Ice</v>
      </c>
      <c r="Q435" s="9" t="s">
        <v>3</v>
      </c>
      <c r="R435" s="10" t="str">
        <f>INDEX(AJ:AJ,W434+1)</f>
        <v>氷の中の存在</v>
      </c>
      <c r="S435" s="11" t="s">
        <v>4</v>
      </c>
      <c r="T435" s="10" t="str">
        <f>INDEX(AK:AK,W434+1)</f>
        <v>Thing in the Ice</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青</v>
      </c>
      <c r="S436" s="15" t="s">
        <v>1</v>
      </c>
      <c r="T436" s="10" t="str">
        <f>INDEX(AG:AG,W434+1)</f>
        <v>神話レア</v>
      </c>
      <c r="U436" s="15" t="s">
        <v>2</v>
      </c>
      <c r="V436" s="10">
        <f>INDEX(AI:AI,W434+1)</f>
        <v>4</v>
      </c>
      <c r="W436" s="16"/>
      <c r="X436" s="10" t="str">
        <f>INDEX(AQ:AQ,W434+1)</f>
        <v>このクリーチャーは攻撃したりブロックしたりできない。</v>
      </c>
      <c r="Y436" s="28"/>
      <c r="Z436" s="28"/>
      <c r="AA436" s="29"/>
      <c r="AC436" s="11"/>
      <c r="AD436" s="11"/>
      <c r="BF436" s="9" t="s">
        <v>1049</v>
      </c>
    </row>
    <row r="437" spans="1:58">
      <c r="A437" s="1" t="str">
        <f t="shared" si="73"/>
        <v>|色|青|レアリティ|神話レア|マナコスト|4|</v>
      </c>
      <c r="B437" s="1" t="s">
        <v>1049</v>
      </c>
      <c r="C437" s="1" t="s">
        <v>1069</v>
      </c>
      <c r="D437" s="4" t="s">
        <v>0</v>
      </c>
      <c r="E437" s="1" t="s">
        <v>1069</v>
      </c>
      <c r="F437" s="1" t="str">
        <f>IF(R436=0,"",R436)</f>
        <v>青</v>
      </c>
      <c r="G437" s="1" t="s">
        <v>1069</v>
      </c>
      <c r="H437" s="4" t="s">
        <v>1073</v>
      </c>
      <c r="I437" s="1" t="s">
        <v>1069</v>
      </c>
      <c r="J437" s="1" t="str">
        <f>IF(T436=0,"",T436)</f>
        <v>神話レア</v>
      </c>
      <c r="K437" s="1" t="s">
        <v>1069</v>
      </c>
      <c r="L437" s="4" t="s">
        <v>1074</v>
      </c>
      <c r="M437" s="1" t="s">
        <v>1069</v>
      </c>
      <c r="N437" s="1">
        <f>IF(V436=0,"",V436)</f>
        <v>4</v>
      </c>
      <c r="O437" s="1" t="s">
        <v>1069</v>
      </c>
      <c r="Q437" s="9" t="s">
        <v>5</v>
      </c>
      <c r="R437" s="10" t="str">
        <f>INDEX(AL:AL,W434+1)</f>
        <v>クリーチャー</v>
      </c>
      <c r="S437" s="15" t="s">
        <v>1075</v>
      </c>
      <c r="T437" s="10" t="str">
        <f>INDEX(AN:AN,W434+1)</f>
        <v>ホラー</v>
      </c>
      <c r="U437" s="10">
        <f>INDEX(AO:AO,W434+1)</f>
        <v>0</v>
      </c>
      <c r="V437" s="10">
        <f>INDEX(AP:AP,W434+1)</f>
        <v>0</v>
      </c>
      <c r="W437" s="16"/>
      <c r="X437" s="10" t="str">
        <f>INDEX(AZ:AZ,W434+1)</f>
        <v>この</v>
      </c>
      <c r="Y437" s="10" t="str">
        <f>INDEX(BA:BA,W434+1)</f>
        <v/>
      </c>
      <c r="Z437" s="10" t="str">
        <f>INDEX(BB:BB,W434+1)</f>
        <v/>
      </c>
      <c r="AA437" s="10">
        <f>INDEX(BC:BC,W434+1)</f>
        <v>0</v>
      </c>
      <c r="AC437" s="28"/>
      <c r="AD437" s="28"/>
      <c r="BF437" s="9" t="s">
        <v>1049</v>
      </c>
    </row>
    <row r="438" spans="1:58">
      <c r="A438" s="1" t="str">
        <f t="shared" si="73"/>
        <v>|種別|クリーチャー|サブタイプ|ホラー|||</v>
      </c>
      <c r="B438" s="1" t="s">
        <v>1049</v>
      </c>
      <c r="C438" s="1" t="s">
        <v>1069</v>
      </c>
      <c r="D438" s="4" t="s">
        <v>5</v>
      </c>
      <c r="E438" s="1" t="s">
        <v>1069</v>
      </c>
      <c r="F438" s="1" t="str">
        <f>IF(R437=0,"",R437)</f>
        <v>クリーチャー</v>
      </c>
      <c r="G438" s="1" t="s">
        <v>1069</v>
      </c>
      <c r="H438" s="4" t="s">
        <v>1078</v>
      </c>
      <c r="I438" s="1" t="s">
        <v>1069</v>
      </c>
      <c r="J438" s="1" t="str">
        <f>IF(T437=0,"",T437)</f>
        <v>ホラー</v>
      </c>
      <c r="K438" s="1" t="s">
        <v>1069</v>
      </c>
      <c r="L438" s="1" t="str">
        <f>IF(U437=0,"",U437)</f>
        <v/>
      </c>
      <c r="M438" s="1" t="s">
        <v>1069</v>
      </c>
      <c r="N438" s="1" t="str">
        <f>IF(V437=0,"",V437)</f>
        <v/>
      </c>
      <c r="O438" s="1" t="s">
        <v>1069</v>
      </c>
      <c r="Q438" s="9" t="s">
        <v>1079</v>
      </c>
      <c r="R438" s="10" t="str">
        <f>INDEX(BD:BD,W434+1)</f>
        <v>このクリーチャーは攻撃したりブロックしたりできない。&amp;br;あなたが呪文かサポートを唱えたとき、このクリーチャーは1点のダメージを受ける。&amp;br;このクリーチャーがダメージを受けてタフネスが6以下になったとき、このクリーチャーは変身する。</v>
      </c>
      <c r="S438" s="11"/>
      <c r="T438" s="11"/>
      <c r="U438" s="11"/>
      <c r="V438" s="12"/>
      <c r="W438" s="16"/>
      <c r="X438" s="8"/>
      <c r="Y438" s="8"/>
      <c r="Z438" s="8"/>
      <c r="AA438" s="30"/>
      <c r="AC438" s="28"/>
      <c r="AD438" s="28"/>
      <c r="BF438" s="9" t="s">
        <v>1049</v>
      </c>
    </row>
    <row r="439" spans="1:58">
      <c r="A439" s="1" t="str">
        <f t="shared" si="73"/>
        <v>|テキスト|&gt;|&gt;|&gt;|&gt;|このクリーチャーは攻撃したりブロックしたりできない。&amp;br;あなたが呪文かサポートを唱えたとき、このクリーチャーは1点のダメージを受ける。&amp;br;このクリーチャーがダメージを受けてタフネスが6以下になったとき、このクリーチャーは変身する。|</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このクリーチャーは攻撃したりブロックしたりできない。&amp;br;あなたが呪文かサポートを唱えたとき、このクリーチャーは1点のダメージを受ける。&amp;br;このクリーチャーがダメージを受けてタフネスが6以下になったとき、このクリーチャーは変身する。</v>
      </c>
      <c r="O439" s="1" t="s">
        <v>1069</v>
      </c>
      <c r="Q439" s="14" t="s">
        <v>21</v>
      </c>
      <c r="R439" s="10" t="str">
        <f>INDEX(BE:BE,W434+1)</f>
        <v>This creature can't attack or block.&amp;br;When you cast a Spell or Support, this creature takes 1 damage.&amp;br;When this creature has 6 or less Toughness, Transform this creature.</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|英テキスト|&gt;|&gt;|&gt;|&gt;|This creature can't attack or block.&amp;br;When you cast a Spell or Support, this creature takes 1 damage.&amp;br;When this creature has 6 or less Toughness, Transform this creature.|</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This creature can't attack or block.&amp;br;When you cast a Spell or Support, this creature takes 1 damage.&amp;br;When this creature has 6 or less Toughness, Transform this creature.</v>
      </c>
      <c r="O440" s="1" t="s">
        <v>1069</v>
      </c>
      <c r="Q440" s="9" t="s">
        <v>12</v>
      </c>
      <c r="R440" s="10" t="str">
        <f>IF(INDEX(AX:AX,W434+1)="",0,INDEX(AX:AX,W434+1)&amp;"/"&amp;INDEX(AY:AY,W434+1))</f>
        <v>0/10</v>
      </c>
      <c r="S440" s="11"/>
      <c r="T440" s="11"/>
      <c r="U440" s="11"/>
      <c r="V440" s="12"/>
      <c r="W440" s="16"/>
      <c r="X440" s="9"/>
      <c r="Y440" s="28"/>
      <c r="Z440" s="28"/>
      <c r="AA440" s="29"/>
      <c r="AC440" s="28"/>
      <c r="AD440" s="28"/>
      <c r="BF440" s="9" t="s">
        <v>1049</v>
      </c>
    </row>
    <row r="441" spans="1:58">
      <c r="A441" s="1" t="str">
        <f t="shared" si="73"/>
        <v>|PT|&gt;|0/10|シールド数|&gt;||</v>
      </c>
      <c r="B441" s="1" t="s">
        <v>1049</v>
      </c>
      <c r="C441" s="1" t="s">
        <v>1069</v>
      </c>
      <c r="D441" s="1" t="s">
        <v>12</v>
      </c>
      <c r="E441" s="1" t="s">
        <v>1069</v>
      </c>
      <c r="F441" s="1" t="s">
        <v>1083</v>
      </c>
      <c r="G441" s="1" t="s">
        <v>1069</v>
      </c>
      <c r="H441" s="1" t="str">
        <f>IF(R440=0,"",R440)</f>
        <v>0/10</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*目覚めた恐怖/Awoken Horror</v>
      </c>
      <c r="B448" s="1" t="s">
        <v>1049</v>
      </c>
      <c r="C448" s="1" t="str">
        <f>"*"&amp;R448&amp;"/"&amp;T448</f>
        <v>*目覚めた恐怖/Awoken Horror</v>
      </c>
      <c r="Q448" s="9" t="s">
        <v>3</v>
      </c>
      <c r="R448" s="10" t="str">
        <f>INDEX(AJ:AJ,W447+1)</f>
        <v>目覚めた恐怖</v>
      </c>
      <c r="S448" s="11" t="s">
        <v>4</v>
      </c>
      <c r="T448" s="10" t="str">
        <f>INDEX(AK:AK,W447+1)</f>
        <v>Awoken Horror</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青</v>
      </c>
      <c r="S449" s="15" t="s">
        <v>1</v>
      </c>
      <c r="T449" s="10" t="str">
        <f>INDEX(AG:AG,W447+1)</f>
        <v>神話レア</v>
      </c>
      <c r="U449" s="15" t="s">
        <v>2</v>
      </c>
      <c r="V449" s="10">
        <f>INDEX(AI:AI,W447+1)</f>
        <v>1</v>
      </c>
      <c r="W449" s="16"/>
      <c r="X449" s="10" t="str">
        <f>INDEX(AQ:AQ,W447+1)</f>
        <v>このクリーチャーがこの形態に変身したとき、ホラーでない各クリーチャーをオーナーの手札に戻す。</v>
      </c>
      <c r="Y449" s="28"/>
      <c r="Z449" s="28"/>
      <c r="AA449" s="29"/>
      <c r="AC449" s="11"/>
      <c r="AD449" s="11"/>
      <c r="BF449" s="9" t="s">
        <v>1049</v>
      </c>
    </row>
    <row r="450" spans="1:58">
      <c r="A450" s="1" t="str">
        <f t="shared" si="73"/>
        <v>|色|青|レアリティ|神話レア|マナコスト|1|</v>
      </c>
      <c r="B450" s="1" t="s">
        <v>1049</v>
      </c>
      <c r="C450" s="1" t="s">
        <v>1069</v>
      </c>
      <c r="D450" s="4" t="s">
        <v>0</v>
      </c>
      <c r="E450" s="1" t="s">
        <v>1069</v>
      </c>
      <c r="F450" s="1" t="str">
        <f>IF(R449=0,"",R449)</f>
        <v>青</v>
      </c>
      <c r="G450" s="1" t="s">
        <v>1069</v>
      </c>
      <c r="H450" s="4" t="s">
        <v>1073</v>
      </c>
      <c r="I450" s="1" t="s">
        <v>1069</v>
      </c>
      <c r="J450" s="1" t="str">
        <f>IF(T449=0,"",T449)</f>
        <v>神話レア</v>
      </c>
      <c r="K450" s="1" t="s">
        <v>1069</v>
      </c>
      <c r="L450" s="4" t="s">
        <v>1074</v>
      </c>
      <c r="M450" s="1" t="s">
        <v>1069</v>
      </c>
      <c r="N450" s="1">
        <f>IF(V449=0,"",V449)</f>
        <v>1</v>
      </c>
      <c r="O450" s="1" t="s">
        <v>1069</v>
      </c>
      <c r="Q450" s="9" t="s">
        <v>5</v>
      </c>
      <c r="R450" s="10" t="str">
        <f>INDEX(AL:AL,W447+1)</f>
        <v>クリーチャー</v>
      </c>
      <c r="S450" s="15" t="s">
        <v>1075</v>
      </c>
      <c r="T450" s="10" t="str">
        <f>INDEX(AN:AN,W447+1)</f>
        <v>クラーケン</v>
      </c>
      <c r="U450" s="10" t="str">
        <f>INDEX(AO:AO,W447+1)</f>
        <v>ホラー</v>
      </c>
      <c r="V450" s="10">
        <f>INDEX(AP:AP,W447+1)</f>
        <v>0</v>
      </c>
      <c r="W450" s="16"/>
      <c r="X450" s="10" t="str">
        <f>INDEX(AZ:AZ,W447+1)</f>
        <v>この</v>
      </c>
      <c r="Y450" s="10" t="str">
        <f>INDEX(BA:BA,W447+1)</f>
        <v/>
      </c>
      <c r="Z450" s="10" t="str">
        <f>INDEX(BB:BB,W447+1)</f>
        <v/>
      </c>
      <c r="AA450" s="10">
        <f>INDEX(BC:BC,W447+1)</f>
        <v>0</v>
      </c>
      <c r="AC450" s="28"/>
      <c r="AD450" s="28"/>
      <c r="BF450" s="9" t="s">
        <v>1049</v>
      </c>
    </row>
    <row r="451" spans="1:58">
      <c r="A451" s="1" t="str">
        <f t="shared" si="73"/>
        <v>|種別|クリーチャー|サブタイプ|クラーケン|ホラー||</v>
      </c>
      <c r="B451" s="1" t="s">
        <v>1049</v>
      </c>
      <c r="C451" s="1" t="s">
        <v>1069</v>
      </c>
      <c r="D451" s="4" t="s">
        <v>5</v>
      </c>
      <c r="E451" s="1" t="s">
        <v>1069</v>
      </c>
      <c r="F451" s="1" t="str">
        <f>IF(R450=0,"",R450)</f>
        <v>クリーチャー</v>
      </c>
      <c r="G451" s="1" t="s">
        <v>1069</v>
      </c>
      <c r="H451" s="4" t="s">
        <v>1078</v>
      </c>
      <c r="I451" s="1" t="s">
        <v>1069</v>
      </c>
      <c r="J451" s="1" t="str">
        <f>IF(T450=0,"",T450)</f>
        <v>クラーケン</v>
      </c>
      <c r="K451" s="1" t="s">
        <v>1069</v>
      </c>
      <c r="L451" s="1" t="str">
        <f>IF(U450=0,"",U450)</f>
        <v>ホラー</v>
      </c>
      <c r="M451" s="1" t="s">
        <v>1069</v>
      </c>
      <c r="N451" s="1" t="str">
        <f>IF(V450=0,"",V450)</f>
        <v/>
      </c>
      <c r="O451" s="1" t="s">
        <v>1069</v>
      </c>
      <c r="Q451" s="9" t="s">
        <v>1079</v>
      </c>
      <c r="R451" s="10" t="str">
        <f>INDEX(BD:BD,W447+1)</f>
        <v>このクリーチャーがこの形態に変身したとき、ホラーでない各クリーチャーをオーナーの手札に戻す。</v>
      </c>
      <c r="S451" s="11"/>
      <c r="T451" s="11"/>
      <c r="U451" s="11"/>
      <c r="V451" s="12"/>
      <c r="W451" s="16"/>
      <c r="X451" s="8"/>
      <c r="Y451" s="8"/>
      <c r="Z451" s="8"/>
      <c r="AA451" s="30"/>
      <c r="AC451" s="28"/>
      <c r="AD451" s="28"/>
      <c r="BF451" s="9" t="s">
        <v>1049</v>
      </c>
    </row>
    <row r="452" spans="1:58">
      <c r="A452" s="1" t="str">
        <f t="shared" si="73"/>
        <v>|テキスト|&gt;|&gt;|&gt;|&gt;|このクリーチャーがこの形態に変身したとき、ホラーでない各クリーチャーをオーナーの手札に戻す。|</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このクリーチャーがこの形態に変身したとき、ホラーでない各クリーチャーをオーナーの手札に戻す。</v>
      </c>
      <c r="O452" s="1" t="s">
        <v>1069</v>
      </c>
      <c r="Q452" s="14" t="s">
        <v>21</v>
      </c>
      <c r="R452" s="10" t="str">
        <f>INDEX(BE:BE,W447+1)</f>
        <v>When this creature Transforms, Return all non-Horror creatures on the battlefield to their owner's hands.</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|英テキスト|&gt;|&gt;|&gt;|&gt;|When this creature Transforms, Return all non-Horror creatures on the battlefield to their owner's hands.|</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When this creature Transforms, Return all non-Horror creatures on the battlefield to their owner's hands.</v>
      </c>
      <c r="O453" s="1" t="s">
        <v>1069</v>
      </c>
      <c r="Q453" s="9" t="s">
        <v>12</v>
      </c>
      <c r="R453" s="10" t="str">
        <f>IF(INDEX(AX:AX,W447+1)="",0,INDEX(AX:AX,W447+1)&amp;"/"&amp;INDEX(AY:AY,W447+1))</f>
        <v>7/8</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|PT|&gt;|7/8|シールド数|&gt;||</v>
      </c>
      <c r="B454" s="1" t="s">
        <v>1049</v>
      </c>
      <c r="C454" s="1" t="s">
        <v>1069</v>
      </c>
      <c r="D454" s="1" t="s">
        <v>12</v>
      </c>
      <c r="E454" s="1" t="s">
        <v>1069</v>
      </c>
      <c r="F454" s="1" t="s">
        <v>1083</v>
      </c>
      <c r="G454" s="1" t="s">
        <v>1069</v>
      </c>
      <c r="H454" s="1" t="str">
        <f>IF(R453=0,"",R453)</f>
        <v>7/8</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*岸の飲み込み/Engulf the Shore</v>
      </c>
      <c r="B461" s="1" t="s">
        <v>1049</v>
      </c>
      <c r="C461" s="1" t="str">
        <f>"*"&amp;R461&amp;"/"&amp;T461</f>
        <v>*岸の飲み込み/Engulf the Shore</v>
      </c>
      <c r="Q461" s="9" t="s">
        <v>3</v>
      </c>
      <c r="R461" s="10" t="str">
        <f>INDEX(AJ:AJ,W460+1)</f>
        <v>岸の飲み込み</v>
      </c>
      <c r="S461" s="11" t="s">
        <v>4</v>
      </c>
      <c r="T461" s="10" t="str">
        <f>INDEX(AK:AK,W460+1)</f>
        <v>Engulf the Shore</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青</v>
      </c>
      <c r="S462" s="15" t="s">
        <v>1</v>
      </c>
      <c r="T462" s="10" t="str">
        <f>INDEX(AG:AG,W460+1)</f>
        <v>神話レア</v>
      </c>
      <c r="U462" s="15" t="s">
        <v>2</v>
      </c>
      <c r="V462" s="10">
        <f>INDEX(AI:AI,W460+1)</f>
        <v>18</v>
      </c>
      <c r="W462" s="16"/>
      <c r="X462" s="10" t="str">
        <f>INDEX(AQ:AQ,W460+1)</f>
        <v>対戦相手がコントロールする各クリーチャーを対戦相手のライブラリーの一番上に戻す。</v>
      </c>
      <c r="Y462" s="28"/>
      <c r="Z462" s="28"/>
      <c r="AA462" s="29"/>
      <c r="AC462" s="11"/>
      <c r="AD462" s="11"/>
      <c r="BF462" s="9" t="s">
        <v>1049</v>
      </c>
    </row>
    <row r="463" spans="1:58">
      <c r="A463" s="1" t="str">
        <f t="shared" si="84"/>
        <v>|色|青|レアリティ|神話レア|マナコスト|18|</v>
      </c>
      <c r="B463" s="1" t="s">
        <v>1049</v>
      </c>
      <c r="C463" s="1" t="s">
        <v>1069</v>
      </c>
      <c r="D463" s="4" t="s">
        <v>0</v>
      </c>
      <c r="E463" s="1" t="s">
        <v>1069</v>
      </c>
      <c r="F463" s="1" t="str">
        <f>IF(R462=0,"",R462)</f>
        <v>青</v>
      </c>
      <c r="G463" s="1" t="s">
        <v>1069</v>
      </c>
      <c r="H463" s="4" t="s">
        <v>1073</v>
      </c>
      <c r="I463" s="1" t="s">
        <v>1069</v>
      </c>
      <c r="J463" s="1" t="str">
        <f>IF(T462=0,"",T462)</f>
        <v>神話レア</v>
      </c>
      <c r="K463" s="1" t="s">
        <v>1069</v>
      </c>
      <c r="L463" s="4" t="s">
        <v>1074</v>
      </c>
      <c r="M463" s="1" t="s">
        <v>1069</v>
      </c>
      <c r="N463" s="1">
        <f>IF(V462=0,"",V462)</f>
        <v>18</v>
      </c>
      <c r="O463" s="1" t="s">
        <v>1069</v>
      </c>
      <c r="Q463" s="9" t="s">
        <v>5</v>
      </c>
      <c r="R463" s="10" t="str">
        <f>INDEX(AL:AL,W460+1)</f>
        <v>呪文</v>
      </c>
      <c r="S463" s="15" t="s">
        <v>1075</v>
      </c>
      <c r="T463" s="10">
        <f>INDEX(AN:AN,W460+1)</f>
        <v>0</v>
      </c>
      <c r="U463" s="10">
        <f>INDEX(AO:AO,W460+1)</f>
        <v>0</v>
      </c>
      <c r="V463" s="10">
        <f>INDEX(AP:AP,W460+1)</f>
        <v>0</v>
      </c>
      <c r="W463" s="16"/>
      <c r="X463" s="10" t="str">
        <f>INDEX(AZ:AZ,W460+1)</f>
        <v>対戦</v>
      </c>
      <c r="Y463" s="10" t="str">
        <f>INDEX(BA:BA,W460+1)</f>
        <v/>
      </c>
      <c r="Z463" s="10" t="str">
        <f>INDEX(BB:BB,W460+1)</f>
        <v/>
      </c>
      <c r="AA463" s="10">
        <f>INDEX(BC:BC,W460+1)</f>
        <v>0</v>
      </c>
      <c r="AC463" s="28"/>
      <c r="AD463" s="28"/>
      <c r="BF463" s="9" t="s">
        <v>1049</v>
      </c>
    </row>
    <row r="464" spans="1:58">
      <c r="A464" s="1" t="str">
        <f t="shared" si="84"/>
        <v>|種別|呪文|サブタイプ||||</v>
      </c>
      <c r="B464" s="1" t="s">
        <v>1049</v>
      </c>
      <c r="C464" s="1" t="s">
        <v>1069</v>
      </c>
      <c r="D464" s="4" t="s">
        <v>5</v>
      </c>
      <c r="E464" s="1" t="s">
        <v>1069</v>
      </c>
      <c r="F464" s="1" t="str">
        <f>IF(R463=0,"",R463)</f>
        <v>呪文</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対戦相手がコントロールする各クリーチャーを対戦相手のライブラリーの一番上に戻す。</v>
      </c>
      <c r="S464" s="11"/>
      <c r="T464" s="11"/>
      <c r="U464" s="11"/>
      <c r="V464" s="12"/>
      <c r="W464" s="16"/>
      <c r="X464" s="8"/>
      <c r="Y464" s="8"/>
      <c r="Z464" s="8"/>
      <c r="AA464" s="30"/>
      <c r="AC464" s="28"/>
      <c r="AD464" s="28"/>
      <c r="BF464" s="9" t="s">
        <v>1049</v>
      </c>
    </row>
    <row r="465" spans="1:58">
      <c r="A465" s="1" t="str">
        <f t="shared" si="84"/>
        <v>|テキスト|&gt;|&gt;|&gt;|&gt;|対戦相手がコントロールする各クリーチャーを対戦相手のライブラリーの一番上に戻す。|</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対戦相手がコントロールする各クリーチャーを対戦相手のライブラリーの一番上に戻す。</v>
      </c>
      <c r="O465" s="1" t="s">
        <v>1069</v>
      </c>
      <c r="Q465" s="14" t="s">
        <v>21</v>
      </c>
      <c r="R465" s="10" t="str">
        <f>INDEX(BE:BE,W460+1)</f>
        <v>Each creature your opponent controls on the battlefield are Returned to their owner's Library.</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|英テキスト|&gt;|&gt;|&gt;|&gt;|Each creature your opponent controls on the battlefield are Returned to their owner's Library.|</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Each creature your opponent controls on the battlefield are Returned to their owner's Library.</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f>INDEX(AF:AF,W473+1)</f>
        <v>0</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|色||レアリティ||マナコスト||</v>
      </c>
      <c r="B476" s="1" t="s">
        <v>1049</v>
      </c>
      <c r="C476" s="1" t="s">
        <v>1069</v>
      </c>
      <c r="D476" s="4" t="s">
        <v>0</v>
      </c>
      <c r="E476" s="1" t="s">
        <v>1069</v>
      </c>
      <c r="F476" s="1" t="str">
        <f>IF(R475=0,"",R475)</f>
        <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f>INDEX(AF:AF,W486+1)</f>
        <v>0</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|色||レアリティ||マナコスト||</v>
      </c>
      <c r="B489" s="1" t="s">
        <v>1049</v>
      </c>
      <c r="C489" s="1" t="s">
        <v>1069</v>
      </c>
      <c r="D489" s="4" t="s">
        <v>0</v>
      </c>
      <c r="E489" s="1" t="s">
        <v>1069</v>
      </c>
      <c r="F489" s="1" t="str">
        <f>IF(R488=0,"",R488)</f>
        <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f>INDEX(AF:AF,W499+1)</f>
        <v>0</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|色||レアリティ||マナコスト||</v>
      </c>
      <c r="B502" s="1" t="s">
        <v>1049</v>
      </c>
      <c r="C502" s="1" t="s">
        <v>1069</v>
      </c>
      <c r="D502" s="4" t="s">
        <v>0</v>
      </c>
      <c r="E502" s="1" t="s">
        <v>1069</v>
      </c>
      <c r="F502" s="1" t="str">
        <f>IF(R501=0,"",R501)</f>
        <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f>INDEX(AF:AF,W512+1)</f>
        <v>0</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|色||レアリティ||マナコスト||</v>
      </c>
      <c r="B515" s="1" t="s">
        <v>1049</v>
      </c>
      <c r="C515" s="1" t="s">
        <v>1069</v>
      </c>
      <c r="D515" s="4" t="s">
        <v>0</v>
      </c>
      <c r="E515" s="1" t="s">
        <v>1069</v>
      </c>
      <c r="F515" s="1" t="str">
        <f>IF(R514=0,"",R514)</f>
        <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f>INDEX(AF:AF,W525+1)</f>
        <v>0</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|色||レアリティ||マナコスト||</v>
      </c>
      <c r="B528" s="1" t="s">
        <v>1049</v>
      </c>
      <c r="C528" s="1" t="s">
        <v>1069</v>
      </c>
      <c r="D528" s="4" t="s">
        <v>0</v>
      </c>
      <c r="E528" s="1" t="s">
        <v>1069</v>
      </c>
      <c r="F528" s="1" t="str">
        <f>IF(R527=0,"",R527)</f>
        <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f>INDEX(AF:AF,W538+1)</f>
        <v>0</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|色||レアリティ||マナコスト||</v>
      </c>
      <c r="B541" s="1" t="s">
        <v>1049</v>
      </c>
      <c r="C541" s="1" t="s">
        <v>1069</v>
      </c>
      <c r="D541" s="4" t="s">
        <v>0</v>
      </c>
      <c r="E541" s="1" t="s">
        <v>1069</v>
      </c>
      <c r="F541" s="1" t="str">
        <f>IF(R540=0,"",R540)</f>
        <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f>INDEX(AF:AF,W551+1)</f>
        <v>0</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|色||レアリティ||マナコスト||</v>
      </c>
      <c r="B554" s="1" t="s">
        <v>1049</v>
      </c>
      <c r="C554" s="1" t="s">
        <v>1069</v>
      </c>
      <c r="D554" s="4" t="s">
        <v>0</v>
      </c>
      <c r="E554" s="1" t="s">
        <v>1069</v>
      </c>
      <c r="F554" s="1" t="str">
        <f>IF(R553=0,"",R553)</f>
        <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f>INDEX(AF:AF,W564+1)</f>
        <v>0</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|色||レアリティ||マナコスト||</v>
      </c>
      <c r="B567" s="1" t="s">
        <v>1049</v>
      </c>
      <c r="C567" s="1" t="s">
        <v>1069</v>
      </c>
      <c r="D567" s="4" t="s">
        <v>0</v>
      </c>
      <c r="E567" s="1" t="s">
        <v>1069</v>
      </c>
      <c r="F567" s="1" t="str">
        <f>IF(R566=0,"",R566)</f>
        <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f>INDEX(AF:AF,W577+1)</f>
        <v>0</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|色||レアリティ||マナコスト||</v>
      </c>
      <c r="B580" s="1" t="s">
        <v>1049</v>
      </c>
      <c r="C580" s="1" t="s">
        <v>1069</v>
      </c>
      <c r="D580" s="4" t="s">
        <v>0</v>
      </c>
      <c r="E580" s="1" t="s">
        <v>1069</v>
      </c>
      <c r="F580" s="1" t="str">
        <f>IF(R579=0,"",R579)</f>
        <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f>INDEX(AF:AF,W590+1)</f>
        <v>0</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|色||レアリティ||マナコスト||</v>
      </c>
      <c r="B593" s="1" t="s">
        <v>1049</v>
      </c>
      <c r="C593" s="1" t="s">
        <v>1069</v>
      </c>
      <c r="D593" s="4" t="s">
        <v>0</v>
      </c>
      <c r="E593" s="1" t="s">
        <v>1069</v>
      </c>
      <c r="F593" s="1" t="str">
        <f>IF(R592=0,"",R592)</f>
        <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f>INDEX(AF:AF,W603+1)</f>
        <v>0</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|色||レアリティ||マナコスト||</v>
      </c>
      <c r="B606" s="1" t="s">
        <v>1049</v>
      </c>
      <c r="C606" s="1" t="s">
        <v>1069</v>
      </c>
      <c r="D606" s="4" t="s">
        <v>0</v>
      </c>
      <c r="E606" s="1" t="s">
        <v>1069</v>
      </c>
      <c r="F606" s="1" t="str">
        <f>IF(R605=0,"",R605)</f>
        <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f>INDEX(AF:AF,W616+1)</f>
        <v>0</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|色||レアリティ||マナコスト||</v>
      </c>
      <c r="B619" s="1" t="s">
        <v>1049</v>
      </c>
      <c r="C619" s="1" t="s">
        <v>1069</v>
      </c>
      <c r="D619" s="4" t="s">
        <v>0</v>
      </c>
      <c r="E619" s="1" t="s">
        <v>1069</v>
      </c>
      <c r="F619" s="1" t="str">
        <f>IF(R618=0,"",R618)</f>
        <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f>INDEX(AF:AF,W629+1)</f>
        <v>0</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|色||レアリティ||マナコスト||</v>
      </c>
      <c r="B632" s="1" t="s">
        <v>1049</v>
      </c>
      <c r="C632" s="1" t="s">
        <v>1069</v>
      </c>
      <c r="D632" s="4" t="s">
        <v>0</v>
      </c>
      <c r="E632" s="1" t="s">
        <v>1069</v>
      </c>
      <c r="F632" s="1" t="str">
        <f>IF(R631=0,"",R631)</f>
        <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f>INDEX(AF:AF,W642+1)</f>
        <v>0</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|色||レアリティ||マナコスト||</v>
      </c>
      <c r="B645" s="1" t="s">
        <v>1049</v>
      </c>
      <c r="C645" s="1" t="s">
        <v>1069</v>
      </c>
      <c r="D645" s="4" t="s">
        <v>0</v>
      </c>
      <c r="E645" s="1" t="s">
        <v>1069</v>
      </c>
      <c r="F645" s="1" t="str">
        <f>IF(R644=0,"",R644)</f>
        <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topLeftCell="AA1" workbookViewId="0">
      <selection activeCell="AM35" sqref="AM35"/>
    </sheetView>
  </sheetViews>
  <sheetFormatPr defaultColWidth="9" defaultRowHeight="13.5"/>
  <cols>
    <col min="1" max="1" width="28.52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288</v>
      </c>
      <c r="AG2" s="36" t="s">
        <v>24</v>
      </c>
      <c r="AH2" s="36"/>
      <c r="AI2" s="36">
        <v>6</v>
      </c>
      <c r="AJ2" s="36" t="s">
        <v>289</v>
      </c>
      <c r="AK2" s="36" t="s">
        <v>290</v>
      </c>
      <c r="AL2" s="36" t="s">
        <v>27</v>
      </c>
      <c r="AM2" s="36"/>
      <c r="AN2" s="36" t="s">
        <v>170</v>
      </c>
      <c r="AO2" s="36" t="s">
        <v>291</v>
      </c>
      <c r="AP2" s="36"/>
      <c r="AQ2" s="36" t="s">
        <v>122</v>
      </c>
      <c r="AR2" s="36" t="s">
        <v>292</v>
      </c>
      <c r="AS2" s="36"/>
      <c r="AT2" s="38">
        <v>42767</v>
      </c>
      <c r="AU2" s="36"/>
      <c r="AV2" s="36"/>
      <c r="AW2" s="36"/>
      <c r="AX2" s="36">
        <v>2</v>
      </c>
      <c r="AY2" s="36">
        <v>1</v>
      </c>
      <c r="AZ2" s="36" t="str">
        <f t="shared" ref="AZ2:AZ51" si="0">LEFT(AQ2,2)</f>
        <v>飛行</v>
      </c>
      <c r="BA2" s="36" t="str">
        <f t="shared" ref="BA2:BA51" si="1">IF(ISERROR(FIND(" ",AQ2)),"",MID(AQ2,FIND(" ",AQ2)+1,2))</f>
        <v>ディ</v>
      </c>
      <c r="BB2" s="36" t="str">
        <f t="shared" ref="BB2:BB51" si="2">IF(LEN(BA2)&gt;1,IF(ISERROR(FIND(" ",AQ2,FIND(" ",AQ2)+1)),"",MID(AQ2,FIND(" ",AQ2)+4,2)),"")</f>
        <v/>
      </c>
      <c r="BC2" s="36"/>
      <c r="BD2" s="36" t="str">
        <f t="shared" ref="BD2:BD51" si="3">IF(AQ2="","",AQ2&amp;IF(AR2="","","&amp;br;"&amp;AR2)&amp;IF(AS2="","","&amp;br;"&amp;AS2))</f>
        <v>飛行 ディフェンダー&amp;br;このクリーチャーが死亡したとき、カードを1枚捨てて、ジェム3個を黒に変換する。</v>
      </c>
      <c r="BE2" s="30" t="str">
        <f>IF(AK2="","",VLOOKUP(AK2,BH:BJ,3,FALSE))</f>
        <v>When this creature dies, Discard 1 card and convert 3 gems to Black.</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
        <v>288</v>
      </c>
      <c r="AG3" s="36" t="s">
        <v>24</v>
      </c>
      <c r="AH3" s="36"/>
      <c r="AI3" s="36">
        <v>10</v>
      </c>
      <c r="AJ3" s="36" t="s">
        <v>293</v>
      </c>
      <c r="AK3" s="36" t="s">
        <v>294</v>
      </c>
      <c r="AL3" s="36" t="s">
        <v>27</v>
      </c>
      <c r="AM3" s="36"/>
      <c r="AN3" s="36" t="s">
        <v>28</v>
      </c>
      <c r="AO3" s="36"/>
      <c r="AP3" s="36"/>
      <c r="AQ3" s="36" t="s">
        <v>295</v>
      </c>
      <c r="AR3" s="36"/>
      <c r="AS3" s="36"/>
      <c r="AT3" s="38">
        <v>42738</v>
      </c>
      <c r="AU3" s="36"/>
      <c r="AV3" s="36"/>
      <c r="AW3" s="36"/>
      <c r="AX3" s="36">
        <v>1</v>
      </c>
      <c r="AY3" s="36">
        <v>3</v>
      </c>
      <c r="AZ3" s="36" t="str">
        <f t="shared" si="0"/>
        <v>ブロ</v>
      </c>
      <c r="BA3" s="36" t="str">
        <f t="shared" si="1"/>
        <v>絆魂</v>
      </c>
      <c r="BB3" s="36" t="str">
        <f t="shared" si="2"/>
        <v/>
      </c>
      <c r="BC3" s="36"/>
      <c r="BD3" s="36" t="str">
        <f t="shared" si="3"/>
        <v>ブロックされない 絆魂</v>
      </c>
      <c r="BE3" s="30" t="str">
        <f>IF(AK3="","",VLOOKUP(AK3,BH:BJ,3,FALSE))</f>
        <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
        <v>288</v>
      </c>
      <c r="AG4" s="36" t="s">
        <v>24</v>
      </c>
      <c r="AH4" s="36"/>
      <c r="AI4" s="36">
        <v>10</v>
      </c>
      <c r="AJ4" s="36" t="s">
        <v>296</v>
      </c>
      <c r="AK4" s="36" t="s">
        <v>297</v>
      </c>
      <c r="AL4" s="36" t="s">
        <v>27</v>
      </c>
      <c r="AM4" s="36"/>
      <c r="AN4" s="36" t="s">
        <v>33</v>
      </c>
      <c r="AO4" s="36" t="s">
        <v>216</v>
      </c>
      <c r="AP4" s="36"/>
      <c r="AQ4" s="36" t="s">
        <v>35</v>
      </c>
      <c r="AR4" s="36" t="s">
        <v>298</v>
      </c>
      <c r="AS4" s="36"/>
      <c r="AT4" s="38">
        <v>42768</v>
      </c>
      <c r="AU4" s="36"/>
      <c r="AV4" s="36"/>
      <c r="AW4" s="36"/>
      <c r="AX4" s="36">
        <v>2</v>
      </c>
      <c r="AY4" s="36">
        <v>2</v>
      </c>
      <c r="AZ4" s="36" t="str">
        <f t="shared" si="0"/>
        <v>ディ</v>
      </c>
      <c r="BA4" s="36" t="str">
        <f t="shared" si="1"/>
        <v/>
      </c>
      <c r="BB4" s="36" t="str">
        <f t="shared" si="2"/>
        <v/>
      </c>
      <c r="BC4" s="36"/>
      <c r="BD4" s="36" t="str">
        <f t="shared" si="3"/>
        <v>ディフェンダー&amp;br;このクリーチャーが死亡したとき、2/2の黒のゾンビ・トークンを1体召喚する。</v>
      </c>
      <c r="BE4" s="30" t="str">
        <f>IF(AK4="","",VLOOKUP(AK4,BH:BJ,3,FALSE))</f>
        <v>When this creature dies, summon 1 2/2 Black Zombie.</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
        <v>288</v>
      </c>
      <c r="AG5" s="36" t="s">
        <v>24</v>
      </c>
      <c r="AH5" s="36"/>
      <c r="AI5" s="36">
        <v>9</v>
      </c>
      <c r="AJ5" s="36" t="s">
        <v>299</v>
      </c>
      <c r="AK5" s="36" t="s">
        <v>300</v>
      </c>
      <c r="AL5" s="36" t="s">
        <v>27</v>
      </c>
      <c r="AM5" s="36"/>
      <c r="AN5" s="36" t="s">
        <v>170</v>
      </c>
      <c r="AO5" s="36" t="s">
        <v>301</v>
      </c>
      <c r="AP5" s="36"/>
      <c r="AQ5" s="36"/>
      <c r="AR5" s="36"/>
      <c r="AS5" s="36"/>
      <c r="AT5" s="38">
        <v>42827</v>
      </c>
      <c r="AU5" s="36"/>
      <c r="AV5" s="36"/>
      <c r="AW5" s="36"/>
      <c r="AX5" s="36">
        <v>4</v>
      </c>
      <c r="AY5" s="36">
        <v>2</v>
      </c>
      <c r="AZ5" s="36" t="str">
        <f t="shared" si="0"/>
        <v/>
      </c>
      <c r="BA5" s="36" t="str">
        <f t="shared" si="1"/>
        <v/>
      </c>
      <c r="BB5" s="36" t="str">
        <f t="shared" si="2"/>
        <v/>
      </c>
      <c r="BC5" s="36"/>
      <c r="BD5" s="36" t="str">
        <f t="shared" si="3"/>
        <v/>
      </c>
      <c r="BE5" s="30" t="str">
        <f>IF(AK5="","",VLOOKUP(AK5,BH:BJ,3,FALSE))</f>
        <v/>
      </c>
      <c r="BF5" s="9" t="s">
        <v>1049</v>
      </c>
      <c r="BG5" s="1">
        <v>4</v>
      </c>
      <c r="BH5" s="1" t="s">
        <v>637</v>
      </c>
      <c r="BI5" s="1" t="s">
        <v>1055</v>
      </c>
      <c r="BJ5" s="1" t="s">
        <v>1065</v>
      </c>
    </row>
    <row r="6" spans="1:62">
      <c r="A6" s="1" t="str">
        <f t="shared" ref="A6:A69" si="4">CONCATENATE(C6,D6,E6,F6,G6,H6,I6,J6,K6,L6,M6,N6,O6,P6)</f>
        <v>*闇告げカラス/Crow of Dark Tidings</v>
      </c>
      <c r="B6" s="1" t="s">
        <v>1049</v>
      </c>
      <c r="C6" s="1" t="str">
        <f>"*"&amp;R6&amp;"/"&amp;T6</f>
        <v>*闇告げカラス/Crow of Dark Tidings</v>
      </c>
      <c r="Q6" s="9" t="s">
        <v>3</v>
      </c>
      <c r="R6" s="10" t="str">
        <f>INDEX(AJ:AJ,W5+1)</f>
        <v>闇告げカラス</v>
      </c>
      <c r="S6" s="11" t="s">
        <v>4</v>
      </c>
      <c r="T6" s="10" t="str">
        <f>INDEX(AK:AK,W5+1)</f>
        <v>Crow of Dark Tidings</v>
      </c>
      <c r="U6" s="11"/>
      <c r="V6" s="12"/>
      <c r="W6" s="13"/>
      <c r="X6" s="9"/>
      <c r="Y6" s="28"/>
      <c r="Z6" s="28"/>
      <c r="AA6" s="29"/>
      <c r="AB6" s="1" t="s">
        <v>663</v>
      </c>
      <c r="AC6" s="1" t="s">
        <v>1066</v>
      </c>
      <c r="AD6" s="16" t="s">
        <v>1067</v>
      </c>
      <c r="AE6" s="24">
        <v>5</v>
      </c>
      <c r="AF6" s="25" t="s">
        <v>288</v>
      </c>
      <c r="AG6" s="36" t="s">
        <v>24</v>
      </c>
      <c r="AH6" s="36"/>
      <c r="AI6" s="36">
        <v>9</v>
      </c>
      <c r="AJ6" s="36" t="s">
        <v>302</v>
      </c>
      <c r="AK6" s="36" t="s">
        <v>303</v>
      </c>
      <c r="AL6" s="36" t="s">
        <v>27</v>
      </c>
      <c r="AM6" s="36"/>
      <c r="AN6" s="36" t="s">
        <v>304</v>
      </c>
      <c r="AO6" s="36"/>
      <c r="AP6" s="36"/>
      <c r="AQ6" s="36" t="s">
        <v>35</v>
      </c>
      <c r="AR6" s="36" t="s">
        <v>305</v>
      </c>
      <c r="AS6" s="36"/>
      <c r="AT6" s="38">
        <v>42737</v>
      </c>
      <c r="AU6" s="36"/>
      <c r="AV6" s="36"/>
      <c r="AW6" s="36"/>
      <c r="AX6" s="36">
        <v>1</v>
      </c>
      <c r="AY6" s="36">
        <v>2</v>
      </c>
      <c r="AZ6" s="36" t="str">
        <f t="shared" si="0"/>
        <v>ディ</v>
      </c>
      <c r="BA6" s="36" t="str">
        <f t="shared" si="1"/>
        <v/>
      </c>
      <c r="BB6" s="36" t="str">
        <f t="shared" si="2"/>
        <v/>
      </c>
      <c r="BC6" s="36"/>
      <c r="BD6" s="36" t="str">
        <f t="shared" si="3"/>
        <v>ディフェンダー&amp;br;あなたのターン開始時に、このクリーチャーが破壊されていた場合、これをあなたの手札に戻す。</v>
      </c>
      <c r="BE6" s="30" t="str">
        <f>IF(AK6="","",VLOOKUP(AK6,BH:BJ,3,FALSE))</f>
        <v>At the beginning of your turn, if this creature was Destroyed, it is Returned to your hand.</v>
      </c>
      <c r="BF6" s="9" t="s">
        <v>1049</v>
      </c>
      <c r="BG6" s="1">
        <v>5</v>
      </c>
      <c r="BH6" s="1" t="s">
        <v>141</v>
      </c>
      <c r="BI6" s="1" t="s">
        <v>1055</v>
      </c>
      <c r="BJ6" s="1" t="s">
        <v>1068</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黒</v>
      </c>
      <c r="S7" s="15" t="s">
        <v>1</v>
      </c>
      <c r="T7" s="10" t="str">
        <f>INDEX(AG:AG,W5+1)</f>
        <v>コモン</v>
      </c>
      <c r="U7" s="15" t="s">
        <v>2</v>
      </c>
      <c r="V7" s="10">
        <f>INDEX(AI:AI,W5+1)</f>
        <v>6</v>
      </c>
      <c r="W7" s="16"/>
      <c r="X7" s="10" t="str">
        <f>INDEX(AQ:AQ,W5+1)</f>
        <v>飛行 ディフェンダー</v>
      </c>
      <c r="Y7" s="28"/>
      <c r="Z7" s="28"/>
      <c r="AA7" s="29"/>
      <c r="AB7" s="1" t="s">
        <v>645</v>
      </c>
      <c r="AC7" s="1" t="s">
        <v>1024</v>
      </c>
      <c r="AD7" s="16" t="s">
        <v>1071</v>
      </c>
      <c r="AE7" s="24">
        <v>6</v>
      </c>
      <c r="AF7" s="25" t="s">
        <v>288</v>
      </c>
      <c r="AG7" s="36" t="s">
        <v>24</v>
      </c>
      <c r="AH7" s="36"/>
      <c r="AI7" s="36">
        <v>12</v>
      </c>
      <c r="AJ7" s="36" t="s">
        <v>306</v>
      </c>
      <c r="AK7" s="36" t="s">
        <v>307</v>
      </c>
      <c r="AL7" s="36" t="s">
        <v>27</v>
      </c>
      <c r="AM7" s="36"/>
      <c r="AN7" s="36" t="s">
        <v>308</v>
      </c>
      <c r="AO7" s="36"/>
      <c r="AP7" s="36"/>
      <c r="AQ7" s="36" t="s">
        <v>196</v>
      </c>
      <c r="AR7" s="36"/>
      <c r="AS7" s="36"/>
      <c r="AT7" s="38">
        <v>42769</v>
      </c>
      <c r="AU7" s="36"/>
      <c r="AV7" s="36"/>
      <c r="AW7" s="36"/>
      <c r="AX7" s="36">
        <v>2</v>
      </c>
      <c r="AY7" s="36">
        <v>3</v>
      </c>
      <c r="AZ7" s="36" t="str">
        <f t="shared" si="0"/>
        <v>マッ</v>
      </c>
      <c r="BA7" s="36" t="str">
        <f t="shared" si="1"/>
        <v/>
      </c>
      <c r="BB7" s="36" t="str">
        <f t="shared" si="2"/>
        <v/>
      </c>
      <c r="BC7" s="36"/>
      <c r="BD7" s="36" t="str">
        <f t="shared" si="3"/>
        <v>マッドネス3</v>
      </c>
      <c r="BE7" s="30" t="str">
        <f>IF(AK7="","",VLOOKUP(AK7,BH:BJ,3,FALSE))</f>
        <v>Madness 3.</v>
      </c>
      <c r="BF7" s="9" t="s">
        <v>1049</v>
      </c>
      <c r="BG7" s="1">
        <v>6</v>
      </c>
      <c r="BH7" s="1" t="s">
        <v>145</v>
      </c>
      <c r="BI7" s="1" t="s">
        <v>1055</v>
      </c>
      <c r="BJ7" s="1" t="s">
        <v>1072</v>
      </c>
    </row>
    <row r="8" spans="1:62">
      <c r="A8" s="1" t="str">
        <f t="shared" si="4"/>
        <v>|色|黒|レアリティ|コモン|マナコスト|6|</v>
      </c>
      <c r="B8" s="1" t="s">
        <v>1049</v>
      </c>
      <c r="C8" s="1" t="s">
        <v>1069</v>
      </c>
      <c r="D8" s="4" t="s">
        <v>0</v>
      </c>
      <c r="E8" s="1" t="s">
        <v>1069</v>
      </c>
      <c r="F8" s="1" t="str">
        <f>IF(R7=0,"",R7)</f>
        <v>黒</v>
      </c>
      <c r="G8" s="1" t="s">
        <v>1069</v>
      </c>
      <c r="H8" s="4" t="s">
        <v>1073</v>
      </c>
      <c r="I8" s="1" t="s">
        <v>1069</v>
      </c>
      <c r="J8" s="1" t="str">
        <f>IF(T7=0,"",T7)</f>
        <v>コモン</v>
      </c>
      <c r="K8" s="1" t="s">
        <v>1069</v>
      </c>
      <c r="L8" s="4" t="s">
        <v>1074</v>
      </c>
      <c r="M8" s="1" t="s">
        <v>1069</v>
      </c>
      <c r="N8" s="1">
        <f>IF(V7=0,"",V7)</f>
        <v>6</v>
      </c>
      <c r="O8" s="1" t="s">
        <v>1069</v>
      </c>
      <c r="Q8" s="9" t="s">
        <v>5</v>
      </c>
      <c r="R8" s="10" t="str">
        <f>INDEX(AL:AL,W5+1)</f>
        <v>クリーチャー</v>
      </c>
      <c r="S8" s="15" t="s">
        <v>1075</v>
      </c>
      <c r="T8" s="10" t="str">
        <f>INDEX(AN:AN,W5+1)</f>
        <v>ゾンビ</v>
      </c>
      <c r="U8" s="10" t="str">
        <f>INDEX(AO:AO,W5+1)</f>
        <v>鳥</v>
      </c>
      <c r="V8" s="10">
        <f>INDEX(AP:AP,W5+1)</f>
        <v>0</v>
      </c>
      <c r="W8" s="16"/>
      <c r="X8" s="10" t="str">
        <f>INDEX(AZ:AZ,W5+1)</f>
        <v>飛行</v>
      </c>
      <c r="Y8" s="10" t="str">
        <f>INDEX(BA:BA,W5+1)</f>
        <v>ディ</v>
      </c>
      <c r="Z8" s="10" t="str">
        <f>INDEX(BB:BB,W5+1)</f>
        <v/>
      </c>
      <c r="AA8" s="10">
        <f>INDEX(BC:BC,W5+1)</f>
        <v>0</v>
      </c>
      <c r="AB8" s="1" t="s">
        <v>631</v>
      </c>
      <c r="AC8" s="1" t="s">
        <v>970</v>
      </c>
      <c r="AD8" s="16" t="s">
        <v>1076</v>
      </c>
      <c r="AE8" s="24">
        <v>7</v>
      </c>
      <c r="AF8" s="25" t="s">
        <v>288</v>
      </c>
      <c r="AG8" s="36" t="s">
        <v>24</v>
      </c>
      <c r="AH8" s="36"/>
      <c r="AI8" s="36">
        <v>8</v>
      </c>
      <c r="AJ8" s="36" t="s">
        <v>309</v>
      </c>
      <c r="AK8" s="36" t="s">
        <v>310</v>
      </c>
      <c r="AL8" s="36" t="s">
        <v>27</v>
      </c>
      <c r="AM8" s="36"/>
      <c r="AN8" s="36" t="s">
        <v>308</v>
      </c>
      <c r="AO8" s="36"/>
      <c r="AP8" s="36"/>
      <c r="AQ8" s="36"/>
      <c r="AR8" s="36"/>
      <c r="AS8" s="36"/>
      <c r="AT8" s="38">
        <v>42796</v>
      </c>
      <c r="AU8" s="36"/>
      <c r="AV8" s="36"/>
      <c r="AW8" s="36"/>
      <c r="AX8" s="36">
        <v>3</v>
      </c>
      <c r="AY8" s="36">
        <v>2</v>
      </c>
      <c r="AZ8" s="36" t="str">
        <f t="shared" si="0"/>
        <v/>
      </c>
      <c r="BA8" s="36" t="str">
        <f t="shared" si="1"/>
        <v/>
      </c>
      <c r="BB8" s="36" t="str">
        <f t="shared" si="2"/>
        <v/>
      </c>
      <c r="BC8" s="36"/>
      <c r="BD8" s="36" t="str">
        <f t="shared" si="3"/>
        <v/>
      </c>
      <c r="BE8" s="30" t="str">
        <f>IF(AK8="","",VLOOKUP(AK8,BH:BJ,3,FALSE))</f>
        <v/>
      </c>
      <c r="BF8" s="9" t="s">
        <v>1049</v>
      </c>
      <c r="BG8" s="1">
        <v>7</v>
      </c>
      <c r="BH8" s="1" t="s">
        <v>641</v>
      </c>
      <c r="BI8" s="1" t="s">
        <v>1055</v>
      </c>
      <c r="BJ8" s="1" t="s">
        <v>1077</v>
      </c>
    </row>
    <row r="9" spans="1:62">
      <c r="A9" s="1" t="str">
        <f t="shared" si="4"/>
        <v>|種別|クリーチャー|サブタイプ|ゾンビ|鳥||</v>
      </c>
      <c r="B9" s="1" t="s">
        <v>1049</v>
      </c>
      <c r="C9" s="1" t="s">
        <v>1069</v>
      </c>
      <c r="D9" s="4" t="s">
        <v>5</v>
      </c>
      <c r="E9" s="1" t="s">
        <v>1069</v>
      </c>
      <c r="F9" s="1" t="str">
        <f>IF(R8=0,"",R8)</f>
        <v>クリーチャー</v>
      </c>
      <c r="G9" s="1" t="s">
        <v>1069</v>
      </c>
      <c r="H9" s="4" t="s">
        <v>1078</v>
      </c>
      <c r="I9" s="1" t="s">
        <v>1069</v>
      </c>
      <c r="J9" s="1" t="str">
        <f>IF(T8=0,"",T8)</f>
        <v>ゾンビ</v>
      </c>
      <c r="K9" s="1" t="s">
        <v>1069</v>
      </c>
      <c r="L9" s="1" t="str">
        <f>IF(U8=0,"",U8)</f>
        <v>鳥</v>
      </c>
      <c r="M9" s="1" t="s">
        <v>1069</v>
      </c>
      <c r="N9" s="1" t="str">
        <f>IF(V8=0,"",V8)</f>
        <v/>
      </c>
      <c r="O9" s="1" t="s">
        <v>1069</v>
      </c>
      <c r="Q9" s="9" t="s">
        <v>1079</v>
      </c>
      <c r="R9" s="10" t="str">
        <f>INDEX(BD:BD,W5+1)</f>
        <v>飛行 ディフェンダー&amp;br;このクリーチャーが死亡したとき、カードを1枚捨てて、ジェム3個を黒に変換する。</v>
      </c>
      <c r="S9" s="11"/>
      <c r="T9" s="11"/>
      <c r="U9" s="11"/>
      <c r="V9" s="12"/>
      <c r="W9" s="16"/>
      <c r="X9" s="8" t="s">
        <v>1049</v>
      </c>
      <c r="Y9" s="8"/>
      <c r="Z9" s="8"/>
      <c r="AA9" s="30" t="s">
        <v>1049</v>
      </c>
      <c r="AB9" s="1" t="s">
        <v>654</v>
      </c>
      <c r="AC9" s="1" t="s">
        <v>1080</v>
      </c>
      <c r="AD9" s="16" t="s">
        <v>1081</v>
      </c>
      <c r="AE9" s="24">
        <v>8</v>
      </c>
      <c r="AF9" s="25" t="s">
        <v>288</v>
      </c>
      <c r="AG9" s="36" t="s">
        <v>24</v>
      </c>
      <c r="AH9" s="36"/>
      <c r="AI9" s="36">
        <v>4</v>
      </c>
      <c r="AJ9" s="36" t="s">
        <v>311</v>
      </c>
      <c r="AK9" s="36" t="s">
        <v>312</v>
      </c>
      <c r="AL9" s="36" t="s">
        <v>61</v>
      </c>
      <c r="AM9" s="36"/>
      <c r="AN9" s="36"/>
      <c r="AO9" s="36"/>
      <c r="AP9" s="36"/>
      <c r="AQ9" s="36" t="s">
        <v>313</v>
      </c>
      <c r="AR9" s="36"/>
      <c r="AS9" s="36"/>
      <c r="AT9" s="38"/>
      <c r="AU9" s="36"/>
      <c r="AV9" s="36"/>
      <c r="AW9" s="36"/>
      <c r="AX9" s="36" t="s">
        <v>1090</v>
      </c>
      <c r="AY9" s="36" t="s">
        <v>1090</v>
      </c>
      <c r="AZ9" s="36" t="str">
        <f t="shared" si="0"/>
        <v>クリ</v>
      </c>
      <c r="BA9" s="36" t="str">
        <f t="shared" si="1"/>
        <v/>
      </c>
      <c r="BB9" s="36" t="str">
        <f t="shared" si="2"/>
        <v/>
      </c>
      <c r="BC9" s="36"/>
      <c r="BD9" s="36" t="str">
        <f t="shared" si="3"/>
        <v>クリーチャー1体を対象とする。あなたのターン終了時まで、それは+3/+1の修正を受けるとともに絆魂を得る。</v>
      </c>
      <c r="BE9" s="30" t="str">
        <f>IF(AK9="","",VLOOKUP(AK9,BH:BJ,3,FALSE))</f>
        <v>Give +3/+1 and Lifelink to target creature until the end of your turn.</v>
      </c>
      <c r="BF9" s="9" t="s">
        <v>1049</v>
      </c>
      <c r="BG9" s="1">
        <v>8</v>
      </c>
      <c r="BH9" s="1" t="s">
        <v>26</v>
      </c>
      <c r="BI9" s="1" t="s">
        <v>1055</v>
      </c>
      <c r="BJ9" s="1" t="s">
        <v>1082</v>
      </c>
    </row>
    <row r="10" spans="1:62">
      <c r="A10" s="1" t="str">
        <f t="shared" si="4"/>
        <v>|テキスト|&gt;|&gt;|&gt;|&gt;|飛行 ディフェンダー&amp;br;このクリーチャーが死亡したとき、カードを1枚捨てて、ジェム3個を黒に変換する。|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飛行 ディフェンダー&amp;br;このクリーチャーが死亡したとき、カードを1枚捨てて、ジェム3個を黒に変換する。</v>
      </c>
      <c r="O10" s="1" t="s">
        <v>1069</v>
      </c>
      <c r="Q10" s="14" t="s">
        <v>21</v>
      </c>
      <c r="R10" s="10" t="str">
        <f>INDEX(BE:BE,W5+1)</f>
        <v>When this creature dies, Discard 1 card and convert 3 gems to Black.</v>
      </c>
      <c r="S10" s="9" t="s">
        <v>1084</v>
      </c>
      <c r="T10" s="10" t="str">
        <f>IF(X10="","",X10&amp;IF(Y10="",""," "&amp;Y10)&amp;IF(Z10="",""," "&amp;Z10)&amp;IF(AA10="",""," "&amp;AA10))</f>
        <v>Flying Defender  </v>
      </c>
      <c r="U10" s="11"/>
      <c r="V10" s="12"/>
      <c r="W10" s="16" t="s">
        <v>1084</v>
      </c>
      <c r="X10" s="9" t="str">
        <f t="shared" ref="X10:AA10" si="6">IF(ISERROR(IF(LEN(X9)&gt;1,X9,VLOOKUP(X8,$AC:$AD,2,FALSE))),"",IF(LEN(X9)&gt;1,X9,VLOOKUP(X8,$AC:$AD,2,FALSE)))</f>
        <v>Flying</v>
      </c>
      <c r="Y10" s="9" t="str">
        <f t="shared" si="6"/>
        <v>Defender</v>
      </c>
      <c r="Z10" s="9" t="str">
        <f t="shared" si="6"/>
        <v/>
      </c>
      <c r="AA10" s="9" t="str">
        <f t="shared" si="6"/>
        <v> </v>
      </c>
      <c r="AB10" s="1" t="s">
        <v>1004</v>
      </c>
      <c r="AC10" s="1" t="s">
        <v>458</v>
      </c>
      <c r="AD10" s="16" t="s">
        <v>1085</v>
      </c>
      <c r="AE10" s="24">
        <v>9</v>
      </c>
      <c r="AF10" s="25" t="s">
        <v>288</v>
      </c>
      <c r="AG10" s="36" t="s">
        <v>24</v>
      </c>
      <c r="AH10" s="36"/>
      <c r="AI10" s="36">
        <v>6</v>
      </c>
      <c r="AJ10" s="36" t="s">
        <v>314</v>
      </c>
      <c r="AK10" s="36" t="s">
        <v>315</v>
      </c>
      <c r="AL10" s="36" t="s">
        <v>61</v>
      </c>
      <c r="AM10" s="36"/>
      <c r="AN10" s="36"/>
      <c r="AO10" s="36"/>
      <c r="AP10" s="36"/>
      <c r="AQ10" s="36" t="s">
        <v>316</v>
      </c>
      <c r="AR10" s="36"/>
      <c r="AS10" s="36"/>
      <c r="AT10" s="38"/>
      <c r="AU10" s="36"/>
      <c r="AV10" s="36"/>
      <c r="AW10" s="36"/>
      <c r="AX10" s="36" t="s">
        <v>1090</v>
      </c>
      <c r="AY10" s="36" t="s">
        <v>1090</v>
      </c>
      <c r="AZ10" s="36" t="str">
        <f t="shared" si="0"/>
        <v>あな</v>
      </c>
      <c r="BA10" s="36" t="str">
        <f t="shared" si="1"/>
        <v/>
      </c>
      <c r="BB10" s="36" t="str">
        <f t="shared" si="2"/>
        <v/>
      </c>
      <c r="BC10" s="36"/>
      <c r="BD10" s="36" t="str">
        <f t="shared" si="3"/>
        <v>あなたはカードを1枚捨てる。あなたがコントロールしていて破壊された最後のクリーチャー2体をあなたの手札に戻す。</v>
      </c>
      <c r="BE10" s="30" t="str">
        <f>IF(AK10="","",VLOOKUP(AK10,BH:BJ,3,FALSE))</f>
        <v>Discard 1 card and Return the last 2 creatures you controlled that were Destroyed to your hand.</v>
      </c>
      <c r="BF10" s="9" t="s">
        <v>1049</v>
      </c>
      <c r="BG10" s="1">
        <v>9</v>
      </c>
      <c r="BH10" s="1" t="s">
        <v>149</v>
      </c>
      <c r="BI10" s="1" t="s">
        <v>1055</v>
      </c>
      <c r="BJ10" s="1" t="s">
        <v>1086</v>
      </c>
    </row>
    <row r="11" spans="1:62">
      <c r="A11" s="1" t="str">
        <f t="shared" si="4"/>
        <v>|英テキスト|&gt;|&gt;|&gt;|&gt;|Flying Defender  &amp;br;When this creature dies, Discard 1 card and convert 3 gems to Black.|</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Flying Defender  &amp;br;When this creature dies, Discard 1 card and convert 3 gems to Black.</v>
      </c>
      <c r="O11" s="1" t="s">
        <v>1069</v>
      </c>
      <c r="Q11" s="9" t="s">
        <v>12</v>
      </c>
      <c r="R11" s="10" t="str">
        <f>IF(INDEX(AX:AX,W5+1)="",0,INDEX(AX:AX,W5+1)&amp;"/"&amp;INDEX(AY:AY,W5+1))</f>
        <v>2/1</v>
      </c>
      <c r="S11" s="11"/>
      <c r="T11" s="11"/>
      <c r="U11" s="11"/>
      <c r="V11" s="12"/>
      <c r="W11" s="16"/>
      <c r="X11" s="9"/>
      <c r="Y11" s="28"/>
      <c r="Z11" s="28"/>
      <c r="AA11" s="29"/>
      <c r="AB11" s="1" t="s">
        <v>658</v>
      </c>
      <c r="AC11" s="1" t="s">
        <v>1088</v>
      </c>
      <c r="AD11" s="16" t="s">
        <v>1089</v>
      </c>
      <c r="AE11" s="24">
        <v>10</v>
      </c>
      <c r="AF11" s="25" t="s">
        <v>288</v>
      </c>
      <c r="AG11" s="36" t="s">
        <v>24</v>
      </c>
      <c r="AH11" s="36"/>
      <c r="AI11" s="36">
        <v>7</v>
      </c>
      <c r="AJ11" s="36" t="s">
        <v>317</v>
      </c>
      <c r="AK11" s="36" t="s">
        <v>318</v>
      </c>
      <c r="AL11" s="36" t="s">
        <v>61</v>
      </c>
      <c r="AM11" s="36"/>
      <c r="AN11" s="36"/>
      <c r="AO11" s="36"/>
      <c r="AP11" s="36"/>
      <c r="AQ11" s="36" t="s">
        <v>319</v>
      </c>
      <c r="AR11" s="36"/>
      <c r="AS11" s="36"/>
      <c r="AT11" s="38"/>
      <c r="AU11" s="36"/>
      <c r="AV11" s="36"/>
      <c r="AW11" s="36"/>
      <c r="AX11" s="36" t="s">
        <v>1090</v>
      </c>
      <c r="AY11" s="36" t="s">
        <v>1090</v>
      </c>
      <c r="AZ11" s="36" t="str">
        <f t="shared" si="0"/>
        <v>2/</v>
      </c>
      <c r="BA11" s="36" t="str">
        <f t="shared" si="1"/>
        <v/>
      </c>
      <c r="BB11" s="36" t="str">
        <f t="shared" si="2"/>
        <v/>
      </c>
      <c r="BC11" s="36"/>
      <c r="BD11" s="36" t="str">
        <f t="shared" si="3"/>
        <v>2/2の黒のゾンビ･トークンを1体召喚し、あなたは2点のライフを得る。</v>
      </c>
      <c r="BE11" s="30" t="str">
        <f>IF(AK11="","",VLOOKUP(AK11,BH:BJ,3,FALSE))</f>
        <v>Summon 1 2/2 Black Zombie token and gain 2 life.</v>
      </c>
      <c r="BF11" s="9" t="s">
        <v>1049</v>
      </c>
      <c r="BG11" s="1">
        <v>10</v>
      </c>
      <c r="BH11" s="1" t="s">
        <v>154</v>
      </c>
      <c r="BI11" s="1" t="s">
        <v>1055</v>
      </c>
      <c r="BJ11" s="1" t="s">
        <v>1091</v>
      </c>
    </row>
    <row r="12" spans="1:62">
      <c r="A12" s="1" t="str">
        <f t="shared" si="4"/>
        <v>|PT|&gt;|2/1|シールド数|&gt;||</v>
      </c>
      <c r="B12" s="1" t="s">
        <v>1049</v>
      </c>
      <c r="C12" s="1" t="s">
        <v>1069</v>
      </c>
      <c r="D12" s="1" t="s">
        <v>12</v>
      </c>
      <c r="E12" s="1" t="s">
        <v>1069</v>
      </c>
      <c r="F12" s="1" t="s">
        <v>1083</v>
      </c>
      <c r="G12" s="1" t="s">
        <v>1069</v>
      </c>
      <c r="H12" s="1" t="str">
        <f>IF(R11=0,"",R11)</f>
        <v>2/1</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288</v>
      </c>
      <c r="AG12" s="36" t="s">
        <v>24</v>
      </c>
      <c r="AH12" s="36"/>
      <c r="AI12" s="36">
        <v>7</v>
      </c>
      <c r="AJ12" s="36" t="s">
        <v>320</v>
      </c>
      <c r="AK12" s="36" t="s">
        <v>321</v>
      </c>
      <c r="AL12" s="36" t="s">
        <v>61</v>
      </c>
      <c r="AM12" s="36"/>
      <c r="AN12" s="36"/>
      <c r="AO12" s="36"/>
      <c r="AP12" s="36"/>
      <c r="AQ12" s="36" t="s">
        <v>322</v>
      </c>
      <c r="AR12" s="36"/>
      <c r="AS12" s="36"/>
      <c r="AT12" s="38"/>
      <c r="AU12" s="36"/>
      <c r="AV12" s="36"/>
      <c r="AW12" s="36"/>
      <c r="AX12" s="36" t="s">
        <v>1090</v>
      </c>
      <c r="AY12" s="36" t="s">
        <v>1090</v>
      </c>
      <c r="AZ12" s="36" t="str">
        <f t="shared" si="0"/>
        <v>クリ</v>
      </c>
      <c r="BA12" s="36" t="str">
        <f t="shared" si="1"/>
        <v/>
      </c>
      <c r="BB12" s="36" t="str">
        <f t="shared" si="2"/>
        <v/>
      </c>
      <c r="BC12" s="36"/>
      <c r="BD12" s="36" t="str">
        <f t="shared" si="3"/>
        <v>クリーチャー1体を対象とする。あなたのターン終了時まで、それは-4/-4の修正を受ける。</v>
      </c>
      <c r="BE12" s="30" t="str">
        <f>IF(AK12="","",VLOOKUP(AK12,BH:BJ,3,FALSE))</f>
        <v>Give -4/-4 to target creature until the end of your turn.</v>
      </c>
      <c r="BF12" s="9" t="s">
        <v>1049</v>
      </c>
      <c r="BG12" s="1">
        <v>11</v>
      </c>
      <c r="BH12" s="1" t="s">
        <v>1095</v>
      </c>
      <c r="BI12" s="1" t="s">
        <v>1055</v>
      </c>
      <c r="BJ12" s="1" t="s">
        <v>1096</v>
      </c>
    </row>
    <row r="13" spans="1:62">
      <c r="A13" s="1" t="str">
        <f t="shared" si="4"/>
        <v>&amp;br;&amp;br;</v>
      </c>
      <c r="B13" s="1" t="s">
        <v>1049</v>
      </c>
      <c r="C13" s="1" t="s">
        <v>1097</v>
      </c>
      <c r="R13" s="1"/>
      <c r="S13" s="1"/>
      <c r="T13" s="1"/>
      <c r="U13" s="1"/>
      <c r="V13" s="1"/>
      <c r="AB13" s="1" t="s">
        <v>649</v>
      </c>
      <c r="AC13" s="1" t="s">
        <v>538</v>
      </c>
      <c r="AD13" s="16" t="s">
        <v>1098</v>
      </c>
      <c r="AE13" s="24">
        <v>12</v>
      </c>
      <c r="AF13" s="25" t="s">
        <v>288</v>
      </c>
      <c r="AG13" s="36" t="s">
        <v>78</v>
      </c>
      <c r="AH13" s="36"/>
      <c r="AI13" s="36">
        <v>11</v>
      </c>
      <c r="AJ13" s="36" t="s">
        <v>323</v>
      </c>
      <c r="AK13" s="36" t="s">
        <v>324</v>
      </c>
      <c r="AL13" s="36" t="s">
        <v>27</v>
      </c>
      <c r="AM13" s="36"/>
      <c r="AN13" s="36" t="s">
        <v>33</v>
      </c>
      <c r="AO13" s="36" t="s">
        <v>325</v>
      </c>
      <c r="AP13" s="36"/>
      <c r="AQ13" s="36" t="s">
        <v>326</v>
      </c>
      <c r="AR13" s="36" t="s">
        <v>327</v>
      </c>
      <c r="AS13" s="36"/>
      <c r="AT13" s="38">
        <v>42858</v>
      </c>
      <c r="AU13" s="36"/>
      <c r="AV13" s="36"/>
      <c r="AW13" s="36"/>
      <c r="AX13" s="36">
        <v>5</v>
      </c>
      <c r="AY13" s="36">
        <v>3</v>
      </c>
      <c r="AZ13" s="36" t="str">
        <f t="shared" si="0"/>
        <v>対戦</v>
      </c>
      <c r="BA13" s="36" t="str">
        <f t="shared" si="1"/>
        <v/>
      </c>
      <c r="BB13" s="36" t="str">
        <f t="shared" si="2"/>
        <v/>
      </c>
      <c r="BC13" s="36"/>
      <c r="BD13" s="36" t="str">
        <f t="shared" si="3"/>
        <v>対戦相手がこのクリーチャーに呪文を唱えたとき、対戦相手は3マナを得る。&amp;br;このクリーチャーが死亡したとき、「あなたが対戦相手に呪文を唱えたとき、あなたは3マナを得る。対戦相手のターン開始時に、あなたは1点のライフを得て、対戦相手は1点のダメージを受ける。」を持つサポートを召喚する。</v>
      </c>
      <c r="BE13" s="30" t="str">
        <f>IF(AK13="","",VLOOKUP(AK13,BH:BJ,3,FALSE))</f>
        <v>When your opponent casts a Spell on this creature, your opponent gains 3 mana.</v>
      </c>
      <c r="BF13" s="9" t="s">
        <v>1049</v>
      </c>
      <c r="BG13" s="1">
        <v>12</v>
      </c>
      <c r="BH13" s="1" t="s">
        <v>80</v>
      </c>
      <c r="BI13" s="1" t="s">
        <v>1055</v>
      </c>
      <c r="BJ13" s="1" t="s">
        <v>1099</v>
      </c>
    </row>
    <row r="14" spans="1:62">
      <c r="A14" s="1" t="str">
        <f t="shared" si="4"/>
        <v>#back(text=戻る,left)</v>
      </c>
      <c r="B14" s="1" t="s">
        <v>1049</v>
      </c>
      <c r="C14" s="1" t="s">
        <v>1100</v>
      </c>
      <c r="R14" s="1"/>
      <c r="S14" s="1"/>
      <c r="T14" s="1"/>
      <c r="U14" s="1"/>
      <c r="V14" s="1"/>
      <c r="AB14" s="1" t="s">
        <v>996</v>
      </c>
      <c r="AC14" s="1" t="s">
        <v>1101</v>
      </c>
      <c r="AD14" s="16" t="s">
        <v>1102</v>
      </c>
      <c r="AE14" s="24">
        <v>13</v>
      </c>
      <c r="AF14" s="25" t="s">
        <v>288</v>
      </c>
      <c r="AG14" s="36" t="s">
        <v>78</v>
      </c>
      <c r="AH14" s="36"/>
      <c r="AI14" s="36">
        <v>9</v>
      </c>
      <c r="AJ14" s="36" t="s">
        <v>328</v>
      </c>
      <c r="AK14" s="36" t="s">
        <v>329</v>
      </c>
      <c r="AL14" s="36" t="s">
        <v>27</v>
      </c>
      <c r="AM14" s="36"/>
      <c r="AN14" s="36" t="s">
        <v>170</v>
      </c>
      <c r="AO14" s="36" t="s">
        <v>330</v>
      </c>
      <c r="AP14" s="36"/>
      <c r="AQ14" s="36" t="s">
        <v>331</v>
      </c>
      <c r="AR14" s="36"/>
      <c r="AS14" s="36"/>
      <c r="AT14" s="38">
        <v>42829</v>
      </c>
      <c r="AU14" s="36"/>
      <c r="AV14" s="36"/>
      <c r="AW14" s="36"/>
      <c r="AX14" s="36">
        <v>4</v>
      </c>
      <c r="AY14" s="36">
        <v>4</v>
      </c>
      <c r="AZ14" s="36" t="str">
        <f t="shared" si="0"/>
        <v>上陸</v>
      </c>
      <c r="BA14" s="36" t="str">
        <f t="shared" si="1"/>
        <v/>
      </c>
      <c r="BB14" s="36" t="str">
        <f t="shared" si="2"/>
        <v/>
      </c>
      <c r="BC14" s="36"/>
      <c r="BD14" s="36" t="str">
        <f t="shared" si="3"/>
        <v>上陸、黒：このクリーチャーが破壊されていた場合、あなたはカードを2枚捨てて、このクリーチャーを戦場に戻す。</v>
      </c>
      <c r="BE14" s="30" t="str">
        <f>IF(AK14="","",VLOOKUP(AK14,BH:BJ,3,FALSE))</f>
        <v>Landfall Black:If this creature was Destroyed this game, Discard 2 cards and Return this creature to the battlefield.</v>
      </c>
      <c r="BF14" s="9" t="s">
        <v>1049</v>
      </c>
      <c r="BG14" s="1">
        <v>13</v>
      </c>
      <c r="BH14" s="1" t="s">
        <v>282</v>
      </c>
      <c r="BI14" s="1" t="s">
        <v>1055</v>
      </c>
      <c r="BJ14" s="1" t="s">
        <v>1103</v>
      </c>
    </row>
    <row r="15" spans="1:62">
      <c r="A15" s="1" t="str">
        <f t="shared" si="4"/>
        <v>&amp;br;</v>
      </c>
      <c r="B15" s="1" t="s">
        <v>1049</v>
      </c>
      <c r="C15" s="1" t="s">
        <v>1048</v>
      </c>
      <c r="R15" s="1"/>
      <c r="S15" s="1"/>
      <c r="T15" s="1"/>
      <c r="U15" s="1"/>
      <c r="V15" s="1"/>
      <c r="AB15" s="1" t="s">
        <v>1104</v>
      </c>
      <c r="AC15" s="1" t="s">
        <v>1105</v>
      </c>
      <c r="AD15" s="16" t="s">
        <v>1106</v>
      </c>
      <c r="AE15" s="24">
        <v>14</v>
      </c>
      <c r="AF15" s="25" t="s">
        <v>288</v>
      </c>
      <c r="AG15" s="36" t="s">
        <v>78</v>
      </c>
      <c r="AH15" s="36"/>
      <c r="AI15" s="36">
        <v>7</v>
      </c>
      <c r="AJ15" s="36" t="s">
        <v>332</v>
      </c>
      <c r="AK15" s="36" t="s">
        <v>333</v>
      </c>
      <c r="AL15" s="36" t="s">
        <v>27</v>
      </c>
      <c r="AM15" s="36"/>
      <c r="AN15" s="36" t="s">
        <v>308</v>
      </c>
      <c r="AO15" s="36"/>
      <c r="AP15" s="36"/>
      <c r="AQ15" s="36" t="s">
        <v>334</v>
      </c>
      <c r="AR15" s="36"/>
      <c r="AS15" s="36"/>
      <c r="AT15" s="38">
        <v>42796</v>
      </c>
      <c r="AU15" s="36"/>
      <c r="AV15" s="36"/>
      <c r="AW15" s="36"/>
      <c r="AX15" s="36">
        <v>3</v>
      </c>
      <c r="AY15" s="36">
        <v>2</v>
      </c>
      <c r="AZ15" s="36" t="str">
        <f t="shared" si="0"/>
        <v>あな</v>
      </c>
      <c r="BA15" s="36" t="str">
        <f t="shared" si="1"/>
        <v/>
      </c>
      <c r="BB15" s="36" t="str">
        <f t="shared" si="2"/>
        <v/>
      </c>
      <c r="BC15" s="36"/>
      <c r="BD15" s="36" t="str">
        <f t="shared" si="3"/>
        <v>あなたがカードを捨てたとき、このクリーチャーは変身する。</v>
      </c>
      <c r="BE15" s="30" t="str">
        <f>IF(AK15="","",VLOOKUP(AK15,BH:BJ,3,FALSE))</f>
        <v>When you Discard a card, Transform this creature.</v>
      </c>
      <c r="BF15" s="9" t="s">
        <v>1049</v>
      </c>
      <c r="BG15" s="1">
        <v>14</v>
      </c>
      <c r="BH15" s="1" t="s">
        <v>219</v>
      </c>
      <c r="BI15" s="1" t="s">
        <v>1055</v>
      </c>
      <c r="BJ15" s="1" t="s">
        <v>1107</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t="s">
        <v>288</v>
      </c>
      <c r="AG16" s="36" t="s">
        <v>78</v>
      </c>
      <c r="AH16" s="36"/>
      <c r="AI16" s="36">
        <v>1</v>
      </c>
      <c r="AJ16" s="36" t="s">
        <v>335</v>
      </c>
      <c r="AK16" s="36" t="s">
        <v>336</v>
      </c>
      <c r="AL16" s="36" t="s">
        <v>27</v>
      </c>
      <c r="AM16" s="36"/>
      <c r="AN16" s="36" t="s">
        <v>308</v>
      </c>
      <c r="AO16" s="36"/>
      <c r="AP16" s="36"/>
      <c r="AQ16" s="36" t="s">
        <v>337</v>
      </c>
      <c r="AR16" s="36"/>
      <c r="AS16" s="36"/>
      <c r="AT16" s="38">
        <v>42828</v>
      </c>
      <c r="AU16" s="36"/>
      <c r="AV16" s="36"/>
      <c r="AW16" s="36"/>
      <c r="AX16" s="36">
        <v>4</v>
      </c>
      <c r="AY16" s="36">
        <v>3</v>
      </c>
      <c r="AZ16" s="36" t="str">
        <f t="shared" si="0"/>
        <v>飛行</v>
      </c>
      <c r="BA16" s="36" t="str">
        <f t="shared" si="1"/>
        <v>バー</v>
      </c>
      <c r="BB16" s="36" t="str">
        <f t="shared" si="2"/>
        <v/>
      </c>
      <c r="BC16" s="36"/>
      <c r="BD16" s="36" t="str">
        <f t="shared" si="3"/>
        <v>飛行 バーサーカー</v>
      </c>
      <c r="BE16" s="30" t="str">
        <f>IF(AK16="","",VLOOKUP(AK16,BH:BJ,3,FALSE))</f>
        <v/>
      </c>
      <c r="BF16" s="9" t="s">
        <v>1049</v>
      </c>
      <c r="BG16" s="1">
        <v>15</v>
      </c>
      <c r="BH16" s="1" t="s">
        <v>396</v>
      </c>
      <c r="BI16" s="1" t="s">
        <v>1055</v>
      </c>
      <c r="BJ16" s="1" t="s">
        <v>1111</v>
      </c>
    </row>
    <row r="17" spans="1:62">
      <c r="A17" s="1" t="str">
        <f t="shared" si="4"/>
        <v>&amp;br;&amp;br;</v>
      </c>
      <c r="B17" s="1" t="s">
        <v>1049</v>
      </c>
      <c r="C17" s="1" t="s">
        <v>1097</v>
      </c>
      <c r="R17" s="1"/>
      <c r="S17" s="1"/>
      <c r="T17" s="1"/>
      <c r="U17" s="1"/>
      <c r="V17" s="1"/>
      <c r="AC17" s="1" t="s">
        <v>29</v>
      </c>
      <c r="AD17" s="16" t="s">
        <v>1112</v>
      </c>
      <c r="AE17" s="24">
        <v>16</v>
      </c>
      <c r="AF17" s="25" t="s">
        <v>288</v>
      </c>
      <c r="AG17" s="36" t="s">
        <v>78</v>
      </c>
      <c r="AH17" s="36"/>
      <c r="AI17" s="36">
        <v>12</v>
      </c>
      <c r="AJ17" s="36" t="s">
        <v>338</v>
      </c>
      <c r="AK17" s="36" t="s">
        <v>339</v>
      </c>
      <c r="AL17" s="36" t="s">
        <v>27</v>
      </c>
      <c r="AM17" s="36"/>
      <c r="AN17" s="36" t="s">
        <v>308</v>
      </c>
      <c r="AO17" s="36"/>
      <c r="AP17" s="36"/>
      <c r="AQ17" s="36" t="s">
        <v>340</v>
      </c>
      <c r="AR17" s="36" t="s">
        <v>341</v>
      </c>
      <c r="AS17" s="36"/>
      <c r="AT17" s="38">
        <v>42768</v>
      </c>
      <c r="AU17" s="36"/>
      <c r="AV17" s="36"/>
      <c r="AW17" s="36"/>
      <c r="AX17" s="36">
        <v>2</v>
      </c>
      <c r="AY17" s="36">
        <v>2</v>
      </c>
      <c r="AZ17" s="36" t="str">
        <f t="shared" si="0"/>
        <v>絆魂</v>
      </c>
      <c r="BA17" s="36" t="str">
        <f t="shared" si="1"/>
        <v/>
      </c>
      <c r="BB17" s="36" t="str">
        <f t="shared" si="2"/>
        <v/>
      </c>
      <c r="BC17" s="36"/>
      <c r="BD17" s="36" t="str">
        <f t="shared" si="3"/>
        <v>絆魂&amp;br;ジェム1個を起動する：あなたがコントロールする最初のクリーチャーを捨てる。あなたがコントロールする各吸血鬼は+1/+1の修正を受ける。</v>
      </c>
      <c r="BE17" s="30" t="str">
        <f>IF(AK17="","",VLOOKUP(AK17,BH:BJ,3,FALSE))</f>
        <v>Activate 1:Discard the first creature you control and give each Vampire you control +1/+1.</v>
      </c>
      <c r="BF17" s="9" t="s">
        <v>1049</v>
      </c>
      <c r="BG17" s="1">
        <v>16</v>
      </c>
      <c r="BH17" s="1" t="s">
        <v>400</v>
      </c>
      <c r="BI17" s="1" t="s">
        <v>1055</v>
      </c>
      <c r="BJ17" s="1" t="s">
        <v>1113</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t="s">
        <v>288</v>
      </c>
      <c r="AG18" s="36" t="s">
        <v>78</v>
      </c>
      <c r="AH18" s="36"/>
      <c r="AI18" s="36">
        <v>10</v>
      </c>
      <c r="AJ18" s="36" t="s">
        <v>342</v>
      </c>
      <c r="AK18" s="36" t="s">
        <v>343</v>
      </c>
      <c r="AL18" s="36" t="s">
        <v>27</v>
      </c>
      <c r="AM18" s="36"/>
      <c r="AN18" s="36" t="s">
        <v>33</v>
      </c>
      <c r="AO18" s="36"/>
      <c r="AP18" s="36"/>
      <c r="AQ18" s="36" t="s">
        <v>344</v>
      </c>
      <c r="AR18" s="36"/>
      <c r="AS18" s="36"/>
      <c r="AT18" s="38">
        <v>42769</v>
      </c>
      <c r="AU18" s="36"/>
      <c r="AV18" s="36"/>
      <c r="AW18" s="36"/>
      <c r="AX18" s="36">
        <v>2</v>
      </c>
      <c r="AY18" s="36">
        <v>3</v>
      </c>
      <c r="AZ18" s="36" t="str">
        <f t="shared" si="0"/>
        <v>各タ</v>
      </c>
      <c r="BA18" s="36" t="str">
        <f t="shared" si="1"/>
        <v/>
      </c>
      <c r="BB18" s="36" t="str">
        <f t="shared" si="2"/>
        <v/>
      </c>
      <c r="BC18" s="36"/>
      <c r="BD18" s="36" t="str">
        <f t="shared" si="3"/>
        <v>各ターン開始時に、昂揚：このクリーチャーは変身する。</v>
      </c>
      <c r="BE18" s="30" t="str">
        <f>IF(AK18="","",VLOOKUP(AK18,BH:BJ,3,FALSE))</f>
        <v>At the beginning of any turn:Delirium:Transform this creature.</v>
      </c>
      <c r="BF18" s="9" t="s">
        <v>1049</v>
      </c>
      <c r="BG18" s="1">
        <v>17</v>
      </c>
      <c r="BH18" s="1" t="s">
        <v>758</v>
      </c>
      <c r="BI18" s="1" t="s">
        <v>1055</v>
      </c>
      <c r="BJ18" s="1" t="s">
        <v>1116</v>
      </c>
    </row>
    <row r="19" spans="1:62">
      <c r="A19" s="1" t="str">
        <f t="shared" si="4"/>
        <v>*遠沼の亡霊/Farbog Revenant</v>
      </c>
      <c r="B19" s="1" t="s">
        <v>1049</v>
      </c>
      <c r="C19" s="1" t="str">
        <f>"*"&amp;R19&amp;"/"&amp;T19</f>
        <v>*遠沼の亡霊/Farbog Revenant</v>
      </c>
      <c r="Q19" s="9" t="s">
        <v>3</v>
      </c>
      <c r="R19" s="10" t="str">
        <f>INDEX(AJ:AJ,W18+1)</f>
        <v>遠沼の亡霊</v>
      </c>
      <c r="S19" s="11" t="s">
        <v>4</v>
      </c>
      <c r="T19" s="10" t="str">
        <f>INDEX(AK:AK,W18+1)</f>
        <v>Farbog Revenant</v>
      </c>
      <c r="U19" s="11"/>
      <c r="V19" s="12"/>
      <c r="W19" s="13"/>
      <c r="X19" s="9"/>
      <c r="Y19" s="28"/>
      <c r="Z19" s="28"/>
      <c r="AA19" s="29"/>
      <c r="AC19" s="1" t="s">
        <v>1117</v>
      </c>
      <c r="AD19" s="16" t="s">
        <v>1118</v>
      </c>
      <c r="AE19" s="24">
        <v>18</v>
      </c>
      <c r="AF19" s="25" t="s">
        <v>288</v>
      </c>
      <c r="AG19" s="36" t="s">
        <v>78</v>
      </c>
      <c r="AH19" s="36"/>
      <c r="AI19" s="36">
        <v>1</v>
      </c>
      <c r="AJ19" s="36" t="s">
        <v>345</v>
      </c>
      <c r="AK19" s="36" t="s">
        <v>346</v>
      </c>
      <c r="AL19" s="36" t="s">
        <v>27</v>
      </c>
      <c r="AM19" s="36"/>
      <c r="AN19" s="36" t="s">
        <v>33</v>
      </c>
      <c r="AO19" s="36" t="s">
        <v>325</v>
      </c>
      <c r="AP19" s="36"/>
      <c r="AQ19" s="36" t="s">
        <v>347</v>
      </c>
      <c r="AR19" s="36"/>
      <c r="AS19" s="36"/>
      <c r="AT19" s="38">
        <v>42830</v>
      </c>
      <c r="AU19" s="36"/>
      <c r="AV19" s="36"/>
      <c r="AW19" s="36"/>
      <c r="AX19" s="36">
        <v>4</v>
      </c>
      <c r="AY19" s="36">
        <v>5</v>
      </c>
      <c r="AZ19" s="36" t="str">
        <f t="shared" si="0"/>
        <v>この</v>
      </c>
      <c r="BA19" s="36" t="str">
        <f t="shared" si="1"/>
        <v/>
      </c>
      <c r="BB19" s="36" t="str">
        <f t="shared" si="2"/>
        <v/>
      </c>
      <c r="BC19" s="36"/>
      <c r="BD19" s="36" t="str">
        <f t="shared" si="3"/>
        <v>このクリーチャーがこの形態に変身したとき、対戦相手がコントロールする最初のクリーチャーを破壊する。</v>
      </c>
      <c r="BE19" s="30" t="str">
        <f>IF(AK19="","",VLOOKUP(AK19,BH:BJ,3,FALSE))</f>
        <v>When this creature Transforms, the first creature your opponent controls is Destroyed.</v>
      </c>
      <c r="BF19" s="9" t="s">
        <v>1049</v>
      </c>
      <c r="BG19" s="1">
        <v>18</v>
      </c>
      <c r="BH19" s="1" t="s">
        <v>408</v>
      </c>
      <c r="BI19" s="1" t="s">
        <v>1055</v>
      </c>
      <c r="BJ19" s="1" t="s">
        <v>1119</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黒</v>
      </c>
      <c r="S20" s="15" t="s">
        <v>1</v>
      </c>
      <c r="T20" s="10" t="str">
        <f>INDEX(AG:AG,W18+1)</f>
        <v>コモン</v>
      </c>
      <c r="U20" s="15" t="s">
        <v>2</v>
      </c>
      <c r="V20" s="10">
        <f>INDEX(AI:AI,W18+1)</f>
        <v>10</v>
      </c>
      <c r="W20" s="16"/>
      <c r="X20" s="10" t="str">
        <f>INDEX(AQ:AQ,W18+1)</f>
        <v>ブロックされない 絆魂</v>
      </c>
      <c r="Y20" s="28"/>
      <c r="Z20" s="28"/>
      <c r="AA20" s="29"/>
      <c r="AC20" s="1">
        <v>0</v>
      </c>
      <c r="AD20" s="16" t="s">
        <v>1049</v>
      </c>
      <c r="AE20" s="24">
        <v>19</v>
      </c>
      <c r="AF20" s="25" t="s">
        <v>288</v>
      </c>
      <c r="AG20" s="36" t="s">
        <v>78</v>
      </c>
      <c r="AH20" s="36"/>
      <c r="AI20" s="36">
        <v>9</v>
      </c>
      <c r="AJ20" s="36" t="s">
        <v>348</v>
      </c>
      <c r="AK20" s="36" t="s">
        <v>349</v>
      </c>
      <c r="AL20" s="36" t="s">
        <v>27</v>
      </c>
      <c r="AM20" s="36"/>
      <c r="AN20" s="36" t="s">
        <v>350</v>
      </c>
      <c r="AO20" s="36" t="s">
        <v>171</v>
      </c>
      <c r="AP20" s="36"/>
      <c r="AQ20" s="36" t="s">
        <v>351</v>
      </c>
      <c r="AR20" s="36" t="s">
        <v>352</v>
      </c>
      <c r="AS20" s="36"/>
      <c r="AT20" s="38">
        <v>42829</v>
      </c>
      <c r="AU20" s="36"/>
      <c r="AV20" s="36"/>
      <c r="AW20" s="36"/>
      <c r="AX20" s="36">
        <v>4</v>
      </c>
      <c r="AY20" s="36">
        <v>4</v>
      </c>
      <c r="AZ20" s="36" t="str">
        <f t="shared" si="0"/>
        <v>ディ</v>
      </c>
      <c r="BA20" s="36" t="str">
        <f t="shared" si="1"/>
        <v/>
      </c>
      <c r="BB20" s="36" t="str">
        <f t="shared" si="2"/>
        <v/>
      </c>
      <c r="BC20" s="36"/>
      <c r="BD20" s="36" t="str">
        <f t="shared" si="3"/>
        <v>ディフェンダー　威迫&amp;br;このクリーチャーが攻撃かブロックしたとき、あなたはカードを1枚引く。</v>
      </c>
      <c r="BE20" s="30" t="str">
        <f>IF(AK20="","",VLOOKUP(AK20,BH:BJ,3,FALSE))</f>
        <v>Menace.&amp;br;When this creature attacks or blocks, Discard 1 card.</v>
      </c>
      <c r="BF20" s="9" t="s">
        <v>1049</v>
      </c>
      <c r="BG20" s="1">
        <v>19</v>
      </c>
      <c r="BH20" s="1" t="s">
        <v>441</v>
      </c>
      <c r="BI20" s="1" t="s">
        <v>1055</v>
      </c>
      <c r="BJ20" s="1" t="s">
        <v>1120</v>
      </c>
    </row>
    <row r="21" spans="1:62">
      <c r="A21" s="1" t="str">
        <f t="shared" si="4"/>
        <v>|色|黒|レアリティ|コモン|マナコスト|10|</v>
      </c>
      <c r="B21" s="1" t="s">
        <v>1049</v>
      </c>
      <c r="C21" s="1" t="s">
        <v>1069</v>
      </c>
      <c r="D21" s="4" t="s">
        <v>0</v>
      </c>
      <c r="E21" s="1" t="s">
        <v>1069</v>
      </c>
      <c r="F21" s="1" t="str">
        <f>IF(R20=0,"",R20)</f>
        <v>黒</v>
      </c>
      <c r="G21" s="1" t="s">
        <v>1069</v>
      </c>
      <c r="H21" s="4" t="s">
        <v>1073</v>
      </c>
      <c r="I21" s="1" t="s">
        <v>1069</v>
      </c>
      <c r="J21" s="1" t="str">
        <f>IF(T20=0,"",T20)</f>
        <v>コモン</v>
      </c>
      <c r="K21" s="1" t="s">
        <v>1069</v>
      </c>
      <c r="L21" s="4" t="s">
        <v>1074</v>
      </c>
      <c r="M21" s="1" t="s">
        <v>1069</v>
      </c>
      <c r="N21" s="1">
        <f>IF(V20=0,"",V20)</f>
        <v>10</v>
      </c>
      <c r="O21" s="1" t="s">
        <v>1069</v>
      </c>
      <c r="Q21" s="9" t="s">
        <v>5</v>
      </c>
      <c r="R21" s="10" t="str">
        <f>INDEX(AL:AL,W18+1)</f>
        <v>クリーチャー</v>
      </c>
      <c r="S21" s="15" t="s">
        <v>1075</v>
      </c>
      <c r="T21" s="10" t="str">
        <f>INDEX(AN:AN,W18+1)</f>
        <v>スピリット</v>
      </c>
      <c r="U21" s="10">
        <f>INDEX(AO:AO,W18+1)</f>
        <v>0</v>
      </c>
      <c r="V21" s="10">
        <f>INDEX(AP:AP,W18+1)</f>
        <v>0</v>
      </c>
      <c r="W21" s="16"/>
      <c r="X21" s="10" t="str">
        <f>INDEX(AZ:AZ,W18+1)</f>
        <v>ブロ</v>
      </c>
      <c r="Y21" s="10" t="str">
        <f>INDEX(BA:BA,W18+1)</f>
        <v>絆魂</v>
      </c>
      <c r="Z21" s="10" t="str">
        <f>INDEX(BB:BB,W18+1)</f>
        <v/>
      </c>
      <c r="AA21" s="10">
        <f>INDEX(BC:BC,W18+1)</f>
        <v>0</v>
      </c>
      <c r="AD21" s="16"/>
      <c r="AE21" s="24">
        <v>20</v>
      </c>
      <c r="AF21" s="25" t="s">
        <v>288</v>
      </c>
      <c r="AG21" s="36" t="s">
        <v>78</v>
      </c>
      <c r="AH21" s="36"/>
      <c r="AI21" s="36">
        <v>12</v>
      </c>
      <c r="AJ21" s="36" t="s">
        <v>353</v>
      </c>
      <c r="AK21" s="36" t="s">
        <v>354</v>
      </c>
      <c r="AL21" s="36" t="s">
        <v>27</v>
      </c>
      <c r="AM21" s="36"/>
      <c r="AN21" s="36" t="s">
        <v>28</v>
      </c>
      <c r="AO21" s="36"/>
      <c r="AP21" s="36"/>
      <c r="AQ21" s="36" t="s">
        <v>234</v>
      </c>
      <c r="AR21" s="36" t="s">
        <v>355</v>
      </c>
      <c r="AS21" s="36"/>
      <c r="AT21" s="38">
        <v>42829</v>
      </c>
      <c r="AU21" s="36"/>
      <c r="AV21" s="36"/>
      <c r="AW21" s="36"/>
      <c r="AX21" s="36">
        <v>4</v>
      </c>
      <c r="AY21" s="36">
        <v>4</v>
      </c>
      <c r="AZ21" s="36" t="str">
        <f t="shared" si="0"/>
        <v>ブロ</v>
      </c>
      <c r="BA21" s="36" t="str">
        <f t="shared" si="1"/>
        <v/>
      </c>
      <c r="BB21" s="36" t="str">
        <f t="shared" si="2"/>
        <v/>
      </c>
      <c r="BC21" s="36"/>
      <c r="BD21" s="36" t="str">
        <f t="shared" si="3"/>
        <v>ブロックされない&amp;br;このクリーチャーが戦場に出たとき、あなたはカードを1枚捨てる。</v>
      </c>
      <c r="BE21" s="30" t="str">
        <f>IF(AK21="","",VLOOKUP(AK21,BH:BJ,3,FALSE))</f>
        <v>When this creature enters the battlefield, discard 1 card.</v>
      </c>
      <c r="BF21" s="9" t="s">
        <v>1049</v>
      </c>
      <c r="BG21" s="1">
        <v>20</v>
      </c>
      <c r="BH21" s="1" t="s">
        <v>555</v>
      </c>
      <c r="BI21" s="1" t="s">
        <v>1055</v>
      </c>
      <c r="BJ21" s="1" t="s">
        <v>1121</v>
      </c>
    </row>
    <row r="22" spans="1:62">
      <c r="A22" s="1" t="str">
        <f t="shared" si="4"/>
        <v>|種別|クリーチャー|サブタイプ|スピリット|||</v>
      </c>
      <c r="B22" s="1" t="s">
        <v>1049</v>
      </c>
      <c r="C22" s="1" t="s">
        <v>1069</v>
      </c>
      <c r="D22" s="4" t="s">
        <v>5</v>
      </c>
      <c r="E22" s="1" t="s">
        <v>1069</v>
      </c>
      <c r="F22" s="1" t="str">
        <f>IF(R21=0,"",R21)</f>
        <v>クリーチャー</v>
      </c>
      <c r="G22" s="1" t="s">
        <v>1069</v>
      </c>
      <c r="H22" s="4" t="s">
        <v>1078</v>
      </c>
      <c r="I22" s="1" t="s">
        <v>1069</v>
      </c>
      <c r="J22" s="1" t="str">
        <f>IF(T21=0,"",T21)</f>
        <v>スピリット</v>
      </c>
      <c r="K22" s="1" t="s">
        <v>1069</v>
      </c>
      <c r="L22" s="1" t="str">
        <f>IF(U21=0,"",U21)</f>
        <v/>
      </c>
      <c r="M22" s="1" t="s">
        <v>1069</v>
      </c>
      <c r="N22" s="1" t="str">
        <f>IF(V21=0,"",V21)</f>
        <v/>
      </c>
      <c r="O22" s="1" t="s">
        <v>1069</v>
      </c>
      <c r="Q22" s="9" t="s">
        <v>1079</v>
      </c>
      <c r="R22" s="10" t="str">
        <f>INDEX(BD:BD,W18+1)</f>
        <v>ブロックされない 絆魂</v>
      </c>
      <c r="S22" s="11"/>
      <c r="T22" s="11"/>
      <c r="U22" s="11"/>
      <c r="V22" s="12"/>
      <c r="W22" s="16"/>
      <c r="X22" s="8"/>
      <c r="Y22" s="8"/>
      <c r="Z22" s="8"/>
      <c r="AA22" s="30"/>
      <c r="AD22" s="16"/>
      <c r="AE22" s="24">
        <v>21</v>
      </c>
      <c r="AF22" s="25" t="s">
        <v>288</v>
      </c>
      <c r="AG22" s="36" t="s">
        <v>78</v>
      </c>
      <c r="AH22" s="36"/>
      <c r="AI22" s="36">
        <v>6</v>
      </c>
      <c r="AJ22" s="36" t="s">
        <v>356</v>
      </c>
      <c r="AK22" s="36" t="s">
        <v>357</v>
      </c>
      <c r="AL22" s="36" t="s">
        <v>76</v>
      </c>
      <c r="AM22" s="36"/>
      <c r="AN22" s="36"/>
      <c r="AO22" s="36"/>
      <c r="AP22" s="36"/>
      <c r="AQ22" s="36" t="s">
        <v>358</v>
      </c>
      <c r="AR22" s="36"/>
      <c r="AS22" s="36"/>
      <c r="AT22" s="38"/>
      <c r="AU22" s="36"/>
      <c r="AV22" s="36"/>
      <c r="AW22" s="36">
        <v>3</v>
      </c>
      <c r="AX22" s="36" t="s">
        <v>1090</v>
      </c>
      <c r="AY22" s="36" t="s">
        <v>1090</v>
      </c>
      <c r="AZ22" s="36" t="str">
        <f t="shared" si="0"/>
        <v>ジェ</v>
      </c>
      <c r="BA22" s="36" t="str">
        <f t="shared" si="1"/>
        <v/>
      </c>
      <c r="BB22" s="36" t="str">
        <f t="shared" si="2"/>
        <v/>
      </c>
      <c r="BC22" s="36"/>
      <c r="BD22" s="36" t="str">
        <f t="shared" si="3"/>
        <v>ジェム2個を起動する：絆魂を持つ1/1の黒の吸血鬼･騎士・トークンを1体召喚する。</v>
      </c>
      <c r="BE22" s="30" t="str">
        <f>IF(AK22="","",VLOOKUP(AK22,BH:BJ,3,FALSE))</f>
        <v>Activate 2:Summon 1 1/1 Vampire Knight with Lifelink.</v>
      </c>
      <c r="BF22" s="9" t="s">
        <v>1049</v>
      </c>
      <c r="BG22" s="1">
        <v>21</v>
      </c>
      <c r="BH22" s="1" t="s">
        <v>236</v>
      </c>
      <c r="BI22" s="1" t="s">
        <v>1055</v>
      </c>
      <c r="BJ22" s="1" t="s">
        <v>1122</v>
      </c>
    </row>
    <row r="23" spans="1:62">
      <c r="A23" s="1" t="str">
        <f t="shared" si="4"/>
        <v>|テキスト|&gt;|&gt;|&gt;|&gt;|ブロックされない 絆魂|</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ブロックされない 絆魂</v>
      </c>
      <c r="O23" s="1" t="s">
        <v>1069</v>
      </c>
      <c r="Q23" s="14" t="s">
        <v>21</v>
      </c>
      <c r="R23" s="10" t="str">
        <f>INDEX(BE:BE,W18+1)</f>
        <v/>
      </c>
      <c r="S23" s="9" t="s">
        <v>1084</v>
      </c>
      <c r="T23" s="10" t="str">
        <f>IF(X23="","",X23&amp;IF(Y23="",""," "&amp;Y23)&amp;IF(Z23="",""," "&amp;Z23)&amp;IF(AA23="",""," "&amp;AA23))</f>
        <v>Unblockable Lifelink  </v>
      </c>
      <c r="U23" s="11"/>
      <c r="V23" s="12"/>
      <c r="W23" s="16" t="s">
        <v>1084</v>
      </c>
      <c r="X23" s="9" t="str">
        <f t="shared" ref="X23:AA23" si="8">IF(ISERROR(IF(LEN(X22)&gt;1,X22,VLOOKUP(X21,$AC:$AD,2,FALSE))),"",IF(LEN(X22)&gt;1,X22,VLOOKUP(X21,$AC:$AD,2,FALSE)))</f>
        <v>Unblockable</v>
      </c>
      <c r="Y23" s="9" t="str">
        <f t="shared" si="8"/>
        <v>Lifelink</v>
      </c>
      <c r="Z23" s="9" t="str">
        <f t="shared" si="8"/>
        <v/>
      </c>
      <c r="AA23" s="9" t="str">
        <f t="shared" si="8"/>
        <v> </v>
      </c>
      <c r="AD23" s="16"/>
      <c r="AE23" s="24">
        <v>22</v>
      </c>
      <c r="AF23" s="25" t="s">
        <v>288</v>
      </c>
      <c r="AG23" s="36" t="s">
        <v>78</v>
      </c>
      <c r="AH23" s="36"/>
      <c r="AI23" s="36">
        <v>14</v>
      </c>
      <c r="AJ23" s="36" t="s">
        <v>359</v>
      </c>
      <c r="AK23" s="36" t="s">
        <v>360</v>
      </c>
      <c r="AL23" s="36" t="s">
        <v>76</v>
      </c>
      <c r="AM23" s="36"/>
      <c r="AN23" s="36"/>
      <c r="AO23" s="36"/>
      <c r="AP23" s="36"/>
      <c r="AQ23" s="36" t="s">
        <v>361</v>
      </c>
      <c r="AR23" s="36"/>
      <c r="AS23" s="36"/>
      <c r="AT23" s="38"/>
      <c r="AU23" s="36"/>
      <c r="AV23" s="36"/>
      <c r="AW23" s="36">
        <v>3</v>
      </c>
      <c r="AX23" s="36" t="s">
        <v>1090</v>
      </c>
      <c r="AY23" s="36" t="s">
        <v>1090</v>
      </c>
      <c r="AZ23" s="36" t="str">
        <f t="shared" si="0"/>
        <v>あな</v>
      </c>
      <c r="BA23" s="36" t="str">
        <f t="shared" si="1"/>
        <v/>
      </c>
      <c r="BB23" s="36" t="str">
        <f t="shared" si="2"/>
        <v/>
      </c>
      <c r="BC23" s="36"/>
      <c r="BD23" s="36" t="str">
        <f t="shared" si="3"/>
        <v>あなたのターン開始時に、あなたはカードを1枚捨てる。その後、対戦相手はカードを1枚捨てて、3点のダメージを受ける。</v>
      </c>
      <c r="BE23" s="30" t="str">
        <f>IF(AK23="","",VLOOKUP(AK23,BH:BJ,3,FALSE))</f>
        <v>At the beginning of your turn, You and your opponent Discard 1 card and your opponent takes 3 damage.</v>
      </c>
      <c r="BF23" s="9" t="s">
        <v>1049</v>
      </c>
      <c r="BG23" s="1">
        <v>22</v>
      </c>
      <c r="BH23" s="1" t="s">
        <v>512</v>
      </c>
      <c r="BI23" s="1" t="s">
        <v>1055</v>
      </c>
      <c r="BJ23" s="1" t="s">
        <v>1123</v>
      </c>
    </row>
    <row r="24" spans="1:62">
      <c r="A24" s="1" t="str">
        <f t="shared" si="4"/>
        <v>|英テキスト|&gt;|&gt;|&gt;|&gt;|Unblockable Lifelink  &amp;br;|</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Unblockable Lifelink  &amp;br;</v>
      </c>
      <c r="O24" s="1" t="s">
        <v>1069</v>
      </c>
      <c r="Q24" s="9" t="s">
        <v>12</v>
      </c>
      <c r="R24" s="10" t="str">
        <f>IF(INDEX(AX:AX,W18+1)="",0,INDEX(AX:AX,W18+1)&amp;"/"&amp;INDEX(AY:AY,W18+1))</f>
        <v>1/3</v>
      </c>
      <c r="S24" s="11"/>
      <c r="T24" s="11"/>
      <c r="U24" s="11"/>
      <c r="V24" s="12"/>
      <c r="W24" s="16"/>
      <c r="X24" s="9"/>
      <c r="Y24" s="28"/>
      <c r="Z24" s="28"/>
      <c r="AA24" s="29"/>
      <c r="AD24" s="20"/>
      <c r="AE24" s="24">
        <v>23</v>
      </c>
      <c r="AF24" s="25" t="s">
        <v>288</v>
      </c>
      <c r="AG24" s="36" t="s">
        <v>119</v>
      </c>
      <c r="AH24" s="36"/>
      <c r="AI24" s="36">
        <v>10</v>
      </c>
      <c r="AJ24" s="36" t="s">
        <v>362</v>
      </c>
      <c r="AK24" s="36" t="s">
        <v>363</v>
      </c>
      <c r="AL24" s="36" t="s">
        <v>27</v>
      </c>
      <c r="AM24" s="36"/>
      <c r="AN24" s="36" t="s">
        <v>170</v>
      </c>
      <c r="AO24" s="36" t="s">
        <v>364</v>
      </c>
      <c r="AP24" s="36"/>
      <c r="AQ24" s="36" t="s">
        <v>35</v>
      </c>
      <c r="AR24" s="36" t="s">
        <v>365</v>
      </c>
      <c r="AS24" s="36" t="s">
        <v>366</v>
      </c>
      <c r="AT24" s="38">
        <v>42768</v>
      </c>
      <c r="AU24" s="36"/>
      <c r="AV24" s="36"/>
      <c r="AW24" s="36"/>
      <c r="AX24" s="36">
        <v>2</v>
      </c>
      <c r="AY24" s="36">
        <v>2</v>
      </c>
      <c r="AZ24" s="36" t="str">
        <f t="shared" si="0"/>
        <v>ディ</v>
      </c>
      <c r="BA24" s="36" t="str">
        <f t="shared" si="1"/>
        <v/>
      </c>
      <c r="BB24" s="36" t="str">
        <f t="shared" si="2"/>
        <v/>
      </c>
      <c r="BC24" s="36"/>
      <c r="BD24" s="36" t="str">
        <f t="shared" si="3"/>
        <v>ディフェンダー&amp;br;このクリーチャーが戦場に出たとき、このクリーチャーはあなたがコントロールするゾンビ1体につき+1/+1の修正を受ける。&amp;br;あなたがコントロールするゾンビが戦場に出たとき、このクリーチャーは+2/+2の修正を受ける。</v>
      </c>
      <c r="BE24" s="30" t="str">
        <f>IF(AK24="","",VLOOKUP(AK24,BH:BJ,3,FALSE))</f>
        <v>When this creature enters the battlefield, it gains +1/+1 per Zombie you control.&amp;br;When a Zombie you control enters the battlefield, this creature gains +2/+2.</v>
      </c>
      <c r="BF24" s="9" t="s">
        <v>1049</v>
      </c>
      <c r="BG24" s="1">
        <v>23</v>
      </c>
      <c r="BH24" s="1" t="s">
        <v>357</v>
      </c>
      <c r="BI24" s="1" t="s">
        <v>1055</v>
      </c>
      <c r="BJ24" s="1" t="s">
        <v>1124</v>
      </c>
    </row>
    <row r="25" spans="1:62">
      <c r="A25" s="1" t="str">
        <f t="shared" si="4"/>
        <v>|PT|&gt;|1/3|シールド数|&gt;||</v>
      </c>
      <c r="B25" s="1" t="s">
        <v>1049</v>
      </c>
      <c r="C25" s="1" t="s">
        <v>1069</v>
      </c>
      <c r="D25" s="1" t="s">
        <v>12</v>
      </c>
      <c r="E25" s="1" t="s">
        <v>1069</v>
      </c>
      <c r="F25" s="1" t="s">
        <v>1083</v>
      </c>
      <c r="G25" s="1" t="s">
        <v>1069</v>
      </c>
      <c r="H25" s="1" t="str">
        <f>IF(R24=0,"",R24)</f>
        <v>1/3</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
        <v>288</v>
      </c>
      <c r="AG25" s="36" t="s">
        <v>119</v>
      </c>
      <c r="AH25" s="36"/>
      <c r="AI25" s="36">
        <v>12</v>
      </c>
      <c r="AJ25" s="36" t="s">
        <v>367</v>
      </c>
      <c r="AK25" s="36" t="s">
        <v>368</v>
      </c>
      <c r="AL25" s="36" t="s">
        <v>27</v>
      </c>
      <c r="AM25" s="36"/>
      <c r="AN25" s="36" t="s">
        <v>308</v>
      </c>
      <c r="AO25" s="36" t="s">
        <v>167</v>
      </c>
      <c r="AP25" s="36"/>
      <c r="AQ25" s="36" t="s">
        <v>369</v>
      </c>
      <c r="AR25" s="36" t="s">
        <v>370</v>
      </c>
      <c r="AS25" s="36"/>
      <c r="AT25" s="38">
        <v>42768</v>
      </c>
      <c r="AU25" s="36"/>
      <c r="AV25" s="36"/>
      <c r="AW25" s="36"/>
      <c r="AX25" s="36">
        <v>2</v>
      </c>
      <c r="AY25" s="36">
        <v>2</v>
      </c>
      <c r="AZ25" s="36" t="str">
        <f t="shared" si="0"/>
        <v>この</v>
      </c>
      <c r="BA25" s="36" t="str">
        <f t="shared" si="1"/>
        <v/>
      </c>
      <c r="BB25" s="36" t="str">
        <f t="shared" si="2"/>
        <v/>
      </c>
      <c r="BC25" s="36"/>
      <c r="BD25" s="36" t="str">
        <f t="shared" si="3"/>
        <v>このクリーチャーがこの形態に変身したとき、対戦相手が子tんトロールするディフェンダーか到達を持つ最初のクリーチャーを破壊する。&amp;br;あなたのターン開始時に対戦相手がディフェンダーか到達を持つクリーチャーをコントロールしている場合、このクリーチャーは変身する。</v>
      </c>
      <c r="BE25" s="30" t="str">
        <f>IF(AK25="","",VLOOKUP(AK25,BH:BJ,3,FALSE))</f>
        <v>When this creature Transforms to this form, the first creature your opponent controls with Defender or Reach is Destroyed.&amp;br;At the beginning of your turn, if your opponent controls a creature with Defender or Reach, Transform this creature.</v>
      </c>
      <c r="BF25" s="9" t="s">
        <v>1049</v>
      </c>
      <c r="BG25" s="1">
        <v>24</v>
      </c>
      <c r="BH25" s="1" t="s">
        <v>186</v>
      </c>
      <c r="BI25" s="1" t="s">
        <v>1055</v>
      </c>
      <c r="BJ25" s="1" t="s">
        <v>1125</v>
      </c>
    </row>
    <row r="26" spans="1:62">
      <c r="A26" s="1" t="str">
        <f t="shared" si="4"/>
        <v>&amp;br;&amp;br;</v>
      </c>
      <c r="B26" s="1" t="s">
        <v>1049</v>
      </c>
      <c r="C26" s="1" t="s">
        <v>1097</v>
      </c>
      <c r="R26" s="1"/>
      <c r="S26" s="1"/>
      <c r="T26" s="1"/>
      <c r="U26" s="1"/>
      <c r="V26" s="1"/>
      <c r="AE26" s="24">
        <v>25</v>
      </c>
      <c r="AF26" s="25" t="s">
        <v>288</v>
      </c>
      <c r="AG26" s="36" t="s">
        <v>119</v>
      </c>
      <c r="AH26" s="36"/>
      <c r="AI26" s="36">
        <v>1</v>
      </c>
      <c r="AJ26" s="36" t="s">
        <v>371</v>
      </c>
      <c r="AK26" s="36" t="s">
        <v>372</v>
      </c>
      <c r="AL26" s="36" t="s">
        <v>27</v>
      </c>
      <c r="AM26" s="36"/>
      <c r="AN26" s="36" t="s">
        <v>373</v>
      </c>
      <c r="AO26" s="36"/>
      <c r="AP26" s="36"/>
      <c r="AQ26" s="36" t="s">
        <v>234</v>
      </c>
      <c r="AR26" s="36" t="s">
        <v>374</v>
      </c>
      <c r="AS26" s="36"/>
      <c r="AT26" s="38">
        <v>42736</v>
      </c>
      <c r="AU26" s="36"/>
      <c r="AV26" s="36"/>
      <c r="AW26" s="36"/>
      <c r="AX26" s="36">
        <v>1</v>
      </c>
      <c r="AY26" s="36">
        <v>1</v>
      </c>
      <c r="AZ26" s="36" t="str">
        <f t="shared" si="0"/>
        <v>ブロ</v>
      </c>
      <c r="BA26" s="36" t="str">
        <f t="shared" si="1"/>
        <v/>
      </c>
      <c r="BB26" s="36" t="str">
        <f t="shared" si="2"/>
        <v/>
      </c>
      <c r="BC26" s="36"/>
      <c r="BD26" s="36" t="str">
        <f t="shared" si="3"/>
        <v>ブロックされない&amp;br;このクリーチャーがプレインズウォーカーに戦闘ダメージを与えたとき、対戦相手がディフェンダーか到達を持つクリーチャーをコントロールしている場合、このクリーチャーは変身する。</v>
      </c>
      <c r="BE26" s="30" t="str">
        <f>IF(AK26="","",VLOOKUP(AK26,BH:BJ,3,FALSE))</f>
        <v>When this creature deals combat damage to a Planeswalker, if your opponent controls a creature with Defender or Reach, Transform this creature.</v>
      </c>
      <c r="BF26" s="9" t="s">
        <v>1049</v>
      </c>
      <c r="BG26" s="1">
        <v>25</v>
      </c>
      <c r="BH26" s="1" t="s">
        <v>1126</v>
      </c>
      <c r="BI26" s="1" t="s">
        <v>1055</v>
      </c>
      <c r="BJ26" s="1" t="s">
        <v>1127</v>
      </c>
    </row>
    <row r="27" spans="1:62">
      <c r="A27" s="1" t="str">
        <f t="shared" si="4"/>
        <v>#back(text=戻る,left)</v>
      </c>
      <c r="B27" s="1" t="s">
        <v>1049</v>
      </c>
      <c r="C27" s="1" t="s">
        <v>1100</v>
      </c>
      <c r="R27" s="1"/>
      <c r="S27" s="1"/>
      <c r="T27" s="1"/>
      <c r="U27" s="1"/>
      <c r="V27" s="1"/>
      <c r="AE27" s="24">
        <v>26</v>
      </c>
      <c r="AF27" s="25" t="s">
        <v>288</v>
      </c>
      <c r="AG27" s="36" t="s">
        <v>119</v>
      </c>
      <c r="AH27" s="36"/>
      <c r="AI27" s="36">
        <v>13</v>
      </c>
      <c r="AJ27" s="36" t="s">
        <v>375</v>
      </c>
      <c r="AK27" s="36" t="s">
        <v>376</v>
      </c>
      <c r="AL27" s="36" t="s">
        <v>61</v>
      </c>
      <c r="AM27" s="36"/>
      <c r="AN27" s="36"/>
      <c r="AO27" s="36"/>
      <c r="AP27" s="36"/>
      <c r="AQ27" s="36" t="s">
        <v>377</v>
      </c>
      <c r="AR27" s="36"/>
      <c r="AS27" s="36"/>
      <c r="AT27" s="38"/>
      <c r="AU27" s="36"/>
      <c r="AV27" s="36"/>
      <c r="AW27" s="36"/>
      <c r="AX27" s="36" t="s">
        <v>1090</v>
      </c>
      <c r="AY27" s="36" t="s">
        <v>1090</v>
      </c>
      <c r="AZ27" s="36" t="str">
        <f t="shared" si="0"/>
        <v>あな</v>
      </c>
      <c r="BA27" s="36" t="str">
        <f t="shared" si="1"/>
        <v/>
      </c>
      <c r="BB27" s="36" t="str">
        <f t="shared" si="2"/>
        <v/>
      </c>
      <c r="BC27" s="36"/>
      <c r="BD27" s="36" t="str">
        <f t="shared" si="3"/>
        <v>あなたがコントロールしていて破壊された死後のゾンビ2体を戦場に戻す。</v>
      </c>
      <c r="BE27" s="30" t="str">
        <f>IF(AK27="","",VLOOKUP(AK27,BH:BJ,3,FALSE))</f>
        <v>The last 2 Zombie creatures you controlled that were Destroyed are Returned to the battlefield.</v>
      </c>
      <c r="BF27" s="9" t="s">
        <v>1049</v>
      </c>
      <c r="BG27" s="1">
        <v>26</v>
      </c>
      <c r="BH27" s="1" t="s">
        <v>717</v>
      </c>
      <c r="BI27" s="1" t="s">
        <v>1055</v>
      </c>
      <c r="BJ27" s="1" t="s">
        <v>1129</v>
      </c>
    </row>
    <row r="28" spans="1:62">
      <c r="A28" s="1" t="str">
        <f t="shared" si="4"/>
        <v>&amp;br;</v>
      </c>
      <c r="B28" s="1" t="s">
        <v>1049</v>
      </c>
      <c r="C28" s="1" t="s">
        <v>1048</v>
      </c>
      <c r="R28" s="1"/>
      <c r="S28" s="1"/>
      <c r="T28" s="1"/>
      <c r="U28" s="1"/>
      <c r="V28" s="1"/>
      <c r="AE28" s="24">
        <v>27</v>
      </c>
      <c r="AF28" s="25" t="s">
        <v>288</v>
      </c>
      <c r="AG28" s="36" t="s">
        <v>119</v>
      </c>
      <c r="AH28" s="36"/>
      <c r="AI28" s="36">
        <v>7</v>
      </c>
      <c r="AJ28" s="36" t="s">
        <v>378</v>
      </c>
      <c r="AK28" s="36" t="s">
        <v>379</v>
      </c>
      <c r="AL28" s="36" t="s">
        <v>61</v>
      </c>
      <c r="AM28" s="36"/>
      <c r="AN28" s="36"/>
      <c r="AO28" s="36"/>
      <c r="AP28" s="36"/>
      <c r="AQ28" s="36" t="s">
        <v>196</v>
      </c>
      <c r="AR28" s="36" t="s">
        <v>380</v>
      </c>
      <c r="AS28" s="36"/>
      <c r="AT28" s="38"/>
      <c r="AU28" s="36"/>
      <c r="AV28" s="36"/>
      <c r="AW28" s="36"/>
      <c r="AX28" s="36" t="s">
        <v>1090</v>
      </c>
      <c r="AY28" s="36" t="s">
        <v>1090</v>
      </c>
      <c r="AZ28" s="36" t="str">
        <f t="shared" si="0"/>
        <v>マッ</v>
      </c>
      <c r="BA28" s="36" t="str">
        <f t="shared" si="1"/>
        <v/>
      </c>
      <c r="BB28" s="36" t="str">
        <f t="shared" si="2"/>
        <v/>
      </c>
      <c r="BC28" s="36"/>
      <c r="BD28" s="36" t="str">
        <f t="shared" si="3"/>
        <v>マッドネス3&amp;br;2/2の黒のゾンビ･トークンを3体召喚し、あなたは3点のライフを得る。</v>
      </c>
      <c r="BE28" s="30" t="str">
        <f>IF(AK28="","",VLOOKUP(AK28,BH:BJ,3,FALSE))</f>
        <v>Madness 3.&amp;br;Summon 3 2/2 Black Zombies and you gain 3 life.</v>
      </c>
      <c r="BF28" s="9" t="s">
        <v>1049</v>
      </c>
      <c r="BG28" s="1">
        <v>27</v>
      </c>
      <c r="BH28" s="1" t="s">
        <v>404</v>
      </c>
      <c r="BI28" s="1" t="s">
        <v>1055</v>
      </c>
      <c r="BJ28" s="1" t="s">
        <v>1120</v>
      </c>
    </row>
    <row r="29" spans="1:62">
      <c r="A29" s="1" t="str">
        <f t="shared" si="4"/>
        <v>#comment(above,nsize=[15],size=[30],num=[10])</v>
      </c>
      <c r="B29" s="1" t="s">
        <v>1049</v>
      </c>
      <c r="C29" s="1" t="s">
        <v>1108</v>
      </c>
      <c r="R29" s="1"/>
      <c r="S29" s="1"/>
      <c r="T29" s="1"/>
      <c r="U29" s="1"/>
      <c r="V29" s="1"/>
      <c r="AE29" s="24">
        <v>28</v>
      </c>
      <c r="AF29" s="25" t="s">
        <v>288</v>
      </c>
      <c r="AG29" s="36" t="s">
        <v>119</v>
      </c>
      <c r="AH29" s="36"/>
      <c r="AI29" s="36">
        <v>5</v>
      </c>
      <c r="AJ29" s="36" t="s">
        <v>381</v>
      </c>
      <c r="AK29" s="36" t="s">
        <v>382</v>
      </c>
      <c r="AL29" s="36" t="s">
        <v>61</v>
      </c>
      <c r="AM29" s="36"/>
      <c r="AN29" s="36"/>
      <c r="AO29" s="36"/>
      <c r="AP29" s="36"/>
      <c r="AQ29" s="36" t="s">
        <v>383</v>
      </c>
      <c r="AR29" s="36" t="s">
        <v>384</v>
      </c>
      <c r="AS29" s="36"/>
      <c r="AT29" s="38"/>
      <c r="AU29" s="36"/>
      <c r="AV29" s="36"/>
      <c r="AW29" s="36"/>
      <c r="AX29" s="36" t="s">
        <v>1090</v>
      </c>
      <c r="AY29" s="36" t="s">
        <v>1090</v>
      </c>
      <c r="AZ29" s="36" t="str">
        <f t="shared" si="0"/>
        <v>クリ</v>
      </c>
      <c r="BA29" s="36" t="str">
        <f t="shared" si="1"/>
        <v/>
      </c>
      <c r="BB29" s="36" t="str">
        <f t="shared" si="2"/>
        <v/>
      </c>
      <c r="BC29" s="36"/>
      <c r="BD29" s="36" t="str">
        <f t="shared" si="3"/>
        <v>クリーチャー1体を対象とし、それを破壊する。&amp;br;昂揚：対戦相手は10点のダメージを受ける。</v>
      </c>
      <c r="BE29" s="30" t="str">
        <f>IF(AK29="","",VLOOKUP(AK29,BH:BJ,3,FALSE))</f>
        <v>Target creature is destroyed. Delirium:Deal 10 damage to opponent.</v>
      </c>
      <c r="BF29" s="9" t="s">
        <v>1049</v>
      </c>
      <c r="BG29" s="1">
        <v>28</v>
      </c>
      <c r="BH29" s="1" t="s">
        <v>761</v>
      </c>
      <c r="BI29" s="1" t="s">
        <v>1055</v>
      </c>
      <c r="BJ29" s="1" t="s">
        <v>1130</v>
      </c>
    </row>
    <row r="30" spans="1:62">
      <c r="A30" s="1" t="str">
        <f t="shared" si="4"/>
        <v>&amp;br;&amp;br;</v>
      </c>
      <c r="B30" s="1" t="s">
        <v>1049</v>
      </c>
      <c r="C30" s="1" t="s">
        <v>1097</v>
      </c>
      <c r="R30" s="1"/>
      <c r="S30" s="1"/>
      <c r="T30" s="1"/>
      <c r="U30" s="1"/>
      <c r="V30" s="1"/>
      <c r="AE30" s="24">
        <v>29</v>
      </c>
      <c r="AF30" s="25" t="s">
        <v>288</v>
      </c>
      <c r="AG30" s="36" t="s">
        <v>143</v>
      </c>
      <c r="AH30" s="36"/>
      <c r="AI30" s="36">
        <v>8</v>
      </c>
      <c r="AJ30" s="36" t="s">
        <v>385</v>
      </c>
      <c r="AK30" s="36" t="s">
        <v>386</v>
      </c>
      <c r="AL30" s="36" t="s">
        <v>27</v>
      </c>
      <c r="AM30" s="36"/>
      <c r="AN30" s="36" t="s">
        <v>387</v>
      </c>
      <c r="AO30" s="36"/>
      <c r="AP30" s="36"/>
      <c r="AQ30" s="36" t="s">
        <v>388</v>
      </c>
      <c r="AR30" s="36" t="s">
        <v>389</v>
      </c>
      <c r="AS30" s="36" t="s">
        <v>390</v>
      </c>
      <c r="AT30" s="38">
        <v>42924</v>
      </c>
      <c r="AU30" s="36"/>
      <c r="AV30" s="36"/>
      <c r="AW30" s="36"/>
      <c r="AX30" s="36">
        <v>7</v>
      </c>
      <c r="AY30" s="36">
        <v>8</v>
      </c>
      <c r="AZ30" s="36" t="str">
        <f t="shared" si="0"/>
        <v>飛行</v>
      </c>
      <c r="BA30" s="36" t="str">
        <f t="shared" si="1"/>
        <v>トラ</v>
      </c>
      <c r="BB30" s="36" t="str">
        <f t="shared" si="2"/>
        <v/>
      </c>
      <c r="BC30" s="36"/>
      <c r="BD30" s="36" t="str">
        <f t="shared" si="3"/>
        <v>飛行 トランプル&amp;br;このクリーチャーが戦場に出たとき、あなたはカードを4枚捨てる。&amp;br;あなたのターン開始時に、5個以上の黒ジェムがある場合、あなたは4点のダメージを受ける。</v>
      </c>
      <c r="BE30" s="30" t="str">
        <f>IF(AK30="","",VLOOKUP(AK30,BH:BJ,3,FALSE))</f>
        <v>When this creature enters the battlefield, Discard 4 cards.&amp;br;At the beginning of your turn, if there are 5 or more Black gems, you take 4 damage.</v>
      </c>
      <c r="BF30" s="9" t="s">
        <v>1049</v>
      </c>
      <c r="BG30" s="1">
        <v>29</v>
      </c>
      <c r="BH30" s="1" t="s">
        <v>360</v>
      </c>
      <c r="BI30" s="1" t="s">
        <v>1055</v>
      </c>
      <c r="BJ30" s="1" t="s">
        <v>1131</v>
      </c>
    </row>
    <row r="31" spans="1:62">
      <c r="A31" s="1" t="str">
        <f t="shared" si="4"/>
        <v/>
      </c>
      <c r="B31" s="1" t="s">
        <v>1049</v>
      </c>
      <c r="Q31" s="5"/>
      <c r="R31" s="6"/>
      <c r="S31" s="6"/>
      <c r="T31" s="6"/>
      <c r="U31" s="6"/>
      <c r="V31" s="7"/>
      <c r="W31" s="8">
        <v>3</v>
      </c>
      <c r="X31" s="5"/>
      <c r="Y31" s="26"/>
      <c r="Z31" s="26"/>
      <c r="AA31" s="27"/>
      <c r="AE31" s="24">
        <v>30</v>
      </c>
      <c r="AF31" s="25" t="s">
        <v>288</v>
      </c>
      <c r="AG31" s="36" t="s">
        <v>143</v>
      </c>
      <c r="AH31" s="36"/>
      <c r="AI31" s="36">
        <v>14</v>
      </c>
      <c r="AJ31" s="36" t="s">
        <v>391</v>
      </c>
      <c r="AK31" s="36" t="s">
        <v>392</v>
      </c>
      <c r="AL31" s="36" t="s">
        <v>27</v>
      </c>
      <c r="AM31" s="36"/>
      <c r="AN31" s="36" t="s">
        <v>170</v>
      </c>
      <c r="AO31" s="36"/>
      <c r="AP31" s="36"/>
      <c r="AQ31" s="36" t="s">
        <v>393</v>
      </c>
      <c r="AR31" s="36" t="s">
        <v>394</v>
      </c>
      <c r="AS31" s="36"/>
      <c r="AT31" s="38">
        <v>42768</v>
      </c>
      <c r="AU31" s="36"/>
      <c r="AV31" s="36"/>
      <c r="AW31" s="36"/>
      <c r="AX31" s="36">
        <v>2</v>
      </c>
      <c r="AY31" s="36">
        <v>2</v>
      </c>
      <c r="AZ31" s="36" t="str">
        <f t="shared" si="0"/>
        <v>威迫</v>
      </c>
      <c r="BA31" s="36" t="str">
        <f t="shared" si="1"/>
        <v/>
      </c>
      <c r="BB31" s="36" t="str">
        <f t="shared" si="2"/>
        <v/>
      </c>
      <c r="BC31" s="36"/>
      <c r="BD31" s="36" t="str">
        <f t="shared" si="3"/>
        <v>威迫&amp;br;このクリーチャーが死亡したとき、このクリーチャーと、あなたがコントロールしていて破壊された最後の他のトークンでないゾンビを戦場に戻す。</v>
      </c>
      <c r="BE31" s="30" t="str">
        <f>IF(AK31="","",VLOOKUP(AK31,BH:BJ,3,FALSE))</f>
        <v>When this creature is Destroyed, Return it and the last other non-token Zombie you controlled that was Destroyed to the battlefield.&amp;br;Menace.</v>
      </c>
      <c r="BF31" s="9" t="s">
        <v>1049</v>
      </c>
      <c r="BG31" s="1">
        <v>30</v>
      </c>
      <c r="BH31" s="1" t="s">
        <v>290</v>
      </c>
      <c r="BI31" s="1" t="s">
        <v>1055</v>
      </c>
      <c r="BJ31" s="1" t="s">
        <v>1132</v>
      </c>
    </row>
    <row r="32" spans="1:62">
      <c r="A32" s="1" t="str">
        <f t="shared" si="4"/>
        <v>*グール呼びの共犯者/Ghoulcaller's Accomplice</v>
      </c>
      <c r="B32" s="1" t="s">
        <v>1049</v>
      </c>
      <c r="C32" s="1" t="str">
        <f>"*"&amp;R32&amp;"/"&amp;T32</f>
        <v>*グール呼びの共犯者/Ghoulcaller's Accomplice</v>
      </c>
      <c r="Q32" s="9" t="s">
        <v>3</v>
      </c>
      <c r="R32" s="10" t="str">
        <f>INDEX(AJ:AJ,W31+1)</f>
        <v>グール呼びの共犯者</v>
      </c>
      <c r="S32" s="11" t="s">
        <v>4</v>
      </c>
      <c r="T32" s="10" t="str">
        <f>INDEX(AK:AK,W31+1)</f>
        <v>Ghoulcaller's Accomplice</v>
      </c>
      <c r="U32" s="11"/>
      <c r="V32" s="12"/>
      <c r="W32" s="13"/>
      <c r="X32" s="9"/>
      <c r="Y32" s="28"/>
      <c r="Z32" s="28"/>
      <c r="AA32" s="29"/>
      <c r="AE32" s="24">
        <v>31</v>
      </c>
      <c r="AF32" s="25" t="s">
        <v>288</v>
      </c>
      <c r="AG32" s="36" t="s">
        <v>143</v>
      </c>
      <c r="AH32" s="36"/>
      <c r="AI32" s="36">
        <v>15</v>
      </c>
      <c r="AJ32" s="36" t="s">
        <v>395</v>
      </c>
      <c r="AK32" s="36" t="s">
        <v>396</v>
      </c>
      <c r="AL32" s="36" t="s">
        <v>61</v>
      </c>
      <c r="AM32" s="36"/>
      <c r="AN32" s="36"/>
      <c r="AO32" s="36"/>
      <c r="AP32" s="36"/>
      <c r="AQ32" s="36" t="s">
        <v>397</v>
      </c>
      <c r="AR32" s="36"/>
      <c r="AS32" s="36"/>
      <c r="AT32" s="38"/>
      <c r="AU32" s="36"/>
      <c r="AV32" s="36"/>
      <c r="AW32" s="36"/>
      <c r="AX32" s="36" t="s">
        <v>1090</v>
      </c>
      <c r="AY32" s="36" t="s">
        <v>1090</v>
      </c>
      <c r="AZ32" s="36" t="str">
        <f t="shared" si="0"/>
        <v>あな</v>
      </c>
      <c r="BA32" s="36" t="str">
        <f t="shared" si="1"/>
        <v/>
      </c>
      <c r="BB32" s="36" t="str">
        <f t="shared" si="2"/>
        <v/>
      </c>
      <c r="BC32" s="36"/>
      <c r="BD32" s="36" t="str">
        <f t="shared" si="3"/>
        <v>あなたの手札をすべて捨てる。あなたはカードを6枚引く。あなたの手札の各カードは6マナを得る。</v>
      </c>
      <c r="BE32" s="30" t="str">
        <f>IF(AK32="","",VLOOKUP(AK32,BH:BJ,3,FALSE))</f>
        <v>Discard your entire hand, then draw 6 cards. Each card in your hand gains 6 mana.</v>
      </c>
      <c r="BF32" s="9" t="s">
        <v>1049</v>
      </c>
      <c r="BG32" s="1">
        <v>31</v>
      </c>
      <c r="BH32" s="1" t="s">
        <v>615</v>
      </c>
      <c r="BI32" s="1" t="s">
        <v>1055</v>
      </c>
      <c r="BJ32" s="1" t="s">
        <v>1133</v>
      </c>
    </row>
    <row r="33" spans="1:62">
      <c r="A33" s="1" t="str">
        <f t="shared" si="4"/>
        <v>|LEFT:80|LEFT:100|LEFT:100|LEFT:100|LEFT:100|LEFT:100|c</v>
      </c>
      <c r="B33" s="1" t="s">
        <v>1049</v>
      </c>
      <c r="C33" s="1" t="s">
        <v>1069</v>
      </c>
      <c r="D33" s="3" t="str">
        <f>$Q$1</f>
        <v>LEFT:80</v>
      </c>
      <c r="E33" s="3" t="s">
        <v>1069</v>
      </c>
      <c r="F33" s="3" t="str">
        <f t="shared" ref="F33:J33" si="9">$R$1</f>
        <v>LEFT:100</v>
      </c>
      <c r="G33" s="3" t="s">
        <v>1069</v>
      </c>
      <c r="H33" s="3" t="str">
        <f t="shared" si="9"/>
        <v>LEFT:100</v>
      </c>
      <c r="I33" s="3" t="s">
        <v>1069</v>
      </c>
      <c r="J33" s="3" t="str">
        <f t="shared" si="9"/>
        <v>LEFT:100</v>
      </c>
      <c r="K33" s="3" t="s">
        <v>1069</v>
      </c>
      <c r="L33" s="3" t="str">
        <f>$R$1</f>
        <v>LEFT:100</v>
      </c>
      <c r="M33" s="3" t="s">
        <v>1069</v>
      </c>
      <c r="N33" s="3" t="str">
        <f>$R$1</f>
        <v>LEFT:100</v>
      </c>
      <c r="O33" s="1" t="s">
        <v>1069</v>
      </c>
      <c r="P33" s="1" t="s">
        <v>1070</v>
      </c>
      <c r="Q33" s="14" t="s">
        <v>0</v>
      </c>
      <c r="R33" s="10" t="str">
        <f>INDEX(AF:AF,W31+1)</f>
        <v>黒</v>
      </c>
      <c r="S33" s="15" t="s">
        <v>1</v>
      </c>
      <c r="T33" s="10" t="str">
        <f>INDEX(AG:AG,W31+1)</f>
        <v>コモン</v>
      </c>
      <c r="U33" s="15" t="s">
        <v>2</v>
      </c>
      <c r="V33" s="10">
        <f>INDEX(AI:AI,W31+1)</f>
        <v>10</v>
      </c>
      <c r="W33" s="16"/>
      <c r="X33" s="10" t="str">
        <f>INDEX(AQ:AQ,W31+1)</f>
        <v>ディフェンダー</v>
      </c>
      <c r="Y33" s="28"/>
      <c r="Z33" s="28"/>
      <c r="AA33" s="29"/>
      <c r="AE33" s="24">
        <v>32</v>
      </c>
      <c r="AF33" s="25" t="str">
        <f t="shared" ref="AF33:AF51" si="10">AF32</f>
        <v>黒</v>
      </c>
      <c r="AG33" s="36"/>
      <c r="AH33" s="36"/>
      <c r="AI33" s="36"/>
      <c r="AJ33" s="36"/>
      <c r="AK33" s="36"/>
      <c r="AL33" s="36"/>
      <c r="AM33" s="36"/>
      <c r="AN33" s="36"/>
      <c r="AO33" s="36"/>
      <c r="AP33" s="36"/>
      <c r="AQ33" s="36"/>
      <c r="AR33" s="36"/>
      <c r="AS33" s="36"/>
      <c r="AT33" s="38"/>
      <c r="AU33" s="36"/>
      <c r="AV33" s="36"/>
      <c r="AW33" s="36"/>
      <c r="AX33" s="36"/>
      <c r="AY33" s="36"/>
      <c r="AZ33" s="36" t="str">
        <f t="shared" si="0"/>
        <v/>
      </c>
      <c r="BA33" s="36" t="str">
        <f t="shared" si="1"/>
        <v/>
      </c>
      <c r="BB33" s="36" t="str">
        <f t="shared" si="2"/>
        <v/>
      </c>
      <c r="BC33" s="36"/>
      <c r="BD33" s="36" t="str">
        <f t="shared" si="3"/>
        <v/>
      </c>
      <c r="BE33" s="30" t="str">
        <f>IF(AK33="","",VLOOKUP(AK33,BH:BJ,3,FALSE))</f>
        <v/>
      </c>
      <c r="BF33" s="9" t="s">
        <v>1049</v>
      </c>
      <c r="BG33" s="1">
        <v>32</v>
      </c>
      <c r="BH33" s="1" t="s">
        <v>215</v>
      </c>
      <c r="BI33" s="1" t="s">
        <v>1055</v>
      </c>
      <c r="BJ33" s="1" t="s">
        <v>1134</v>
      </c>
    </row>
    <row r="34" spans="1:62">
      <c r="A34" s="1" t="str">
        <f t="shared" si="4"/>
        <v>|色|黒|レアリティ|コモン|マナコスト|10|</v>
      </c>
      <c r="B34" s="1" t="s">
        <v>1049</v>
      </c>
      <c r="C34" s="1" t="s">
        <v>1069</v>
      </c>
      <c r="D34" s="4" t="s">
        <v>0</v>
      </c>
      <c r="E34" s="1" t="s">
        <v>1069</v>
      </c>
      <c r="F34" s="1" t="str">
        <f>IF(R33=0,"",R33)</f>
        <v>黒</v>
      </c>
      <c r="G34" s="1" t="s">
        <v>1069</v>
      </c>
      <c r="H34" s="4" t="s">
        <v>1073</v>
      </c>
      <c r="I34" s="1" t="s">
        <v>1069</v>
      </c>
      <c r="J34" s="1" t="str">
        <f>IF(T33=0,"",T33)</f>
        <v>コモン</v>
      </c>
      <c r="K34" s="1" t="s">
        <v>1069</v>
      </c>
      <c r="L34" s="4" t="s">
        <v>1074</v>
      </c>
      <c r="M34" s="1" t="s">
        <v>1069</v>
      </c>
      <c r="N34" s="1">
        <f>IF(V33=0,"",V33)</f>
        <v>10</v>
      </c>
      <c r="O34" s="1" t="s">
        <v>1069</v>
      </c>
      <c r="Q34" s="9" t="s">
        <v>5</v>
      </c>
      <c r="R34" s="10" t="str">
        <f>INDEX(AL:AL,W31+1)</f>
        <v>クリーチャー</v>
      </c>
      <c r="S34" s="15" t="s">
        <v>1075</v>
      </c>
      <c r="T34" s="10" t="str">
        <f>INDEX(AN:AN,W31+1)</f>
        <v>人間</v>
      </c>
      <c r="U34" s="10" t="str">
        <f>INDEX(AO:AO,W31+1)</f>
        <v>ならず者</v>
      </c>
      <c r="V34" s="10">
        <f>INDEX(AP:AP,W31+1)</f>
        <v>0</v>
      </c>
      <c r="W34" s="16"/>
      <c r="X34" s="10" t="str">
        <f>INDEX(AZ:AZ,W31+1)</f>
        <v>ディ</v>
      </c>
      <c r="Y34" s="10" t="str">
        <f>INDEX(BA:BA,W31+1)</f>
        <v/>
      </c>
      <c r="Z34" s="10" t="str">
        <f>INDEX(BB:BB,W31+1)</f>
        <v/>
      </c>
      <c r="AA34" s="10">
        <f>INDEX(BC:BC,W31+1)</f>
        <v>0</v>
      </c>
      <c r="AE34" s="24">
        <v>33</v>
      </c>
      <c r="AF34" s="25" t="str">
        <f t="shared" si="10"/>
        <v>黒</v>
      </c>
      <c r="AG34" s="36"/>
      <c r="AH34" s="36"/>
      <c r="AI34" s="36"/>
      <c r="AJ34" s="36"/>
      <c r="AK34" s="36"/>
      <c r="AL34" s="36"/>
      <c r="AM34" s="36"/>
      <c r="AN34" s="36"/>
      <c r="AO34" s="36"/>
      <c r="AP34" s="36"/>
      <c r="AQ34" s="36"/>
      <c r="AR34" s="36"/>
      <c r="AS34" s="36"/>
      <c r="AT34" s="38"/>
      <c r="AU34" s="36"/>
      <c r="AV34" s="36"/>
      <c r="AW34" s="36"/>
      <c r="AX34" s="36"/>
      <c r="AY34" s="36"/>
      <c r="AZ34" s="36" t="str">
        <f t="shared" si="0"/>
        <v/>
      </c>
      <c r="BA34" s="36" t="str">
        <f t="shared" si="1"/>
        <v/>
      </c>
      <c r="BB34" s="36" t="str">
        <f t="shared" si="2"/>
        <v/>
      </c>
      <c r="BC34" s="36"/>
      <c r="BD34" s="36" t="str">
        <f t="shared" si="3"/>
        <v/>
      </c>
      <c r="BE34" s="30" t="str">
        <f>IF(AK34="","",VLOOKUP(AK34,BH:BJ,3,FALSE))</f>
        <v/>
      </c>
      <c r="BF34" s="9" t="s">
        <v>1049</v>
      </c>
      <c r="BG34" s="1">
        <v>33</v>
      </c>
      <c r="BH34" s="1" t="s">
        <v>32</v>
      </c>
      <c r="BI34" s="1" t="s">
        <v>1055</v>
      </c>
      <c r="BJ34" s="1" t="s">
        <v>1135</v>
      </c>
    </row>
    <row r="35" spans="1:62">
      <c r="A35" s="1" t="str">
        <f t="shared" si="4"/>
        <v>|種別|クリーチャー|サブタイプ|人間|ならず者||</v>
      </c>
      <c r="B35" s="1" t="s">
        <v>1049</v>
      </c>
      <c r="C35" s="1" t="s">
        <v>1069</v>
      </c>
      <c r="D35" s="4" t="s">
        <v>5</v>
      </c>
      <c r="E35" s="1" t="s">
        <v>1069</v>
      </c>
      <c r="F35" s="1" t="str">
        <f>IF(R34=0,"",R34)</f>
        <v>クリーチャー</v>
      </c>
      <c r="G35" s="1" t="s">
        <v>1069</v>
      </c>
      <c r="H35" s="4" t="s">
        <v>1078</v>
      </c>
      <c r="I35" s="1" t="s">
        <v>1069</v>
      </c>
      <c r="J35" s="1" t="str">
        <f>IF(T34=0,"",T34)</f>
        <v>人間</v>
      </c>
      <c r="K35" s="1" t="s">
        <v>1069</v>
      </c>
      <c r="L35" s="1" t="str">
        <f>IF(U34=0,"",U34)</f>
        <v>ならず者</v>
      </c>
      <c r="M35" s="1" t="s">
        <v>1069</v>
      </c>
      <c r="N35" s="1" t="str">
        <f>IF(V34=0,"",V34)</f>
        <v/>
      </c>
      <c r="O35" s="1" t="s">
        <v>1069</v>
      </c>
      <c r="Q35" s="9" t="s">
        <v>1079</v>
      </c>
      <c r="R35" s="10" t="str">
        <f>INDEX(BD:BD,W31+1)</f>
        <v>ディフェンダー&amp;br;このクリーチャーが死亡したとき、2/2の黒のゾンビ・トークンを1体召喚する。</v>
      </c>
      <c r="S35" s="11"/>
      <c r="T35" s="11"/>
      <c r="U35" s="11"/>
      <c r="V35" s="12"/>
      <c r="W35" s="16"/>
      <c r="X35" s="8"/>
      <c r="Y35" s="8"/>
      <c r="Z35" s="8"/>
      <c r="AA35" s="30"/>
      <c r="AE35" s="24">
        <v>34</v>
      </c>
      <c r="AF35" s="25" t="str">
        <f t="shared" si="10"/>
        <v>黒</v>
      </c>
      <c r="AG35" s="36"/>
      <c r="AH35" s="36"/>
      <c r="AI35" s="36"/>
      <c r="AJ35" s="36"/>
      <c r="AK35" s="36"/>
      <c r="AL35" s="36"/>
      <c r="AM35" s="36"/>
      <c r="AN35" s="36"/>
      <c r="AO35" s="36"/>
      <c r="AP35" s="36"/>
      <c r="AQ35" s="36"/>
      <c r="AR35" s="36"/>
      <c r="AS35" s="36"/>
      <c r="AT35" s="38"/>
      <c r="AU35" s="36"/>
      <c r="AV35" s="36"/>
      <c r="AW35" s="36"/>
      <c r="AX35" s="36"/>
      <c r="AY35" s="36"/>
      <c r="AZ35" s="36" t="str">
        <f t="shared" si="0"/>
        <v/>
      </c>
      <c r="BA35" s="36" t="str">
        <f t="shared" si="1"/>
        <v/>
      </c>
      <c r="BB35" s="36" t="str">
        <f t="shared" si="2"/>
        <v/>
      </c>
      <c r="BC35" s="36"/>
      <c r="BD35" s="36" t="str">
        <f t="shared" si="3"/>
        <v/>
      </c>
      <c r="BE35" s="30" t="str">
        <f>IF(AK35="","",VLOOKUP(AK35,BH:BJ,3,FALSE))</f>
        <v/>
      </c>
      <c r="BF35" s="9" t="s">
        <v>1049</v>
      </c>
      <c r="BG35" s="1">
        <v>34</v>
      </c>
      <c r="BH35" s="1" t="s">
        <v>596</v>
      </c>
      <c r="BI35" s="1" t="s">
        <v>1055</v>
      </c>
      <c r="BJ35" s="1" t="s">
        <v>1136</v>
      </c>
    </row>
    <row r="36" spans="1:62">
      <c r="A36" s="1" t="str">
        <f t="shared" si="4"/>
        <v>|テキスト|&gt;|&gt;|&gt;|&gt;|ディフェンダー&amp;br;このクリーチャーが死亡したとき、2/2の黒のゾンビ・トークンを1体召喚する。|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ディフェンダー&amp;br;このクリーチャーが死亡したとき、2/2の黒のゾンビ・トークンを1体召喚する。</v>
      </c>
      <c r="O36" s="1" t="s">
        <v>1069</v>
      </c>
      <c r="Q36" s="14" t="s">
        <v>21</v>
      </c>
      <c r="R36" s="10" t="str">
        <f>INDEX(BE:BE,W31+1)</f>
        <v>When this creature dies, summon 1 2/2 Black Zombie.</v>
      </c>
      <c r="S36" s="9" t="s">
        <v>1084</v>
      </c>
      <c r="T36" s="10" t="str">
        <f>IF(X36="","",X36&amp;IF(Y36="",""," "&amp;Y36)&amp;IF(Z36="",""," "&amp;Z36)&amp;IF(AA36="",""," "&amp;AA36))</f>
        <v>Defender  </v>
      </c>
      <c r="U36" s="11"/>
      <c r="V36" s="12"/>
      <c r="W36" s="16" t="s">
        <v>1084</v>
      </c>
      <c r="X36" s="9" t="str">
        <f t="shared" ref="X36:AA36" si="11">IF(ISERROR(IF(LEN(X35)&gt;1,X35,VLOOKUP(X34,$AC:$AD,2,FALSE))),"",IF(LEN(X35)&gt;1,X35,VLOOKUP(X34,$AC:$AD,2,FALSE)))</f>
        <v>Defender</v>
      </c>
      <c r="Y36" s="9" t="str">
        <f t="shared" si="11"/>
        <v/>
      </c>
      <c r="Z36" s="9" t="str">
        <f t="shared" si="11"/>
        <v/>
      </c>
      <c r="AA36" s="9" t="str">
        <f t="shared" si="11"/>
        <v> </v>
      </c>
      <c r="AE36" s="24">
        <v>35</v>
      </c>
      <c r="AF36" s="25" t="str">
        <f t="shared" si="10"/>
        <v>黒</v>
      </c>
      <c r="AG36" s="36"/>
      <c r="AH36" s="36"/>
      <c r="AI36" s="36"/>
      <c r="AJ36" s="36"/>
      <c r="AK36" s="36"/>
      <c r="AL36" s="36"/>
      <c r="AM36" s="36"/>
      <c r="AN36" s="36"/>
      <c r="AO36" s="36"/>
      <c r="AP36" s="36"/>
      <c r="AQ36" s="36"/>
      <c r="AR36" s="36"/>
      <c r="AS36" s="36"/>
      <c r="AT36" s="38"/>
      <c r="AU36" s="36"/>
      <c r="AV36" s="36"/>
      <c r="AW36" s="36"/>
      <c r="AX36" s="36"/>
      <c r="AY36" s="36"/>
      <c r="AZ36" s="36" t="str">
        <f t="shared" si="0"/>
        <v/>
      </c>
      <c r="BA36" s="36" t="str">
        <f t="shared" si="1"/>
        <v/>
      </c>
      <c r="BB36" s="36" t="str">
        <f t="shared" si="2"/>
        <v/>
      </c>
      <c r="BC36" s="36"/>
      <c r="BD36" s="36" t="str">
        <f t="shared" si="3"/>
        <v/>
      </c>
      <c r="BE36" s="30" t="str">
        <f>IF(AK36="","",VLOOKUP(AK36,BH:BJ,3,FALSE))</f>
        <v/>
      </c>
      <c r="BF36" s="9" t="s">
        <v>1049</v>
      </c>
      <c r="BG36" s="1">
        <v>35</v>
      </c>
      <c r="BH36" s="1" t="s">
        <v>138</v>
      </c>
      <c r="BI36" s="1" t="s">
        <v>1055</v>
      </c>
      <c r="BJ36" s="1" t="s">
        <v>1137</v>
      </c>
    </row>
    <row r="37" spans="1:62">
      <c r="A37" s="1" t="str">
        <f t="shared" si="4"/>
        <v>|英テキスト|&gt;|&gt;|&gt;|&gt;|Defender  &amp;br;When this creature dies, summon 1 2/2 Black Zombie.|</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Defender  &amp;br;When this creature dies, summon 1 2/2 Black Zombie.</v>
      </c>
      <c r="O37" s="1" t="s">
        <v>1069</v>
      </c>
      <c r="Q37" s="9" t="s">
        <v>12</v>
      </c>
      <c r="R37" s="10" t="str">
        <f>IF(INDEX(AX:AX,W31+1)="",0,INDEX(AX:AX,W31+1)&amp;"/"&amp;INDEX(AY:AY,W31+1))</f>
        <v>2/2</v>
      </c>
      <c r="S37" s="11"/>
      <c r="T37" s="11"/>
      <c r="U37" s="11"/>
      <c r="V37" s="12"/>
      <c r="W37" s="16"/>
      <c r="X37" s="9"/>
      <c r="Y37" s="28"/>
      <c r="Z37" s="28"/>
      <c r="AA37" s="29"/>
      <c r="AE37" s="24">
        <v>36</v>
      </c>
      <c r="AF37" s="25" t="str">
        <f t="shared" si="10"/>
        <v>黒</v>
      </c>
      <c r="AG37" s="36"/>
      <c r="AH37" s="36"/>
      <c r="AI37" s="36"/>
      <c r="AJ37" s="36"/>
      <c r="AK37" s="36"/>
      <c r="AL37" s="36"/>
      <c r="AM37" s="36"/>
      <c r="AN37" s="36"/>
      <c r="AO37" s="36"/>
      <c r="AP37" s="36"/>
      <c r="AQ37" s="36"/>
      <c r="AR37" s="36"/>
      <c r="AS37" s="36"/>
      <c r="AT37" s="38"/>
      <c r="AU37" s="36"/>
      <c r="AV37" s="36"/>
      <c r="AW37" s="36"/>
      <c r="AX37" s="36"/>
      <c r="AY37" s="36"/>
      <c r="AZ37" s="36" t="str">
        <f t="shared" si="0"/>
        <v/>
      </c>
      <c r="BA37" s="36" t="str">
        <f t="shared" si="1"/>
        <v/>
      </c>
      <c r="BB37" s="36" t="str">
        <f t="shared" si="2"/>
        <v/>
      </c>
      <c r="BC37" s="36"/>
      <c r="BD37" s="36" t="str">
        <f t="shared" si="3"/>
        <v/>
      </c>
      <c r="BE37" s="30" t="str">
        <f>IF(AK37="","",VLOOKUP(AK37,BH:BJ,3,FALSE))</f>
        <v/>
      </c>
      <c r="BF37" s="9" t="s">
        <v>1049</v>
      </c>
      <c r="BG37" s="1">
        <v>36</v>
      </c>
      <c r="BH37" s="1" t="s">
        <v>346</v>
      </c>
      <c r="BI37" s="1" t="s">
        <v>1055</v>
      </c>
      <c r="BJ37" s="1" t="s">
        <v>1138</v>
      </c>
    </row>
    <row r="38" spans="1:62">
      <c r="A38" s="1" t="str">
        <f t="shared" si="4"/>
        <v>|PT|&gt;|2/2|シールド数|&gt;||</v>
      </c>
      <c r="B38" s="1" t="s">
        <v>1049</v>
      </c>
      <c r="C38" s="1" t="s">
        <v>1069</v>
      </c>
      <c r="D38" s="1" t="s">
        <v>12</v>
      </c>
      <c r="E38" s="1" t="s">
        <v>1069</v>
      </c>
      <c r="F38" s="1" t="s">
        <v>1083</v>
      </c>
      <c r="G38" s="1" t="s">
        <v>1069</v>
      </c>
      <c r="H38" s="1" t="str">
        <f>IF(R37=0,"",R37)</f>
        <v>2/2</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10"/>
        <v>黒</v>
      </c>
      <c r="AG38" s="36"/>
      <c r="AH38" s="36"/>
      <c r="AI38" s="36"/>
      <c r="AJ38" s="36"/>
      <c r="AK38" s="36"/>
      <c r="AL38" s="36"/>
      <c r="AM38" s="36"/>
      <c r="AN38" s="36"/>
      <c r="AO38" s="36"/>
      <c r="AP38" s="36"/>
      <c r="AQ38" s="36"/>
      <c r="AR38" s="36"/>
      <c r="AS38" s="36"/>
      <c r="AT38" s="38"/>
      <c r="AU38" s="36"/>
      <c r="AV38" s="36"/>
      <c r="AW38" s="36"/>
      <c r="AX38" s="36"/>
      <c r="AY38" s="36"/>
      <c r="AZ38" s="36" t="str">
        <f t="shared" si="0"/>
        <v/>
      </c>
      <c r="BA38" s="36" t="str">
        <f t="shared" si="1"/>
        <v/>
      </c>
      <c r="BB38" s="36" t="str">
        <f t="shared" si="2"/>
        <v/>
      </c>
      <c r="BC38" s="36"/>
      <c r="BD38" s="36" t="str">
        <f t="shared" si="3"/>
        <v/>
      </c>
      <c r="BE38" s="30" t="str">
        <f>IF(AK38="","",VLOOKUP(AK38,BH:BJ,3,FALSE))</f>
        <v/>
      </c>
      <c r="BF38" s="9" t="s">
        <v>1049</v>
      </c>
      <c r="BG38" s="1">
        <v>37</v>
      </c>
      <c r="BH38" s="1" t="s">
        <v>161</v>
      </c>
      <c r="BI38" s="1" t="s">
        <v>1055</v>
      </c>
      <c r="BJ38" s="1" t="s">
        <v>1139</v>
      </c>
    </row>
    <row r="39" spans="1:62">
      <c r="A39" s="1" t="str">
        <f t="shared" si="4"/>
        <v>&amp;br;&amp;br;</v>
      </c>
      <c r="B39" s="1" t="s">
        <v>1049</v>
      </c>
      <c r="C39" s="1" t="s">
        <v>1097</v>
      </c>
      <c r="R39" s="1"/>
      <c r="S39" s="1"/>
      <c r="T39" s="1"/>
      <c r="U39" s="1"/>
      <c r="V39" s="1"/>
      <c r="AE39" s="24">
        <v>38</v>
      </c>
      <c r="AF39" s="25" t="str">
        <f t="shared" si="10"/>
        <v>黒</v>
      </c>
      <c r="AG39" s="36"/>
      <c r="AH39" s="36"/>
      <c r="AI39" s="36"/>
      <c r="AJ39" s="36"/>
      <c r="AK39" s="36"/>
      <c r="AL39" s="36"/>
      <c r="AM39" s="36"/>
      <c r="AN39" s="36"/>
      <c r="AO39" s="36"/>
      <c r="AP39" s="36"/>
      <c r="AQ39" s="36"/>
      <c r="AR39" s="36"/>
      <c r="AS39" s="36"/>
      <c r="AT39" s="38"/>
      <c r="AU39" s="36"/>
      <c r="AV39" s="36"/>
      <c r="AW39" s="36"/>
      <c r="AX39" s="36"/>
      <c r="AY39" s="36"/>
      <c r="AZ39" s="36" t="str">
        <f t="shared" si="0"/>
        <v/>
      </c>
      <c r="BA39" s="36" t="str">
        <f t="shared" si="1"/>
        <v/>
      </c>
      <c r="BB39" s="36" t="str">
        <f t="shared" si="2"/>
        <v/>
      </c>
      <c r="BC39" s="36"/>
      <c r="BD39" s="36" t="str">
        <f t="shared" si="3"/>
        <v/>
      </c>
      <c r="BE39" s="30" t="str">
        <f>IF(AK39="","",VLOOKUP(AK39,BH:BJ,3,FALSE))</f>
        <v/>
      </c>
      <c r="BF39" s="9" t="s">
        <v>1049</v>
      </c>
      <c r="BG39" s="1">
        <v>38</v>
      </c>
      <c r="BH39" s="1" t="s">
        <v>1140</v>
      </c>
      <c r="BI39" s="1" t="s">
        <v>1055</v>
      </c>
      <c r="BJ39" s="1" t="s">
        <v>1141</v>
      </c>
    </row>
    <row r="40" spans="1:62">
      <c r="A40" s="1" t="str">
        <f t="shared" si="4"/>
        <v>#back(text=戻る,left)</v>
      </c>
      <c r="B40" s="1" t="s">
        <v>1049</v>
      </c>
      <c r="C40" s="1" t="s">
        <v>1100</v>
      </c>
      <c r="R40" s="1"/>
      <c r="S40" s="1"/>
      <c r="T40" s="1"/>
      <c r="U40" s="1"/>
      <c r="V40" s="1"/>
      <c r="AE40" s="24">
        <v>39</v>
      </c>
      <c r="AF40" s="25" t="str">
        <f t="shared" si="10"/>
        <v>黒</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4"/>
        <v>&amp;br;</v>
      </c>
      <c r="B41" s="1" t="s">
        <v>1049</v>
      </c>
      <c r="C41" s="1" t="s">
        <v>1048</v>
      </c>
      <c r="R41" s="1"/>
      <c r="S41" s="1"/>
      <c r="T41" s="1"/>
      <c r="U41" s="1"/>
      <c r="V41" s="1"/>
      <c r="AE41" s="24">
        <v>40</v>
      </c>
      <c r="AF41" s="25" t="str">
        <f t="shared" si="10"/>
        <v>黒</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4"/>
        <v>#comment(above,nsize=[15],size=[30],num=[10])</v>
      </c>
      <c r="B42" s="1" t="s">
        <v>1049</v>
      </c>
      <c r="C42" s="1" t="s">
        <v>1108</v>
      </c>
      <c r="R42" s="1"/>
      <c r="S42" s="1"/>
      <c r="T42" s="1"/>
      <c r="U42" s="1"/>
      <c r="V42" s="1"/>
      <c r="AE42" s="24">
        <v>41</v>
      </c>
      <c r="AF42" s="25" t="str">
        <f t="shared" si="10"/>
        <v>黒</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4"/>
        <v>&amp;br;&amp;br;</v>
      </c>
      <c r="B43" s="1" t="s">
        <v>1049</v>
      </c>
      <c r="C43" s="1" t="s">
        <v>1097</v>
      </c>
      <c r="R43" s="1"/>
      <c r="S43" s="1"/>
      <c r="T43" s="1"/>
      <c r="U43" s="1"/>
      <c r="V43" s="1"/>
      <c r="AE43" s="24">
        <v>42</v>
      </c>
      <c r="AF43" s="25" t="str">
        <f t="shared" si="10"/>
        <v>黒</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4"/>
        <v/>
      </c>
      <c r="B44" s="1" t="s">
        <v>1049</v>
      </c>
      <c r="Q44" s="5"/>
      <c r="R44" s="6"/>
      <c r="S44" s="6"/>
      <c r="T44" s="6"/>
      <c r="U44" s="6"/>
      <c r="V44" s="7"/>
      <c r="W44" s="8">
        <v>4</v>
      </c>
      <c r="X44" s="5"/>
      <c r="Y44" s="26"/>
      <c r="Z44" s="26"/>
      <c r="AA44" s="27"/>
      <c r="AE44" s="24">
        <v>43</v>
      </c>
      <c r="AF44" s="25" t="str">
        <f t="shared" si="10"/>
        <v>黒</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4"/>
        <v>*遠沼の猟犬/Hound of the Farbogs</v>
      </c>
      <c r="B45" s="1" t="s">
        <v>1049</v>
      </c>
      <c r="C45" s="1" t="str">
        <f>"*"&amp;R45&amp;"/"&amp;T45</f>
        <v>*遠沼の猟犬/Hound of the Farbogs</v>
      </c>
      <c r="Q45" s="9" t="s">
        <v>3</v>
      </c>
      <c r="R45" s="10" t="str">
        <f>INDEX(AJ:AJ,W44+1)</f>
        <v>遠沼の猟犬</v>
      </c>
      <c r="S45" s="11" t="s">
        <v>4</v>
      </c>
      <c r="T45" s="10" t="str">
        <f>INDEX(AK:AK,W44+1)</f>
        <v>Hound of the Farbogs</v>
      </c>
      <c r="U45" s="11"/>
      <c r="V45" s="12"/>
      <c r="W45" s="13"/>
      <c r="X45" s="9"/>
      <c r="Y45" s="28"/>
      <c r="Z45" s="28"/>
      <c r="AA45" s="29"/>
      <c r="AE45" s="24">
        <v>44</v>
      </c>
      <c r="AF45" s="25" t="str">
        <f t="shared" si="10"/>
        <v>黒</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黒</v>
      </c>
      <c r="S46" s="15" t="s">
        <v>1</v>
      </c>
      <c r="T46" s="10" t="str">
        <f>INDEX(AG:AG,W44+1)</f>
        <v>コモン</v>
      </c>
      <c r="U46" s="15" t="s">
        <v>2</v>
      </c>
      <c r="V46" s="10">
        <f>INDEX(AI:AI,W44+1)</f>
        <v>9</v>
      </c>
      <c r="W46" s="16"/>
      <c r="X46" s="10">
        <f>INDEX(AQ:AQ,W44+1)</f>
        <v>0</v>
      </c>
      <c r="Y46" s="28"/>
      <c r="Z46" s="28"/>
      <c r="AA46" s="29"/>
      <c r="AE46" s="24">
        <v>45</v>
      </c>
      <c r="AF46" s="25" t="str">
        <f t="shared" si="10"/>
        <v>黒</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4"/>
        <v>|色|黒|レアリティ|コモン|マナコスト|9|</v>
      </c>
      <c r="B47" s="1" t="s">
        <v>1049</v>
      </c>
      <c r="C47" s="1" t="s">
        <v>1069</v>
      </c>
      <c r="D47" s="4" t="s">
        <v>0</v>
      </c>
      <c r="E47" s="1" t="s">
        <v>1069</v>
      </c>
      <c r="F47" s="1" t="str">
        <f>IF(R46=0,"",R46)</f>
        <v>黒</v>
      </c>
      <c r="G47" s="1" t="s">
        <v>1069</v>
      </c>
      <c r="H47" s="4" t="s">
        <v>1073</v>
      </c>
      <c r="I47" s="1" t="s">
        <v>1069</v>
      </c>
      <c r="J47" s="1" t="str">
        <f>IF(T46=0,"",T46)</f>
        <v>コモン</v>
      </c>
      <c r="K47" s="1" t="s">
        <v>1069</v>
      </c>
      <c r="L47" s="4" t="s">
        <v>1074</v>
      </c>
      <c r="M47" s="1" t="s">
        <v>1069</v>
      </c>
      <c r="N47" s="1">
        <f>IF(V46=0,"",V46)</f>
        <v>9</v>
      </c>
      <c r="O47" s="1" t="s">
        <v>1069</v>
      </c>
      <c r="Q47" s="9" t="s">
        <v>5</v>
      </c>
      <c r="R47" s="10" t="str">
        <f>INDEX(AL:AL,W44+1)</f>
        <v>クリーチャー</v>
      </c>
      <c r="S47" s="15" t="s">
        <v>1075</v>
      </c>
      <c r="T47" s="10" t="str">
        <f>INDEX(AN:AN,W44+1)</f>
        <v>ゾンビ</v>
      </c>
      <c r="U47" s="10" t="str">
        <f>INDEX(AO:AO,W44+1)</f>
        <v>猟犬</v>
      </c>
      <c r="V47" s="10">
        <f>INDEX(AP:AP,W44+1)</f>
        <v>0</v>
      </c>
      <c r="W47" s="16"/>
      <c r="X47" s="10" t="str">
        <f>INDEX(AZ:AZ,W44+1)</f>
        <v/>
      </c>
      <c r="Y47" s="10" t="str">
        <f>INDEX(BA:BA,W44+1)</f>
        <v/>
      </c>
      <c r="Z47" s="10" t="str">
        <f>INDEX(BB:BB,W44+1)</f>
        <v/>
      </c>
      <c r="AA47" s="10">
        <f>INDEX(BC:BC,W44+1)</f>
        <v>0</v>
      </c>
      <c r="AE47" s="24">
        <v>46</v>
      </c>
      <c r="AF47" s="25" t="str">
        <f t="shared" si="10"/>
        <v>黒</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4"/>
        <v>|種別|クリーチャー|サブタイプ|ゾンビ|猟犬||</v>
      </c>
      <c r="B48" s="1" t="s">
        <v>1049</v>
      </c>
      <c r="C48" s="1" t="s">
        <v>1069</v>
      </c>
      <c r="D48" s="4" t="s">
        <v>5</v>
      </c>
      <c r="E48" s="1" t="s">
        <v>1069</v>
      </c>
      <c r="F48" s="1" t="str">
        <f>IF(R47=0,"",R47)</f>
        <v>クリーチャー</v>
      </c>
      <c r="G48" s="1" t="s">
        <v>1069</v>
      </c>
      <c r="H48" s="4" t="s">
        <v>1078</v>
      </c>
      <c r="I48" s="1" t="s">
        <v>1069</v>
      </c>
      <c r="J48" s="1" t="str">
        <f>IF(T47=0,"",T47)</f>
        <v>ゾンビ</v>
      </c>
      <c r="K48" s="1" t="s">
        <v>1069</v>
      </c>
      <c r="L48" s="1" t="str">
        <f>IF(U47=0,"",U47)</f>
        <v>猟犬</v>
      </c>
      <c r="M48" s="1" t="s">
        <v>1069</v>
      </c>
      <c r="N48" s="1" t="str">
        <f>IF(V47=0,"",V47)</f>
        <v/>
      </c>
      <c r="O48" s="1" t="s">
        <v>1069</v>
      </c>
      <c r="Q48" s="9" t="s">
        <v>1079</v>
      </c>
      <c r="R48" s="10" t="str">
        <f>INDEX(BD:BD,W44+1)</f>
        <v/>
      </c>
      <c r="S48" s="11"/>
      <c r="T48" s="11"/>
      <c r="U48" s="11"/>
      <c r="V48" s="12"/>
      <c r="W48" s="16"/>
      <c r="X48" s="8"/>
      <c r="Y48" s="8"/>
      <c r="Z48" s="8"/>
      <c r="AA48" s="30"/>
      <c r="AE48" s="24">
        <v>47</v>
      </c>
      <c r="AF48" s="25" t="str">
        <f t="shared" si="10"/>
        <v>黒</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4"/>
        <v>|テキスト|&gt;|&gt;|&gt;|&gt;||</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
      </c>
      <c r="O49" s="1" t="s">
        <v>1069</v>
      </c>
      <c r="Q49" s="14" t="s">
        <v>21</v>
      </c>
      <c r="R49" s="10" t="str">
        <f>INDEX(BE:BE,W44+1)</f>
        <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t="str">
        <f t="shared" si="10"/>
        <v>黒</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4"/>
        <v>|英テキスト|&gt;|&gt;|&gt;|&gt;||</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
      </c>
      <c r="O50" s="1" t="s">
        <v>1069</v>
      </c>
      <c r="Q50" s="9" t="s">
        <v>12</v>
      </c>
      <c r="R50" s="10" t="str">
        <f>IF(INDEX(AX:AX,W44+1)="",0,INDEX(AX:AX,W44+1)&amp;"/"&amp;INDEX(AY:AY,W44+1))</f>
        <v>4/2</v>
      </c>
      <c r="S50" s="11"/>
      <c r="T50" s="11"/>
      <c r="U50" s="11"/>
      <c r="V50" s="12"/>
      <c r="W50" s="16"/>
      <c r="X50" s="9"/>
      <c r="Y50" s="28"/>
      <c r="Z50" s="28"/>
      <c r="AA50" s="29"/>
      <c r="AE50" s="24">
        <v>49</v>
      </c>
      <c r="AF50" s="25" t="str">
        <f t="shared" si="10"/>
        <v>黒</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4"/>
        <v>|PT|&gt;|4/2|シールド数|&gt;||</v>
      </c>
      <c r="B51" s="1" t="s">
        <v>1049</v>
      </c>
      <c r="C51" s="1" t="s">
        <v>1069</v>
      </c>
      <c r="D51" s="1" t="s">
        <v>12</v>
      </c>
      <c r="E51" s="1" t="s">
        <v>1069</v>
      </c>
      <c r="F51" s="1" t="s">
        <v>1083</v>
      </c>
      <c r="G51" s="1" t="s">
        <v>1069</v>
      </c>
      <c r="H51" s="1" t="str">
        <f>IF(R50=0,"",R50)</f>
        <v>4/2</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10"/>
        <v>黒</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4"/>
        <v>&amp;br;&amp;br;</v>
      </c>
      <c r="B52" s="1" t="s">
        <v>1049</v>
      </c>
      <c r="C52" s="1" t="s">
        <v>1097</v>
      </c>
      <c r="R52" s="1"/>
      <c r="S52" s="1"/>
      <c r="T52" s="1"/>
      <c r="U52" s="1"/>
      <c r="V52" s="1"/>
      <c r="BF52" s="9" t="s">
        <v>1049</v>
      </c>
      <c r="BG52" s="1">
        <v>51</v>
      </c>
      <c r="BH52" s="1" t="s">
        <v>64</v>
      </c>
      <c r="BI52" s="1" t="s">
        <v>1055</v>
      </c>
      <c r="BJ52" s="1" t="s">
        <v>1153</v>
      </c>
    </row>
    <row r="53" spans="1:62">
      <c r="A53" s="1" t="str">
        <f t="shared" si="4"/>
        <v>#back(text=戻る,left)</v>
      </c>
      <c r="B53" s="1" t="s">
        <v>1049</v>
      </c>
      <c r="C53" s="1" t="s">
        <v>1100</v>
      </c>
      <c r="R53" s="1"/>
      <c r="S53" s="1"/>
      <c r="T53" s="1"/>
      <c r="U53" s="1"/>
      <c r="V53" s="1"/>
      <c r="BF53" s="9" t="s">
        <v>1049</v>
      </c>
      <c r="BG53" s="1">
        <v>52</v>
      </c>
      <c r="BH53" s="1" t="s">
        <v>376</v>
      </c>
      <c r="BI53" s="1" t="s">
        <v>1055</v>
      </c>
      <c r="BJ53" s="1" t="s">
        <v>1154</v>
      </c>
    </row>
    <row r="54" spans="1:62">
      <c r="A54" s="1" t="str">
        <f t="shared" si="4"/>
        <v>&amp;br;</v>
      </c>
      <c r="B54" s="1" t="s">
        <v>1049</v>
      </c>
      <c r="C54" s="1" t="s">
        <v>1048</v>
      </c>
      <c r="R54" s="1"/>
      <c r="S54" s="1"/>
      <c r="T54" s="1"/>
      <c r="U54" s="1"/>
      <c r="V54" s="1"/>
      <c r="BF54" s="9" t="s">
        <v>1049</v>
      </c>
      <c r="BG54" s="1">
        <v>53</v>
      </c>
      <c r="BH54" s="1" t="s">
        <v>682</v>
      </c>
      <c r="BI54" s="1" t="s">
        <v>1055</v>
      </c>
      <c r="BJ54" s="1" t="s">
        <v>1155</v>
      </c>
    </row>
    <row r="55" spans="1:62">
      <c r="A55" s="1" t="str">
        <f t="shared" si="4"/>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4"/>
        <v>&amp;br;&amp;br;</v>
      </c>
      <c r="B56" s="1" t="s">
        <v>1049</v>
      </c>
      <c r="C56" s="1" t="s">
        <v>1097</v>
      </c>
      <c r="R56" s="1"/>
      <c r="S56" s="1"/>
      <c r="T56" s="1"/>
      <c r="U56" s="1"/>
      <c r="V56" s="1"/>
      <c r="BF56" s="9" t="s">
        <v>1049</v>
      </c>
      <c r="BG56" s="1">
        <v>55</v>
      </c>
      <c r="BH56" s="1" t="s">
        <v>294</v>
      </c>
      <c r="BI56" s="1" t="s">
        <v>1055</v>
      </c>
      <c r="BJ56" s="1" t="s">
        <v>1090</v>
      </c>
    </row>
    <row r="57" spans="1:62">
      <c r="A57" s="1" t="str">
        <f t="shared" si="4"/>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4"/>
        <v>*療養所の骸骨/Sanitarium Skeleton</v>
      </c>
      <c r="B58" s="1" t="s">
        <v>1049</v>
      </c>
      <c r="C58" s="1" t="str">
        <f>"*"&amp;R58&amp;"/"&amp;T58</f>
        <v>*療養所の骸骨/Sanitarium Skeleton</v>
      </c>
      <c r="Q58" s="9" t="s">
        <v>3</v>
      </c>
      <c r="R58" s="10" t="str">
        <f>INDEX(AJ:AJ,W57+1)</f>
        <v>療養所の骸骨</v>
      </c>
      <c r="S58" s="11" t="s">
        <v>4</v>
      </c>
      <c r="T58" s="10" t="str">
        <f>INDEX(AK:AK,W57+1)</f>
        <v>Sanitarium Skeleton</v>
      </c>
      <c r="U58" s="11"/>
      <c r="V58" s="12"/>
      <c r="W58" s="13"/>
      <c r="X58" s="9"/>
      <c r="Y58" s="28"/>
      <c r="Z58" s="28"/>
      <c r="AA58" s="29"/>
      <c r="BF58" s="9" t="s">
        <v>1049</v>
      </c>
      <c r="BG58" s="1">
        <v>57</v>
      </c>
      <c r="BH58" s="1" t="s">
        <v>481</v>
      </c>
      <c r="BI58" s="1" t="s">
        <v>1055</v>
      </c>
      <c r="BJ58" s="1" t="s">
        <v>1158</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黒</v>
      </c>
      <c r="S59" s="15" t="s">
        <v>1</v>
      </c>
      <c r="T59" s="10" t="str">
        <f>INDEX(AG:AG,W57+1)</f>
        <v>コモン</v>
      </c>
      <c r="U59" s="15" t="s">
        <v>2</v>
      </c>
      <c r="V59" s="10">
        <f>INDEX(AI:AI,W57+1)</f>
        <v>9</v>
      </c>
      <c r="W59" s="16"/>
      <c r="X59" s="10" t="str">
        <f>INDEX(AQ:AQ,W57+1)</f>
        <v>ディフェンダー</v>
      </c>
      <c r="Y59" s="28"/>
      <c r="Z59" s="28"/>
      <c r="AA59" s="29"/>
      <c r="BF59" s="9" t="s">
        <v>1049</v>
      </c>
      <c r="BG59" s="1">
        <v>58</v>
      </c>
      <c r="BH59" s="1" t="s">
        <v>454</v>
      </c>
      <c r="BI59" s="1" t="s">
        <v>1055</v>
      </c>
      <c r="BJ59" s="1" t="s">
        <v>1159</v>
      </c>
    </row>
    <row r="60" spans="1:62">
      <c r="A60" s="1" t="str">
        <f t="shared" si="4"/>
        <v>|色|黒|レアリティ|コモン|マナコスト|9|</v>
      </c>
      <c r="B60" s="1" t="s">
        <v>1049</v>
      </c>
      <c r="C60" s="1" t="s">
        <v>1069</v>
      </c>
      <c r="D60" s="4" t="s">
        <v>0</v>
      </c>
      <c r="E60" s="1" t="s">
        <v>1069</v>
      </c>
      <c r="F60" s="1" t="str">
        <f>IF(R59=0,"",R59)</f>
        <v>黒</v>
      </c>
      <c r="G60" s="1" t="s">
        <v>1069</v>
      </c>
      <c r="H60" s="4" t="s">
        <v>1073</v>
      </c>
      <c r="I60" s="1" t="s">
        <v>1069</v>
      </c>
      <c r="J60" s="1" t="str">
        <f>IF(T59=0,"",T59)</f>
        <v>コモン</v>
      </c>
      <c r="K60" s="1" t="s">
        <v>1069</v>
      </c>
      <c r="L60" s="4" t="s">
        <v>1074</v>
      </c>
      <c r="M60" s="1" t="s">
        <v>1069</v>
      </c>
      <c r="N60" s="1">
        <f>IF(V59=0,"",V59)</f>
        <v>9</v>
      </c>
      <c r="O60" s="1" t="s">
        <v>1069</v>
      </c>
      <c r="Q60" s="9" t="s">
        <v>5</v>
      </c>
      <c r="R60" s="10" t="str">
        <f>INDEX(AL:AL,W57+1)</f>
        <v>クリーチャー</v>
      </c>
      <c r="S60" s="15" t="s">
        <v>1075</v>
      </c>
      <c r="T60" s="10" t="str">
        <f>INDEX(AN:AN,W57+1)</f>
        <v>スケルトン</v>
      </c>
      <c r="U60" s="10">
        <f>INDEX(AO:AO,W57+1)</f>
        <v>0</v>
      </c>
      <c r="V60" s="10">
        <f>INDEX(AP:AP,W57+1)</f>
        <v>0</v>
      </c>
      <c r="W60" s="16"/>
      <c r="X60" s="10" t="str">
        <f>INDEX(AZ:AZ,W57+1)</f>
        <v>ディ</v>
      </c>
      <c r="Y60" s="10" t="str">
        <f>INDEX(BA:BA,W57+1)</f>
        <v/>
      </c>
      <c r="Z60" s="10" t="str">
        <f>INDEX(BB:BB,W57+1)</f>
        <v/>
      </c>
      <c r="AA60" s="10">
        <f>INDEX(BC:BC,W57+1)</f>
        <v>0</v>
      </c>
      <c r="BF60" s="9" t="s">
        <v>1049</v>
      </c>
      <c r="BG60" s="1">
        <v>59</v>
      </c>
      <c r="BH60" s="1" t="s">
        <v>721</v>
      </c>
      <c r="BI60" s="1" t="s">
        <v>1055</v>
      </c>
      <c r="BJ60" s="1" t="s">
        <v>1160</v>
      </c>
    </row>
    <row r="61" spans="1:62">
      <c r="A61" s="1" t="str">
        <f t="shared" si="4"/>
        <v>|種別|クリーチャー|サブタイプ|スケルトン|||</v>
      </c>
      <c r="B61" s="1" t="s">
        <v>1049</v>
      </c>
      <c r="C61" s="1" t="s">
        <v>1069</v>
      </c>
      <c r="D61" s="4" t="s">
        <v>5</v>
      </c>
      <c r="E61" s="1" t="s">
        <v>1069</v>
      </c>
      <c r="F61" s="1" t="str">
        <f>IF(R60=0,"",R60)</f>
        <v>クリーチャー</v>
      </c>
      <c r="G61" s="1" t="s">
        <v>1069</v>
      </c>
      <c r="H61" s="4" t="s">
        <v>1078</v>
      </c>
      <c r="I61" s="1" t="s">
        <v>1069</v>
      </c>
      <c r="J61" s="1" t="str">
        <f>IF(T60=0,"",T60)</f>
        <v>スケルトン</v>
      </c>
      <c r="K61" s="1" t="s">
        <v>1069</v>
      </c>
      <c r="L61" s="1" t="str">
        <f>IF(U60=0,"",U60)</f>
        <v/>
      </c>
      <c r="M61" s="1" t="s">
        <v>1069</v>
      </c>
      <c r="N61" s="1" t="str">
        <f>IF(V60=0,"",V60)</f>
        <v/>
      </c>
      <c r="O61" s="1" t="s">
        <v>1069</v>
      </c>
      <c r="Q61" s="9" t="s">
        <v>1079</v>
      </c>
      <c r="R61" s="10" t="str">
        <f>INDEX(BD:BD,W57+1)</f>
        <v>ディフェンダー&amp;br;あなたのターン開始時に、このクリーチャーが破壊されていた場合、これをあなたの手札に戻す。</v>
      </c>
      <c r="S61" s="11"/>
      <c r="T61" s="11"/>
      <c r="U61" s="11"/>
      <c r="V61" s="12"/>
      <c r="W61" s="16"/>
      <c r="X61" s="8"/>
      <c r="Y61" s="8"/>
      <c r="Z61" s="8"/>
      <c r="AA61" s="30"/>
      <c r="BF61" s="9" t="s">
        <v>1049</v>
      </c>
      <c r="BG61" s="1">
        <v>60</v>
      </c>
      <c r="BH61" s="1" t="s">
        <v>251</v>
      </c>
      <c r="BI61" s="1" t="s">
        <v>1055</v>
      </c>
      <c r="BJ61" s="1" t="s">
        <v>1161</v>
      </c>
    </row>
    <row r="62" spans="1:62">
      <c r="A62" s="1" t="str">
        <f t="shared" si="4"/>
        <v>|テキスト|&gt;|&gt;|&gt;|&gt;|ディフェンダー&amp;br;あなたのターン開始時に、このクリーチャーが破壊されていた場合、これをあなたの手札に戻す。|</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ディフェンダー&amp;br;あなたのターン開始時に、このクリーチャーが破壊されていた場合、これをあなたの手札に戻す。</v>
      </c>
      <c r="O62" s="1" t="s">
        <v>1069</v>
      </c>
      <c r="Q62" s="14" t="s">
        <v>21</v>
      </c>
      <c r="R62" s="10" t="str">
        <f>INDEX(BE:BE,W57+1)</f>
        <v>At the beginning of your turn, if this creature was Destroyed, it is Returned to your hand.</v>
      </c>
      <c r="S62" s="9" t="s">
        <v>1084</v>
      </c>
      <c r="T62" s="10" t="str">
        <f>IF(X62="","",X62&amp;IF(Y62="",""," "&amp;Y62)&amp;IF(Z62="",""," "&amp;Z62)&amp;IF(AA62="",""," "&amp;AA62))</f>
        <v>Defender  </v>
      </c>
      <c r="U62" s="11"/>
      <c r="V62" s="12"/>
      <c r="W62" s="16" t="s">
        <v>1084</v>
      </c>
      <c r="X62" s="9" t="str">
        <f t="shared" ref="X62:AA62" si="17">IF(ISERROR(IF(LEN(X61)&gt;1,X61,VLOOKUP(X60,$AC:$AD,2,FALSE))),"",IF(LEN(X61)&gt;1,X61,VLOOKUP(X60,$AC:$AD,2,FALSE)))</f>
        <v>Defender</v>
      </c>
      <c r="Y62" s="9" t="str">
        <f t="shared" si="17"/>
        <v/>
      </c>
      <c r="Z62" s="9" t="str">
        <f t="shared" si="17"/>
        <v/>
      </c>
      <c r="AA62" s="9" t="str">
        <f t="shared" si="17"/>
        <v> </v>
      </c>
      <c r="BF62" s="9" t="s">
        <v>1049</v>
      </c>
      <c r="BG62" s="1">
        <v>61</v>
      </c>
      <c r="BH62" s="1" t="s">
        <v>685</v>
      </c>
      <c r="BI62" s="1" t="s">
        <v>1055</v>
      </c>
      <c r="BJ62" s="1" t="s">
        <v>1162</v>
      </c>
    </row>
    <row r="63" spans="1:62">
      <c r="A63" s="1" t="str">
        <f t="shared" si="4"/>
        <v>|英テキスト|&gt;|&gt;|&gt;|&gt;|Defender  &amp;br;At the beginning of your turn, if this creature was Destroyed, it is Returned to your hand.|</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Defender  &amp;br;At the beginning of your turn, if this creature was Destroyed, it is Returned to your hand.</v>
      </c>
      <c r="O63" s="1" t="s">
        <v>1069</v>
      </c>
      <c r="Q63" s="9" t="s">
        <v>12</v>
      </c>
      <c r="R63" s="10" t="str">
        <f>IF(INDEX(AX:AX,W57+1)="",0,INDEX(AX:AX,W57+1)&amp;"/"&amp;INDEX(AY:AY,W57+1))</f>
        <v>1/2</v>
      </c>
      <c r="S63" s="11"/>
      <c r="T63" s="11"/>
      <c r="U63" s="11"/>
      <c r="V63" s="12"/>
      <c r="W63" s="16"/>
      <c r="X63" s="9"/>
      <c r="Y63" s="28"/>
      <c r="Z63" s="28"/>
      <c r="AA63" s="29"/>
      <c r="BF63" s="9" t="s">
        <v>1049</v>
      </c>
      <c r="BG63" s="1">
        <v>62</v>
      </c>
      <c r="BH63" s="1" t="s">
        <v>725</v>
      </c>
      <c r="BI63" s="1" t="s">
        <v>1055</v>
      </c>
      <c r="BJ63" s="1" t="s">
        <v>1163</v>
      </c>
    </row>
    <row r="64" spans="1:62">
      <c r="A64" s="1" t="str">
        <f t="shared" si="4"/>
        <v>|PT|&gt;|1/2|シールド数|&gt;||</v>
      </c>
      <c r="B64" s="1" t="s">
        <v>1049</v>
      </c>
      <c r="C64" s="1" t="s">
        <v>1069</v>
      </c>
      <c r="D64" s="1" t="s">
        <v>12</v>
      </c>
      <c r="E64" s="1" t="s">
        <v>1069</v>
      </c>
      <c r="F64" s="1" t="s">
        <v>1083</v>
      </c>
      <c r="G64" s="1" t="s">
        <v>1069</v>
      </c>
      <c r="H64" s="1" t="str">
        <f>IF(R63=0,"",R63)</f>
        <v>1/2</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688</v>
      </c>
      <c r="BI64" s="1" t="s">
        <v>1055</v>
      </c>
      <c r="BJ64" s="1" t="s">
        <v>1164</v>
      </c>
    </row>
    <row r="65" spans="1:62">
      <c r="A65" s="1" t="str">
        <f t="shared" si="4"/>
        <v>&amp;br;&amp;br;</v>
      </c>
      <c r="B65" s="1" t="s">
        <v>1049</v>
      </c>
      <c r="C65" s="1" t="s">
        <v>1097</v>
      </c>
      <c r="R65" s="1"/>
      <c r="S65" s="1"/>
      <c r="T65" s="1"/>
      <c r="U65" s="1"/>
      <c r="V65" s="1"/>
      <c r="BF65" s="9" t="s">
        <v>1049</v>
      </c>
      <c r="BG65" s="1">
        <v>64</v>
      </c>
      <c r="BH65" s="1" t="s">
        <v>379</v>
      </c>
      <c r="BI65" s="1" t="s">
        <v>1055</v>
      </c>
      <c r="BJ65" s="1" t="s">
        <v>1165</v>
      </c>
    </row>
    <row r="66" spans="1:62">
      <c r="A66" s="1" t="str">
        <f t="shared" si="4"/>
        <v>#back(text=戻る,left)</v>
      </c>
      <c r="B66" s="1" t="s">
        <v>1049</v>
      </c>
      <c r="C66" s="1" t="s">
        <v>1100</v>
      </c>
      <c r="R66" s="1"/>
      <c r="S66" s="1"/>
      <c r="T66" s="1"/>
      <c r="U66" s="1"/>
      <c r="V66" s="1"/>
      <c r="BF66" s="9" t="s">
        <v>1049</v>
      </c>
      <c r="BG66" s="1">
        <v>65</v>
      </c>
      <c r="BH66" s="1" t="s">
        <v>729</v>
      </c>
      <c r="BI66" s="1" t="s">
        <v>1055</v>
      </c>
      <c r="BJ66" s="1" t="s">
        <v>1166</v>
      </c>
    </row>
    <row r="67" spans="1:62">
      <c r="A67" s="1" t="str">
        <f t="shared" si="4"/>
        <v>&amp;br;</v>
      </c>
      <c r="B67" s="1" t="s">
        <v>1049</v>
      </c>
      <c r="C67" s="1" t="s">
        <v>1048</v>
      </c>
      <c r="R67" s="1"/>
      <c r="S67" s="1"/>
      <c r="T67" s="1"/>
      <c r="U67" s="1"/>
      <c r="V67" s="1"/>
      <c r="BF67" s="9" t="s">
        <v>1049</v>
      </c>
      <c r="BG67" s="1">
        <v>66</v>
      </c>
      <c r="BH67" s="1" t="s">
        <v>411</v>
      </c>
      <c r="BI67" s="1" t="s">
        <v>1055</v>
      </c>
      <c r="BJ67" s="1" t="s">
        <v>1120</v>
      </c>
    </row>
    <row r="68" spans="1:62">
      <c r="A68" s="1" t="str">
        <f t="shared" si="4"/>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4"/>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*マウアー地所の双子/Twins of Maurer Estate</v>
      </c>
      <c r="B71" s="1" t="s">
        <v>1049</v>
      </c>
      <c r="C71" s="1" t="str">
        <f>"*"&amp;R71&amp;"/"&amp;T71</f>
        <v>*マウアー地所の双子/Twins of Maurer Estate</v>
      </c>
      <c r="Q71" s="9" t="s">
        <v>3</v>
      </c>
      <c r="R71" s="10" t="str">
        <f>INDEX(AJ:AJ,W70+1)</f>
        <v>マウアー地所の双子</v>
      </c>
      <c r="S71" s="11" t="s">
        <v>4</v>
      </c>
      <c r="T71" s="10" t="str">
        <f>INDEX(AK:AK,W70+1)</f>
        <v>Twins of Maurer Estate</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黒</v>
      </c>
      <c r="S72" s="15" t="s">
        <v>1</v>
      </c>
      <c r="T72" s="10" t="str">
        <f>INDEX(AG:AG,W70+1)</f>
        <v>コモン</v>
      </c>
      <c r="U72" s="15" t="s">
        <v>2</v>
      </c>
      <c r="V72" s="10">
        <f>INDEX(AI:AI,W70+1)</f>
        <v>12</v>
      </c>
      <c r="W72" s="16"/>
      <c r="X72" s="10" t="str">
        <f>INDEX(AQ:AQ,W70+1)</f>
        <v>マッドネス3</v>
      </c>
      <c r="Y72" s="28"/>
      <c r="Z72" s="28"/>
      <c r="AA72" s="29"/>
      <c r="BF72" s="9" t="s">
        <v>1049</v>
      </c>
      <c r="BG72" s="1">
        <v>71</v>
      </c>
      <c r="BH72" s="1" t="s">
        <v>329</v>
      </c>
      <c r="BI72" s="1" t="s">
        <v>1055</v>
      </c>
      <c r="BJ72" s="1" t="s">
        <v>1171</v>
      </c>
    </row>
    <row r="73" spans="1:62">
      <c r="A73" s="1" t="str">
        <f t="shared" si="18"/>
        <v>|色|黒|レアリティ|コモン|マナコスト|12|</v>
      </c>
      <c r="B73" s="1" t="s">
        <v>1049</v>
      </c>
      <c r="C73" s="1" t="s">
        <v>1069</v>
      </c>
      <c r="D73" s="4" t="s">
        <v>0</v>
      </c>
      <c r="E73" s="1" t="s">
        <v>1069</v>
      </c>
      <c r="F73" s="1" t="str">
        <f>IF(R72=0,"",R72)</f>
        <v>黒</v>
      </c>
      <c r="G73" s="1" t="s">
        <v>1069</v>
      </c>
      <c r="H73" s="4" t="s">
        <v>1073</v>
      </c>
      <c r="I73" s="1" t="s">
        <v>1069</v>
      </c>
      <c r="J73" s="1" t="str">
        <f>IF(T72=0,"",T72)</f>
        <v>コモン</v>
      </c>
      <c r="K73" s="1" t="s">
        <v>1069</v>
      </c>
      <c r="L73" s="4" t="s">
        <v>1074</v>
      </c>
      <c r="M73" s="1" t="s">
        <v>1069</v>
      </c>
      <c r="N73" s="1">
        <f>IF(V72=0,"",V72)</f>
        <v>12</v>
      </c>
      <c r="O73" s="1" t="s">
        <v>1069</v>
      </c>
      <c r="Q73" s="9" t="s">
        <v>5</v>
      </c>
      <c r="R73" s="10" t="str">
        <f>INDEX(AL:AL,W70+1)</f>
        <v>クリーチャー</v>
      </c>
      <c r="S73" s="15" t="s">
        <v>1075</v>
      </c>
      <c r="T73" s="10" t="str">
        <f>INDEX(AN:AN,W70+1)</f>
        <v>吸血鬼</v>
      </c>
      <c r="U73" s="10">
        <f>INDEX(AO:AO,W70+1)</f>
        <v>0</v>
      </c>
      <c r="V73" s="10">
        <f>INDEX(AP:AP,W70+1)</f>
        <v>0</v>
      </c>
      <c r="W73" s="16"/>
      <c r="X73" s="10" t="str">
        <f>INDEX(AZ:AZ,W70+1)</f>
        <v>マッ</v>
      </c>
      <c r="Y73" s="10" t="str">
        <f>INDEX(BA:BA,W70+1)</f>
        <v/>
      </c>
      <c r="Z73" s="10" t="str">
        <f>INDEX(BB:BB,W70+1)</f>
        <v/>
      </c>
      <c r="AA73" s="10">
        <f>INDEX(BC:BC,W70+1)</f>
        <v>0</v>
      </c>
      <c r="BF73" s="9" t="s">
        <v>1049</v>
      </c>
      <c r="BG73" s="1">
        <v>72</v>
      </c>
      <c r="BH73" s="1" t="s">
        <v>447</v>
      </c>
      <c r="BI73" s="1" t="s">
        <v>1055</v>
      </c>
      <c r="BJ73" s="1" t="s">
        <v>1172</v>
      </c>
    </row>
    <row r="74" spans="1:62">
      <c r="A74" s="1" t="str">
        <f t="shared" si="18"/>
        <v>|種別|クリーチャー|サブタイプ|吸血鬼|||</v>
      </c>
      <c r="B74" s="1" t="s">
        <v>1049</v>
      </c>
      <c r="C74" s="1" t="s">
        <v>1069</v>
      </c>
      <c r="D74" s="4" t="s">
        <v>5</v>
      </c>
      <c r="E74" s="1" t="s">
        <v>1069</v>
      </c>
      <c r="F74" s="1" t="str">
        <f>IF(R73=0,"",R73)</f>
        <v>クリーチャー</v>
      </c>
      <c r="G74" s="1" t="s">
        <v>1069</v>
      </c>
      <c r="H74" s="4" t="s">
        <v>1078</v>
      </c>
      <c r="I74" s="1" t="s">
        <v>1069</v>
      </c>
      <c r="J74" s="1" t="str">
        <f>IF(T73=0,"",T73)</f>
        <v>吸血鬼</v>
      </c>
      <c r="K74" s="1" t="s">
        <v>1069</v>
      </c>
      <c r="L74" s="1" t="str">
        <f>IF(U73=0,"",U73)</f>
        <v/>
      </c>
      <c r="M74" s="1" t="s">
        <v>1069</v>
      </c>
      <c r="N74" s="1" t="str">
        <f>IF(V73=0,"",V73)</f>
        <v/>
      </c>
      <c r="O74" s="1" t="s">
        <v>1069</v>
      </c>
      <c r="Q74" s="9" t="s">
        <v>1079</v>
      </c>
      <c r="R74" s="10" t="str">
        <f>INDEX(BD:BD,W70+1)</f>
        <v>マッドネス3</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|テキスト|&gt;|&gt;|&gt;|&gt;|マッドネス3|</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マッドネス3</v>
      </c>
      <c r="O75" s="1" t="s">
        <v>1069</v>
      </c>
      <c r="Q75" s="14" t="s">
        <v>21</v>
      </c>
      <c r="R75" s="10" t="str">
        <f>INDEX(BE:BE,W70+1)</f>
        <v>Madness 3.</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|英テキスト|&gt;|&gt;|&gt;|&gt;|Madness 3.|</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Madness 3.</v>
      </c>
      <c r="O76" s="1" t="s">
        <v>1069</v>
      </c>
      <c r="Q76" s="9" t="s">
        <v>12</v>
      </c>
      <c r="R76" s="10" t="str">
        <f>IF(INDEX(AX:AX,W70+1)="",0,INDEX(AX:AX,W70+1)&amp;"/"&amp;INDEX(AY:AY,W70+1))</f>
        <v>2/3</v>
      </c>
      <c r="S76" s="11"/>
      <c r="T76" s="11"/>
      <c r="U76" s="11"/>
      <c r="V76" s="12"/>
      <c r="W76" s="16"/>
      <c r="X76" s="9"/>
      <c r="Y76" s="28"/>
      <c r="Z76" s="28"/>
      <c r="AA76" s="29"/>
      <c r="BF76" s="9" t="s">
        <v>1049</v>
      </c>
      <c r="BG76" s="1">
        <v>75</v>
      </c>
      <c r="BH76" s="1" t="s">
        <v>192</v>
      </c>
      <c r="BI76" s="1" t="s">
        <v>1055</v>
      </c>
      <c r="BJ76" s="1" t="s">
        <v>1175</v>
      </c>
    </row>
    <row r="77" spans="1:62">
      <c r="A77" s="1" t="str">
        <f t="shared" si="18"/>
        <v>|PT|&gt;|2/3|シールド数|&gt;||</v>
      </c>
      <c r="B77" s="1" t="s">
        <v>1049</v>
      </c>
      <c r="C77" s="1" t="s">
        <v>1069</v>
      </c>
      <c r="D77" s="1" t="s">
        <v>12</v>
      </c>
      <c r="E77" s="1" t="s">
        <v>1069</v>
      </c>
      <c r="F77" s="1" t="s">
        <v>1083</v>
      </c>
      <c r="G77" s="1" t="s">
        <v>1069</v>
      </c>
      <c r="H77" s="1" t="str">
        <f>IF(R76=0,"",R76)</f>
        <v>2/3</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*吸血貴族/Vampire Noble</v>
      </c>
      <c r="B84" s="1" t="s">
        <v>1049</v>
      </c>
      <c r="C84" s="1" t="str">
        <f>"*"&amp;R84&amp;"/"&amp;T84</f>
        <v>*吸血貴族/Vampire Noble</v>
      </c>
      <c r="Q84" s="9" t="s">
        <v>3</v>
      </c>
      <c r="R84" s="10" t="str">
        <f>INDEX(AJ:AJ,W83+1)</f>
        <v>吸血貴族</v>
      </c>
      <c r="S84" s="11" t="s">
        <v>4</v>
      </c>
      <c r="T84" s="10" t="str">
        <f>INDEX(AK:AK,W83+1)</f>
        <v>Vampire Noble</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黒</v>
      </c>
      <c r="S85" s="15" t="s">
        <v>1</v>
      </c>
      <c r="T85" s="10" t="str">
        <f>INDEX(AG:AG,W83+1)</f>
        <v>コモン</v>
      </c>
      <c r="U85" s="15" t="s">
        <v>2</v>
      </c>
      <c r="V85" s="10">
        <f>INDEX(AI:AI,W83+1)</f>
        <v>8</v>
      </c>
      <c r="W85" s="16"/>
      <c r="X85" s="10">
        <f>INDEX(AQ:AQ,W83+1)</f>
        <v>0</v>
      </c>
      <c r="Y85" s="28"/>
      <c r="Z85" s="28"/>
      <c r="AA85" s="29"/>
      <c r="BF85" s="9" t="s">
        <v>1049</v>
      </c>
      <c r="BG85" s="1">
        <v>84</v>
      </c>
      <c r="BH85" s="1" t="s">
        <v>691</v>
      </c>
      <c r="BI85" s="1" t="s">
        <v>1055</v>
      </c>
      <c r="BJ85" s="1" t="s">
        <v>1183</v>
      </c>
    </row>
    <row r="86" spans="1:62">
      <c r="A86" s="1" t="str">
        <f t="shared" si="18"/>
        <v>|色|黒|レアリティ|コモン|マナコスト|8|</v>
      </c>
      <c r="B86" s="1" t="s">
        <v>1049</v>
      </c>
      <c r="C86" s="1" t="s">
        <v>1069</v>
      </c>
      <c r="D86" s="4" t="s">
        <v>0</v>
      </c>
      <c r="E86" s="1" t="s">
        <v>1069</v>
      </c>
      <c r="F86" s="1" t="str">
        <f>IF(R85=0,"",R85)</f>
        <v>黒</v>
      </c>
      <c r="G86" s="1" t="s">
        <v>1069</v>
      </c>
      <c r="H86" s="4" t="s">
        <v>1073</v>
      </c>
      <c r="I86" s="1" t="s">
        <v>1069</v>
      </c>
      <c r="J86" s="1" t="str">
        <f>IF(T85=0,"",T85)</f>
        <v>コモン</v>
      </c>
      <c r="K86" s="1" t="s">
        <v>1069</v>
      </c>
      <c r="L86" s="4" t="s">
        <v>1074</v>
      </c>
      <c r="M86" s="1" t="s">
        <v>1069</v>
      </c>
      <c r="N86" s="1">
        <f>IF(V85=0,"",V85)</f>
        <v>8</v>
      </c>
      <c r="O86" s="1" t="s">
        <v>1069</v>
      </c>
      <c r="Q86" s="9" t="s">
        <v>5</v>
      </c>
      <c r="R86" s="10" t="str">
        <f>INDEX(AL:AL,W83+1)</f>
        <v>クリーチャー</v>
      </c>
      <c r="S86" s="15" t="s">
        <v>1075</v>
      </c>
      <c r="T86" s="10" t="str">
        <f>INDEX(AN:AN,W83+1)</f>
        <v>吸血鬼</v>
      </c>
      <c r="U86" s="10">
        <f>INDEX(AO:AO,W83+1)</f>
        <v>0</v>
      </c>
      <c r="V86" s="10">
        <f>INDEX(AP:AP,W83+1)</f>
        <v>0</v>
      </c>
      <c r="W86" s="16"/>
      <c r="X86" s="10" t="str">
        <f>INDEX(AZ:AZ,W83+1)</f>
        <v/>
      </c>
      <c r="Y86" s="10" t="str">
        <f>INDEX(BA:BA,W83+1)</f>
        <v/>
      </c>
      <c r="Z86" s="10" t="str">
        <f>INDEX(BB:BB,W83+1)</f>
        <v/>
      </c>
      <c r="AA86" s="10">
        <f>INDEX(BC:BC,W83+1)</f>
        <v>0</v>
      </c>
      <c r="BF86" s="9" t="s">
        <v>1049</v>
      </c>
      <c r="BG86" s="1">
        <v>85</v>
      </c>
      <c r="BH86" s="1" t="s">
        <v>515</v>
      </c>
      <c r="BI86" s="1" t="s">
        <v>1055</v>
      </c>
      <c r="BJ86" s="1" t="s">
        <v>1184</v>
      </c>
    </row>
    <row r="87" spans="1:62">
      <c r="A87" s="1" t="str">
        <f t="shared" si="18"/>
        <v>|種別|クリーチャー|サブタイプ|吸血鬼|||</v>
      </c>
      <c r="B87" s="1" t="s">
        <v>1049</v>
      </c>
      <c r="C87" s="1" t="s">
        <v>1069</v>
      </c>
      <c r="D87" s="4" t="s">
        <v>5</v>
      </c>
      <c r="E87" s="1" t="s">
        <v>1069</v>
      </c>
      <c r="F87" s="1" t="str">
        <f>IF(R86=0,"",R86)</f>
        <v>クリーチャー</v>
      </c>
      <c r="G87" s="1" t="s">
        <v>1069</v>
      </c>
      <c r="H87" s="4" t="s">
        <v>1078</v>
      </c>
      <c r="I87" s="1" t="s">
        <v>1069</v>
      </c>
      <c r="J87" s="1" t="str">
        <f>IF(T86=0,"",T86)</f>
        <v>吸血鬼</v>
      </c>
      <c r="K87" s="1" t="s">
        <v>1069</v>
      </c>
      <c r="L87" s="1" t="str">
        <f>IF(U86=0,"",U86)</f>
        <v/>
      </c>
      <c r="M87" s="1" t="s">
        <v>1069</v>
      </c>
      <c r="N87" s="1" t="str">
        <f>IF(V86=0,"",V86)</f>
        <v/>
      </c>
      <c r="O87" s="1" t="s">
        <v>1069</v>
      </c>
      <c r="Q87" s="9" t="s">
        <v>1079</v>
      </c>
      <c r="R87" s="10" t="str">
        <f>INDEX(BD:BD,W83+1)</f>
        <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
      </c>
      <c r="O88" s="1" t="s">
        <v>1069</v>
      </c>
      <c r="Q88" s="14" t="s">
        <v>21</v>
      </c>
      <c r="R88" s="10" t="str">
        <f>INDEX(BE:BE,W83+1)</f>
        <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c r="BH88" s="1" t="s">
        <v>300</v>
      </c>
      <c r="BI88" s="1" t="s">
        <v>1055</v>
      </c>
      <c r="BJ88" s="1" t="s">
        <v>1090</v>
      </c>
    </row>
    <row r="89" spans="1:62">
      <c r="A89" s="1" t="str">
        <f t="shared" si="18"/>
        <v>|英テキスト|&gt;|&gt;|&gt;|&gt;||</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
      </c>
      <c r="O89" s="1" t="s">
        <v>1069</v>
      </c>
      <c r="Q89" s="9" t="s">
        <v>12</v>
      </c>
      <c r="R89" s="10" t="str">
        <f>IF(INDEX(AX:AX,W83+1)="",0,INDEX(AX:AX,W83+1)&amp;"/"&amp;INDEX(AY:AY,W83+1))</f>
        <v>3/2</v>
      </c>
      <c r="S89" s="11"/>
      <c r="T89" s="11"/>
      <c r="U89" s="11"/>
      <c r="V89" s="12"/>
      <c r="W89" s="16"/>
      <c r="X89" s="9"/>
      <c r="Y89" s="28"/>
      <c r="Z89" s="28"/>
      <c r="AA89" s="29"/>
      <c r="BF89" s="9" t="s">
        <v>1049</v>
      </c>
      <c r="BG89" s="1">
        <v>88</v>
      </c>
      <c r="BH89" s="1" t="s">
        <v>585</v>
      </c>
      <c r="BI89" s="1" t="s">
        <v>1055</v>
      </c>
      <c r="BJ89" s="1" t="s">
        <v>1186</v>
      </c>
    </row>
    <row r="90" spans="1:62">
      <c r="A90" s="1" t="str">
        <f t="shared" si="18"/>
        <v>|PT|&gt;|3/2|シールド数|&gt;||</v>
      </c>
      <c r="B90" s="1" t="s">
        <v>1049</v>
      </c>
      <c r="C90" s="1" t="s">
        <v>1069</v>
      </c>
      <c r="D90" s="1" t="s">
        <v>12</v>
      </c>
      <c r="E90" s="1" t="s">
        <v>1069</v>
      </c>
      <c r="F90" s="1" t="s">
        <v>1083</v>
      </c>
      <c r="G90" s="1" t="s">
        <v>1069</v>
      </c>
      <c r="H90" s="1" t="str">
        <f>IF(R89=0,"",R89)</f>
        <v>3/2</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*奇怪な突然変異/Grotesque Mutation</v>
      </c>
      <c r="B97" s="1" t="s">
        <v>1049</v>
      </c>
      <c r="C97" s="1" t="str">
        <f>"*"&amp;R97&amp;"/"&amp;T97</f>
        <v>*奇怪な突然変異/Grotesque Mutation</v>
      </c>
      <c r="Q97" s="9" t="s">
        <v>3</v>
      </c>
      <c r="R97" s="10" t="str">
        <f>INDEX(AJ:AJ,W96+1)</f>
        <v>奇怪な突然変異</v>
      </c>
      <c r="S97" s="11" t="s">
        <v>4</v>
      </c>
      <c r="T97" s="10" t="str">
        <f>INDEX(AK:AK,W96+1)</f>
        <v>Grotesque Mutation</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黒</v>
      </c>
      <c r="S98" s="15" t="s">
        <v>1</v>
      </c>
      <c r="T98" s="10" t="str">
        <f>INDEX(AG:AG,W96+1)</f>
        <v>コモン</v>
      </c>
      <c r="U98" s="15" t="s">
        <v>2</v>
      </c>
      <c r="V98" s="10">
        <f>INDEX(AI:AI,W96+1)</f>
        <v>4</v>
      </c>
      <c r="W98" s="16"/>
      <c r="X98" s="10" t="str">
        <f>INDEX(AQ:AQ,W96+1)</f>
        <v>クリーチャー1体を対象とする。あなたのターン終了時まで、それは+3/+1の修正を受けるとともに絆魂を得る。</v>
      </c>
      <c r="Y98" s="28"/>
      <c r="Z98" s="28"/>
      <c r="AA98" s="29"/>
      <c r="BF98" s="9" t="s">
        <v>1049</v>
      </c>
      <c r="BG98" s="1">
        <v>97</v>
      </c>
      <c r="BH98" s="1" t="s">
        <v>519</v>
      </c>
      <c r="BI98" s="1" t="s">
        <v>1055</v>
      </c>
      <c r="BJ98" s="1" t="s">
        <v>1194</v>
      </c>
    </row>
    <row r="99" spans="1:62">
      <c r="A99" s="1" t="str">
        <f t="shared" si="18"/>
        <v>|色|黒|レアリティ|コモン|マナコスト|4|</v>
      </c>
      <c r="B99" s="1" t="s">
        <v>1049</v>
      </c>
      <c r="C99" s="1" t="s">
        <v>1069</v>
      </c>
      <c r="D99" s="4" t="s">
        <v>0</v>
      </c>
      <c r="E99" s="1" t="s">
        <v>1069</v>
      </c>
      <c r="F99" s="1" t="str">
        <f>IF(R98=0,"",R98)</f>
        <v>黒</v>
      </c>
      <c r="G99" s="1" t="s">
        <v>1069</v>
      </c>
      <c r="H99" s="4" t="s">
        <v>1073</v>
      </c>
      <c r="I99" s="1" t="s">
        <v>1069</v>
      </c>
      <c r="J99" s="1" t="str">
        <f>IF(T98=0,"",T98)</f>
        <v>コモン</v>
      </c>
      <c r="K99" s="1" t="s">
        <v>1069</v>
      </c>
      <c r="L99" s="4" t="s">
        <v>1074</v>
      </c>
      <c r="M99" s="1" t="s">
        <v>1069</v>
      </c>
      <c r="N99" s="1">
        <f>IF(V98=0,"",V98)</f>
        <v>4</v>
      </c>
      <c r="O99" s="1" t="s">
        <v>1069</v>
      </c>
      <c r="Q99" s="9" t="s">
        <v>5</v>
      </c>
      <c r="R99" s="10" t="str">
        <f>INDEX(AL:AL,W96+1)</f>
        <v>呪文</v>
      </c>
      <c r="S99" s="15" t="s">
        <v>1075</v>
      </c>
      <c r="T99" s="10">
        <f>INDEX(AN:AN,W96+1)</f>
        <v>0</v>
      </c>
      <c r="U99" s="10">
        <f>INDEX(AO:AO,W96+1)</f>
        <v>0</v>
      </c>
      <c r="V99" s="10">
        <f>INDEX(AP:AP,W96+1)</f>
        <v>0</v>
      </c>
      <c r="W99" s="16"/>
      <c r="X99" s="10" t="str">
        <f>INDEX(AZ:AZ,W96+1)</f>
        <v>クリ</v>
      </c>
      <c r="Y99" s="10" t="str">
        <f>INDEX(BA:BA,W96+1)</f>
        <v/>
      </c>
      <c r="Z99" s="10" t="str">
        <f>INDEX(BB:BB,W96+1)</f>
        <v/>
      </c>
      <c r="AA99" s="10">
        <f>INDEX(BC:BC,W96+1)</f>
        <v>0</v>
      </c>
      <c r="BF99" s="9" t="s">
        <v>1049</v>
      </c>
      <c r="BG99" s="1">
        <v>98</v>
      </c>
      <c r="BH99" s="1" t="s">
        <v>647</v>
      </c>
      <c r="BI99" s="1" t="s">
        <v>1055</v>
      </c>
      <c r="BJ99" s="1" t="s">
        <v>1195</v>
      </c>
    </row>
    <row r="100" spans="1:62">
      <c r="A100" s="1" t="str">
        <f t="shared" si="18"/>
        <v>|種別|呪文|サブタイプ||||</v>
      </c>
      <c r="B100" s="1" t="s">
        <v>1049</v>
      </c>
      <c r="C100" s="1" t="s">
        <v>1069</v>
      </c>
      <c r="D100" s="4" t="s">
        <v>5</v>
      </c>
      <c r="E100" s="1" t="s">
        <v>1069</v>
      </c>
      <c r="F100" s="1" t="str">
        <f>IF(R99=0,"",R99)</f>
        <v>呪文</v>
      </c>
      <c r="G100" s="1" t="s">
        <v>1069</v>
      </c>
      <c r="H100" s="4" t="s">
        <v>1078</v>
      </c>
      <c r="I100" s="1" t="s">
        <v>1069</v>
      </c>
      <c r="J100" s="1" t="str">
        <f>IF(T99=0,"",T99)</f>
        <v/>
      </c>
      <c r="K100" s="1" t="s">
        <v>1069</v>
      </c>
      <c r="L100" s="1" t="str">
        <f>IF(U99=0,"",U99)</f>
        <v/>
      </c>
      <c r="M100" s="1" t="s">
        <v>1069</v>
      </c>
      <c r="N100" s="1" t="str">
        <f>IF(V99=0,"",V99)</f>
        <v/>
      </c>
      <c r="O100" s="1" t="s">
        <v>1069</v>
      </c>
      <c r="Q100" s="9" t="s">
        <v>1079</v>
      </c>
      <c r="R100" s="10" t="str">
        <f>INDEX(BD:BD,W96+1)</f>
        <v>クリーチャー1体を対象とする。あなたのターン終了時まで、それは+3/+1の修正を受けるとともに絆魂を得る。</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|テキスト|&gt;|&gt;|&gt;|&gt;|クリーチャー1体を対象とする。あなたのターン終了時まで、それは+3/+1の修正を受けるとともに絆魂を得る。|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クリーチャー1体を対象とする。あなたのターン終了時まで、それは+3/+1の修正を受けるとともに絆魂を得る。</v>
      </c>
      <c r="O101" s="1" t="s">
        <v>1069</v>
      </c>
      <c r="Q101" s="14" t="s">
        <v>21</v>
      </c>
      <c r="R101" s="10" t="str">
        <f>INDEX(BE:BE,W96+1)</f>
        <v>Give +3/+1 and Lifelink to target creature until the end of your turn.</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|英テキスト|&gt;|&gt;|&gt;|&gt;|Give +3/+1 and Lifelink to target creature until the end of your turn.|</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Give +3/+1 and Lifelink to target creature until the end of your turn.</v>
      </c>
      <c r="O102" s="1" t="s">
        <v>1069</v>
      </c>
      <c r="Q102" s="9" t="s">
        <v>12</v>
      </c>
      <c r="R102" s="10">
        <f>IF(INDEX(AX:AX,W96+1)="",0,INDEX(AX:AX,W96+1)&amp;"/"&amp;INDEX(AY:AY,W96+1))</f>
        <v>0</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|PT|&gt;||シールド数|&gt;||</v>
      </c>
      <c r="B103" s="1" t="s">
        <v>1049</v>
      </c>
      <c r="C103" s="1" t="s">
        <v>1069</v>
      </c>
      <c r="D103" s="1" t="s">
        <v>12</v>
      </c>
      <c r="E103" s="1" t="s">
        <v>1069</v>
      </c>
      <c r="F103" s="1" t="s">
        <v>1083</v>
      </c>
      <c r="G103" s="1" t="s">
        <v>1069</v>
      </c>
      <c r="H103" s="1" t="str">
        <f>IF(R102=0,"",R102)</f>
        <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*死の円舞曲/Macabre Waltz</v>
      </c>
      <c r="B110" s="1" t="s">
        <v>1049</v>
      </c>
      <c r="C110" s="1" t="str">
        <f>"*"&amp;R110&amp;"/"&amp;T110</f>
        <v>*死の円舞曲/Macabre Waltz</v>
      </c>
      <c r="Q110" s="9" t="s">
        <v>3</v>
      </c>
      <c r="R110" s="10" t="str">
        <f>INDEX(AJ:AJ,W109+1)</f>
        <v>死の円舞曲</v>
      </c>
      <c r="S110" s="11" t="s">
        <v>4</v>
      </c>
      <c r="T110" s="10" t="str">
        <f>INDEX(AK:AK,W109+1)</f>
        <v>Macabre Waltz</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黒</v>
      </c>
      <c r="S111" s="15" t="s">
        <v>1</v>
      </c>
      <c r="T111" s="10" t="str">
        <f>INDEX(AG:AG,W109+1)</f>
        <v>コモン</v>
      </c>
      <c r="U111" s="15" t="s">
        <v>2</v>
      </c>
      <c r="V111" s="10">
        <f>INDEX(AI:AI,W109+1)</f>
        <v>6</v>
      </c>
      <c r="W111" s="16"/>
      <c r="X111" s="10" t="str">
        <f>INDEX(AQ:AQ,W109+1)</f>
        <v>あなたはカードを1枚捨てる。あなたがコントロールしていて破壊された最後のクリーチャー2体をあなたの手札に戻す。</v>
      </c>
      <c r="Y111" s="28"/>
      <c r="Z111" s="28"/>
      <c r="AA111" s="29"/>
      <c r="BF111" s="9" t="s">
        <v>1049</v>
      </c>
      <c r="BG111" s="1">
        <v>110</v>
      </c>
      <c r="BH111" s="1" t="s">
        <v>315</v>
      </c>
      <c r="BI111" s="1" t="s">
        <v>1055</v>
      </c>
      <c r="BJ111" s="1" t="s">
        <v>1206</v>
      </c>
    </row>
    <row r="112" spans="1:62">
      <c r="A112" s="1" t="str">
        <f t="shared" si="18"/>
        <v>|色|黒|レアリティ|コモン|マナコスト|6|</v>
      </c>
      <c r="B112" s="1" t="s">
        <v>1049</v>
      </c>
      <c r="C112" s="1" t="s">
        <v>1069</v>
      </c>
      <c r="D112" s="4" t="s">
        <v>0</v>
      </c>
      <c r="E112" s="1" t="s">
        <v>1069</v>
      </c>
      <c r="F112" s="1" t="str">
        <f>IF(R111=0,"",R111)</f>
        <v>黒</v>
      </c>
      <c r="G112" s="1" t="s">
        <v>1069</v>
      </c>
      <c r="H112" s="4" t="s">
        <v>1073</v>
      </c>
      <c r="I112" s="1" t="s">
        <v>1069</v>
      </c>
      <c r="J112" s="1" t="str">
        <f>IF(T111=0,"",T111)</f>
        <v>コモン</v>
      </c>
      <c r="K112" s="1" t="s">
        <v>1069</v>
      </c>
      <c r="L112" s="4" t="s">
        <v>1074</v>
      </c>
      <c r="M112" s="1" t="s">
        <v>1069</v>
      </c>
      <c r="N112" s="1">
        <f>IF(V111=0,"",V111)</f>
        <v>6</v>
      </c>
      <c r="O112" s="1" t="s">
        <v>1069</v>
      </c>
      <c r="Q112" s="9" t="s">
        <v>5</v>
      </c>
      <c r="R112" s="10" t="str">
        <f>INDEX(AL:AL,W109+1)</f>
        <v>呪文</v>
      </c>
      <c r="S112" s="15" t="s">
        <v>1075</v>
      </c>
      <c r="T112" s="10">
        <f>INDEX(AN:AN,W109+1)</f>
        <v>0</v>
      </c>
      <c r="U112" s="10">
        <f>INDEX(AO:AO,W109+1)</f>
        <v>0</v>
      </c>
      <c r="V112" s="10">
        <f>INDEX(AP:AP,W109+1)</f>
        <v>0</v>
      </c>
      <c r="W112" s="16"/>
      <c r="X112" s="10" t="str">
        <f>INDEX(AZ:AZ,W109+1)</f>
        <v>あな</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|種別|呪文|サブタイプ||||</v>
      </c>
      <c r="B113" s="1" t="s">
        <v>1049</v>
      </c>
      <c r="C113" s="1" t="s">
        <v>1069</v>
      </c>
      <c r="D113" s="4" t="s">
        <v>5</v>
      </c>
      <c r="E113" s="1" t="s">
        <v>1069</v>
      </c>
      <c r="F113" s="1" t="str">
        <f>IF(R112=0,"",R112)</f>
        <v>呪文</v>
      </c>
      <c r="G113" s="1" t="s">
        <v>1069</v>
      </c>
      <c r="H113" s="4" t="s">
        <v>1078</v>
      </c>
      <c r="I113" s="1" t="s">
        <v>1069</v>
      </c>
      <c r="J113" s="1" t="str">
        <f>IF(T112=0,"",T112)</f>
        <v/>
      </c>
      <c r="K113" s="1" t="s">
        <v>1069</v>
      </c>
      <c r="L113" s="1" t="str">
        <f>IF(U112=0,"",U112)</f>
        <v/>
      </c>
      <c r="M113" s="1" t="s">
        <v>1069</v>
      </c>
      <c r="N113" s="1" t="str">
        <f>IF(V112=0,"",V112)</f>
        <v/>
      </c>
      <c r="O113" s="1" t="s">
        <v>1069</v>
      </c>
      <c r="Q113" s="9" t="s">
        <v>1079</v>
      </c>
      <c r="R113" s="10" t="str">
        <f>INDEX(BD:BD,W109+1)</f>
        <v>あなたはカードを1枚捨てる。あなたがコントロールしていて破壊された最後のクリーチャー2体をあなたの手札に戻す。</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|テキスト|&gt;|&gt;|&gt;|&gt;|あなたはカードを1枚捨てる。あなたがコントロールしていて破壊された最後のクリーチャー2体をあなたの手札に戻す。|</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あなたはカードを1枚捨てる。あなたがコントロールしていて破壊された最後のクリーチャー2体をあなたの手札に戻す。</v>
      </c>
      <c r="O114" s="1" t="s">
        <v>1069</v>
      </c>
      <c r="Q114" s="14" t="s">
        <v>21</v>
      </c>
      <c r="R114" s="10" t="str">
        <f>INDEX(BE:BE,W109+1)</f>
        <v>Discard 1 card and Return the last 2 creatures you controlled that were Destroyed to your hand.</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|英テキスト|&gt;|&gt;|&gt;|&gt;|Discard 1 card and Return the last 2 creatures you controlled that were Destroyed to your hand.|</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Discard 1 card and Return the last 2 creatures you controlled that were Destroyed to your hand.</v>
      </c>
      <c r="O115" s="1" t="s">
        <v>1069</v>
      </c>
      <c r="Q115" s="9" t="s">
        <v>12</v>
      </c>
      <c r="R115" s="10">
        <f>IF(INDEX(AX:AX,W109+1)="",0,INDEX(AX:AX,W109+1)&amp;"/"&amp;INDEX(AY:AY,W109+1))</f>
        <v>0</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|PT|&gt;||シールド数|&gt;||</v>
      </c>
      <c r="B116" s="1" t="s">
        <v>1049</v>
      </c>
      <c r="C116" s="1" t="s">
        <v>1069</v>
      </c>
      <c r="D116" s="1" t="s">
        <v>12</v>
      </c>
      <c r="E116" s="1" t="s">
        <v>1069</v>
      </c>
      <c r="F116" s="1" t="s">
        <v>1083</v>
      </c>
      <c r="G116" s="1" t="s">
        <v>1069</v>
      </c>
      <c r="H116" s="1" t="str">
        <f>IF(R115=0,"",R115)</f>
        <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*よろめく帰還/Shamble Back</v>
      </c>
      <c r="B123" s="1" t="s">
        <v>1049</v>
      </c>
      <c r="C123" s="1" t="str">
        <f>"*"&amp;R123&amp;"/"&amp;T123</f>
        <v>*よろめく帰還/Shamble Back</v>
      </c>
      <c r="Q123" s="9" t="s">
        <v>3</v>
      </c>
      <c r="R123" s="10" t="str">
        <f>INDEX(AJ:AJ,W122+1)</f>
        <v>よろめく帰還</v>
      </c>
      <c r="S123" s="11" t="s">
        <v>4</v>
      </c>
      <c r="T123" s="10" t="str">
        <f>INDEX(AK:AK,W122+1)</f>
        <v>Shamble Back</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黒</v>
      </c>
      <c r="S124" s="15" t="s">
        <v>1</v>
      </c>
      <c r="T124" s="10" t="str">
        <f>INDEX(AG:AG,W122+1)</f>
        <v>コモン</v>
      </c>
      <c r="U124" s="15" t="s">
        <v>2</v>
      </c>
      <c r="V124" s="10">
        <f>INDEX(AI:AI,W122+1)</f>
        <v>7</v>
      </c>
      <c r="W124" s="16"/>
      <c r="X124" s="10" t="str">
        <f>INDEX(AQ:AQ,W122+1)</f>
        <v>2/2の黒のゾンビ･トークンを1体召喚し、あなたは2点のライフを得る。</v>
      </c>
      <c r="Y124" s="28"/>
      <c r="Z124" s="28"/>
      <c r="AA124" s="29"/>
      <c r="BF124" s="9" t="s">
        <v>1049</v>
      </c>
      <c r="BG124" s="1">
        <v>123</v>
      </c>
      <c r="BH124" s="1" t="s">
        <v>86</v>
      </c>
      <c r="BI124" s="1" t="s">
        <v>1055</v>
      </c>
      <c r="BJ124" s="1" t="s">
        <v>1217</v>
      </c>
    </row>
    <row r="125" spans="1:62">
      <c r="A125" s="1" t="str">
        <f t="shared" si="18"/>
        <v>|色|黒|レアリティ|コモン|マナコスト|7|</v>
      </c>
      <c r="B125" s="1" t="s">
        <v>1049</v>
      </c>
      <c r="C125" s="1" t="s">
        <v>1069</v>
      </c>
      <c r="D125" s="4" t="s">
        <v>0</v>
      </c>
      <c r="E125" s="1" t="s">
        <v>1069</v>
      </c>
      <c r="F125" s="1" t="str">
        <f>IF(R124=0,"",R124)</f>
        <v>黒</v>
      </c>
      <c r="G125" s="1" t="s">
        <v>1069</v>
      </c>
      <c r="H125" s="4" t="s">
        <v>1073</v>
      </c>
      <c r="I125" s="1" t="s">
        <v>1069</v>
      </c>
      <c r="J125" s="1" t="str">
        <f>IF(T124=0,"",T124)</f>
        <v>コモン</v>
      </c>
      <c r="K125" s="1" t="s">
        <v>1069</v>
      </c>
      <c r="L125" s="4" t="s">
        <v>1074</v>
      </c>
      <c r="M125" s="1" t="s">
        <v>1069</v>
      </c>
      <c r="N125" s="1">
        <f>IF(V124=0,"",V124)</f>
        <v>7</v>
      </c>
      <c r="O125" s="1" t="s">
        <v>1069</v>
      </c>
      <c r="Q125" s="9" t="s">
        <v>5</v>
      </c>
      <c r="R125" s="10" t="str">
        <f>INDEX(AL:AL,W122+1)</f>
        <v>呪文</v>
      </c>
      <c r="S125" s="15" t="s">
        <v>1075</v>
      </c>
      <c r="T125" s="10">
        <f>INDEX(AN:AN,W122+1)</f>
        <v>0</v>
      </c>
      <c r="U125" s="10">
        <f>INDEX(AO:AO,W122+1)</f>
        <v>0</v>
      </c>
      <c r="V125" s="10">
        <f>INDEX(AP:AP,W122+1)</f>
        <v>0</v>
      </c>
      <c r="W125" s="16"/>
      <c r="X125" s="10" t="str">
        <f>INDEX(AZ:AZ,W122+1)</f>
        <v>2/</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|種別|呪文|サブタイプ||||</v>
      </c>
      <c r="B126" s="1" t="s">
        <v>1049</v>
      </c>
      <c r="C126" s="1" t="s">
        <v>1069</v>
      </c>
      <c r="D126" s="4" t="s">
        <v>5</v>
      </c>
      <c r="E126" s="1" t="s">
        <v>1069</v>
      </c>
      <c r="F126" s="1" t="str">
        <f>IF(R125=0,"",R125)</f>
        <v>呪文</v>
      </c>
      <c r="G126" s="1" t="s">
        <v>1069</v>
      </c>
      <c r="H126" s="4" t="s">
        <v>1078</v>
      </c>
      <c r="I126" s="1" t="s">
        <v>1069</v>
      </c>
      <c r="J126" s="1" t="str">
        <f>IF(T125=0,"",T125)</f>
        <v/>
      </c>
      <c r="K126" s="1" t="s">
        <v>1069</v>
      </c>
      <c r="L126" s="1" t="str">
        <f>IF(U125=0,"",U125)</f>
        <v/>
      </c>
      <c r="M126" s="1" t="s">
        <v>1069</v>
      </c>
      <c r="N126" s="1" t="str">
        <f>IF(V125=0,"",V125)</f>
        <v/>
      </c>
      <c r="O126" s="1" t="s">
        <v>1069</v>
      </c>
      <c r="Q126" s="9" t="s">
        <v>1079</v>
      </c>
      <c r="R126" s="10" t="str">
        <f>INDEX(BD:BD,W122+1)</f>
        <v>2/2の黒のゾンビ･トークンを1体召喚し、あなたは2点のライフを得る。</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|テキスト|&gt;|&gt;|&gt;|&gt;|2/2の黒のゾンビ･トークンを1体召喚し、あなたは2点のライフを得る。|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2/2の黒のゾンビ･トークンを1体召喚し、あなたは2点のライフを得る。</v>
      </c>
      <c r="O127" s="1" t="s">
        <v>1069</v>
      </c>
      <c r="Q127" s="14" t="s">
        <v>21</v>
      </c>
      <c r="R127" s="10" t="str">
        <f>INDEX(BE:BE,W122+1)</f>
        <v>Summon 1 2/2 Black Zombie token and gain 2 life.</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c r="BH127" s="1" t="s">
        <v>254</v>
      </c>
      <c r="BI127" s="1" t="s">
        <v>1055</v>
      </c>
      <c r="BJ127" s="1" t="s">
        <v>1220</v>
      </c>
    </row>
    <row r="128" spans="1:62">
      <c r="A128" s="1" t="str">
        <f t="shared" si="18"/>
        <v>|英テキスト|&gt;|&gt;|&gt;|&gt;|Summon 1 2/2 Black Zombie token and gain 2 life.|</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Summon 1 2/2 Black Zombie token and gain 2 life.</v>
      </c>
      <c r="O128" s="1" t="s">
        <v>1069</v>
      </c>
      <c r="Q128" s="9" t="s">
        <v>12</v>
      </c>
      <c r="R128" s="10">
        <f>IF(INDEX(AX:AX,W122+1)="",0,INDEX(AX:AX,W122+1)&amp;"/"&amp;INDEX(AY:AY,W122+1))</f>
        <v>0</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|PT|&gt;||シールド数|&gt;||</v>
      </c>
      <c r="B129" s="1" t="s">
        <v>1049</v>
      </c>
      <c r="C129" s="1" t="s">
        <v>1069</v>
      </c>
      <c r="D129" s="1" t="s">
        <v>12</v>
      </c>
      <c r="E129" s="1" t="s">
        <v>1069</v>
      </c>
      <c r="F129" s="1" t="s">
        <v>1083</v>
      </c>
      <c r="G129" s="1" t="s">
        <v>1069</v>
      </c>
      <c r="H129" s="1" t="str">
        <f>IF(R128=0,"",R128)</f>
        <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*絞首/Throttle</v>
      </c>
      <c r="B136" s="1" t="s">
        <v>1049</v>
      </c>
      <c r="C136" s="1" t="str">
        <f>"*"&amp;R136&amp;"/"&amp;T136</f>
        <v>*絞首/Throttle</v>
      </c>
      <c r="Q136" s="9" t="s">
        <v>3</v>
      </c>
      <c r="R136" s="10" t="str">
        <f>INDEX(AJ:AJ,W135+1)</f>
        <v>絞首</v>
      </c>
      <c r="S136" s="11" t="s">
        <v>4</v>
      </c>
      <c r="T136" s="10" t="str">
        <f>INDEX(AK:AK,W135+1)</f>
        <v>Throttle</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黒</v>
      </c>
      <c r="S137" s="15" t="s">
        <v>1</v>
      </c>
      <c r="T137" s="10" t="str">
        <f>INDEX(AG:AG,W135+1)</f>
        <v>コモン</v>
      </c>
      <c r="U137" s="15" t="s">
        <v>2</v>
      </c>
      <c r="V137" s="10">
        <f>INDEX(AI:AI,W135+1)</f>
        <v>7</v>
      </c>
      <c r="W137" s="16"/>
      <c r="X137" s="10" t="str">
        <f>INDEX(AQ:AQ,W135+1)</f>
        <v>クリーチャー1体を対象とする。あなたのターン終了時まで、それは-4/-4の修正を受ける。</v>
      </c>
      <c r="Y137" s="28"/>
      <c r="Z137" s="28"/>
      <c r="AA137" s="29"/>
      <c r="BF137" s="9" t="s">
        <v>1049</v>
      </c>
      <c r="BG137" s="1">
        <v>136</v>
      </c>
      <c r="BH137" s="1" t="s">
        <v>213</v>
      </c>
      <c r="BI137" s="1" t="s">
        <v>1055</v>
      </c>
      <c r="BJ137" s="1" t="s">
        <v>1090</v>
      </c>
    </row>
    <row r="138" spans="1:62">
      <c r="A138" s="1" t="str">
        <f t="shared" si="29"/>
        <v>|色|黒|レアリティ|コモン|マナコスト|7|</v>
      </c>
      <c r="B138" s="1" t="s">
        <v>1049</v>
      </c>
      <c r="C138" s="1" t="s">
        <v>1069</v>
      </c>
      <c r="D138" s="4" t="s">
        <v>0</v>
      </c>
      <c r="E138" s="1" t="s">
        <v>1069</v>
      </c>
      <c r="F138" s="1" t="str">
        <f>IF(R137=0,"",R137)</f>
        <v>黒</v>
      </c>
      <c r="G138" s="1" t="s">
        <v>1069</v>
      </c>
      <c r="H138" s="4" t="s">
        <v>1073</v>
      </c>
      <c r="I138" s="1" t="s">
        <v>1069</v>
      </c>
      <c r="J138" s="1" t="str">
        <f>IF(T137=0,"",T137)</f>
        <v>コモン</v>
      </c>
      <c r="K138" s="1" t="s">
        <v>1069</v>
      </c>
      <c r="L138" s="4" t="s">
        <v>1074</v>
      </c>
      <c r="M138" s="1" t="s">
        <v>1069</v>
      </c>
      <c r="N138" s="1">
        <f>IF(V137=0,"",V137)</f>
        <v>7</v>
      </c>
      <c r="O138" s="1" t="s">
        <v>1069</v>
      </c>
      <c r="Q138" s="9" t="s">
        <v>5</v>
      </c>
      <c r="R138" s="10" t="str">
        <f>INDEX(AL:AL,W135+1)</f>
        <v>呪文</v>
      </c>
      <c r="S138" s="15" t="s">
        <v>1075</v>
      </c>
      <c r="T138" s="10">
        <f>INDEX(AN:AN,W135+1)</f>
        <v>0</v>
      </c>
      <c r="U138" s="10">
        <f>INDEX(AO:AO,W135+1)</f>
        <v>0</v>
      </c>
      <c r="V138" s="10">
        <f>INDEX(AP:AP,W135+1)</f>
        <v>0</v>
      </c>
      <c r="W138" s="16"/>
      <c r="X138" s="10" t="str">
        <f>INDEX(AZ:AZ,W135+1)</f>
        <v>クリ</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|種別|呪文|サブタイプ||||</v>
      </c>
      <c r="B139" s="1" t="s">
        <v>1049</v>
      </c>
      <c r="C139" s="1" t="s">
        <v>1069</v>
      </c>
      <c r="D139" s="4" t="s">
        <v>5</v>
      </c>
      <c r="E139" s="1" t="s">
        <v>1069</v>
      </c>
      <c r="F139" s="1" t="str">
        <f>IF(R138=0,"",R138)</f>
        <v>呪文</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クリーチャー1体を対象とする。あなたのターン終了時まで、それは-4/-4の修正を受ける。</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|テキスト|&gt;|&gt;|&gt;|&gt;|クリーチャー1体を対象とする。あなたのターン終了時まで、それは-4/-4の修正を受ける。|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クリーチャー1体を対象とする。あなたのターン終了時まで、それは-4/-4の修正を受ける。</v>
      </c>
      <c r="O140" s="1" t="s">
        <v>1069</v>
      </c>
      <c r="Q140" s="14" t="s">
        <v>21</v>
      </c>
      <c r="R140" s="10" t="str">
        <f>INDEX(BE:BE,W135+1)</f>
        <v>Give -4/-4 to target creature until the end of your turn.</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|英テキスト|&gt;|&gt;|&gt;|&gt;|Give -4/-4 to target creature until the end of your turn.|</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Give -4/-4 to target creature until the end of your turn.</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*呪われた魔女/Accursed Witch</v>
      </c>
      <c r="B149" s="1" t="s">
        <v>1049</v>
      </c>
      <c r="C149" s="1" t="str">
        <f>"*"&amp;R149&amp;"/"&amp;T149</f>
        <v>*呪われた魔女/Accursed Witch</v>
      </c>
      <c r="Q149" s="9" t="s">
        <v>3</v>
      </c>
      <c r="R149" s="10" t="str">
        <f>INDEX(AJ:AJ,W148+1)</f>
        <v>呪われた魔女</v>
      </c>
      <c r="S149" s="11" t="s">
        <v>4</v>
      </c>
      <c r="T149" s="10" t="str">
        <f>INDEX(AK:AK,W148+1)</f>
        <v>Accursed Witch</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黒</v>
      </c>
      <c r="S150" s="15" t="s">
        <v>1</v>
      </c>
      <c r="T150" s="10" t="str">
        <f>INDEX(AG:AG,W148+1)</f>
        <v>アンコモン</v>
      </c>
      <c r="U150" s="15" t="s">
        <v>2</v>
      </c>
      <c r="V150" s="10">
        <f>INDEX(AI:AI,W148+1)</f>
        <v>11</v>
      </c>
      <c r="W150" s="16"/>
      <c r="X150" s="10" t="str">
        <f>INDEX(AQ:AQ,W148+1)</f>
        <v>対戦相手がこのクリーチャーに呪文を唱えたとき、対戦相手は3マナを得る。</v>
      </c>
      <c r="Y150" s="28"/>
      <c r="Z150" s="28"/>
      <c r="AA150" s="29"/>
      <c r="BF150" s="9" t="s">
        <v>1049</v>
      </c>
      <c r="BG150" s="1">
        <v>149</v>
      </c>
      <c r="BH150" s="1" t="s">
        <v>707</v>
      </c>
      <c r="BI150" s="1" t="s">
        <v>1055</v>
      </c>
      <c r="BJ150" s="1" t="s">
        <v>1239</v>
      </c>
    </row>
    <row r="151" spans="1:62">
      <c r="A151" s="1" t="str">
        <f t="shared" si="29"/>
        <v>|色|黒|レアリティ|アンコモン|マナコスト|11|</v>
      </c>
      <c r="B151" s="1" t="s">
        <v>1049</v>
      </c>
      <c r="C151" s="1" t="s">
        <v>1069</v>
      </c>
      <c r="D151" s="4" t="s">
        <v>0</v>
      </c>
      <c r="E151" s="1" t="s">
        <v>1069</v>
      </c>
      <c r="F151" s="1" t="str">
        <f>IF(R150=0,"",R150)</f>
        <v>黒</v>
      </c>
      <c r="G151" s="1" t="s">
        <v>1069</v>
      </c>
      <c r="H151" s="4" t="s">
        <v>1073</v>
      </c>
      <c r="I151" s="1" t="s">
        <v>1069</v>
      </c>
      <c r="J151" s="1" t="str">
        <f>IF(T150=0,"",T150)</f>
        <v>アンコモン</v>
      </c>
      <c r="K151" s="1" t="s">
        <v>1069</v>
      </c>
      <c r="L151" s="4" t="s">
        <v>1074</v>
      </c>
      <c r="M151" s="1" t="s">
        <v>1069</v>
      </c>
      <c r="N151" s="1">
        <f>IF(V150=0,"",V150)</f>
        <v>11</v>
      </c>
      <c r="O151" s="1" t="s">
        <v>1069</v>
      </c>
      <c r="Q151" s="9" t="s">
        <v>5</v>
      </c>
      <c r="R151" s="10" t="str">
        <f>INDEX(AL:AL,W148+1)</f>
        <v>クリーチャー</v>
      </c>
      <c r="S151" s="15" t="s">
        <v>1075</v>
      </c>
      <c r="T151" s="10" t="str">
        <f>INDEX(AN:AN,W148+1)</f>
        <v>人間</v>
      </c>
      <c r="U151" s="10" t="str">
        <f>INDEX(AO:AO,W148+1)</f>
        <v>シャーマン</v>
      </c>
      <c r="V151" s="10">
        <f>INDEX(AP:AP,W148+1)</f>
        <v>0</v>
      </c>
      <c r="W151" s="16"/>
      <c r="X151" s="10" t="str">
        <f>INDEX(AZ:AZ,W148+1)</f>
        <v>対戦</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|種別|クリーチャー|サブタイプ|人間|シャーマン||</v>
      </c>
      <c r="B152" s="1" t="s">
        <v>1049</v>
      </c>
      <c r="C152" s="1" t="s">
        <v>1069</v>
      </c>
      <c r="D152" s="4" t="s">
        <v>5</v>
      </c>
      <c r="E152" s="1" t="s">
        <v>1069</v>
      </c>
      <c r="F152" s="1" t="str">
        <f>IF(R151=0,"",R151)</f>
        <v>クリーチャー</v>
      </c>
      <c r="G152" s="1" t="s">
        <v>1069</v>
      </c>
      <c r="H152" s="4" t="s">
        <v>1078</v>
      </c>
      <c r="I152" s="1" t="s">
        <v>1069</v>
      </c>
      <c r="J152" s="1" t="str">
        <f>IF(T151=0,"",T151)</f>
        <v>人間</v>
      </c>
      <c r="K152" s="1" t="s">
        <v>1069</v>
      </c>
      <c r="L152" s="1" t="str">
        <f>IF(U151=0,"",U151)</f>
        <v>シャーマン</v>
      </c>
      <c r="M152" s="1" t="s">
        <v>1069</v>
      </c>
      <c r="N152" s="1" t="str">
        <f>IF(V151=0,"",V151)</f>
        <v/>
      </c>
      <c r="O152" s="1" t="s">
        <v>1069</v>
      </c>
      <c r="Q152" s="9" t="s">
        <v>1079</v>
      </c>
      <c r="R152" s="10" t="str">
        <f>INDEX(BD:BD,W148+1)</f>
        <v>対戦相手がこのクリーチャーに呪文を唱えたとき、対戦相手は3マナを得る。&amp;br;このクリーチャーが死亡したとき、「あなたが対戦相手に呪文を唱えたとき、あなたは3マナを得る。対戦相手のターン開始時に、あなたは1点のライフを得て、対戦相手は1点のダメージを受ける。」を持つサポートを召喚する。</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対戦相手がこのクリーチャーに呪文を唱えたとき、対戦相手は3マナを得る。&amp;br;このクリーチャーが死亡したとき、「あなたが対戦相手に呪文を唱えたとき、あなたは3マナを得る。対戦相手のターン開始時に、あなたは1点のライフを得て、対戦相手は1点のダメージを受ける。」を持つサポートを召喚す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対戦相手がこのクリーチャーに呪文を唱えたとき、対戦相手は3マナを得る。&amp;br;このクリーチャーが死亡したとき、「あなたが対戦相手に呪文を唱えたとき、あなたは3マナを得る。対戦相手のターン開始時に、あなたは1点のライフを得て、対戦相手は1点のダメージを受ける。」を持つサポートを召喚する。</v>
      </c>
      <c r="O153" s="1" t="s">
        <v>1069</v>
      </c>
      <c r="Q153" s="14" t="s">
        <v>21</v>
      </c>
      <c r="R153" s="10" t="str">
        <f>INDEX(BE:BE,W148+1)</f>
        <v>When your opponent casts a Spell on this creature, your opponent gains 3 mana.</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|英テキスト|&gt;|&gt;|&gt;|&gt;|When your opponent casts a Spell on this creature, your opponent gains 3 mana.|</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When your opponent casts a Spell on this creature, your opponent gains 3 mana.</v>
      </c>
      <c r="O154" s="1" t="s">
        <v>1069</v>
      </c>
      <c r="Q154" s="9" t="s">
        <v>12</v>
      </c>
      <c r="R154" s="10" t="str">
        <f>IF(INDEX(AX:AX,W148+1)="",0,INDEX(AX:AX,W148+1)&amp;"/"&amp;INDEX(AY:AY,W148+1))</f>
        <v>5/3</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|PT|&gt;|5/3|シールド数|&gt;||</v>
      </c>
      <c r="B155" s="1" t="s">
        <v>1049</v>
      </c>
      <c r="C155" s="1" t="s">
        <v>1069</v>
      </c>
      <c r="D155" s="1" t="s">
        <v>12</v>
      </c>
      <c r="E155" s="1" t="s">
        <v>1069</v>
      </c>
      <c r="F155" s="1" t="s">
        <v>1083</v>
      </c>
      <c r="G155" s="1" t="s">
        <v>1069</v>
      </c>
      <c r="H155" s="1" t="str">
        <f>IF(R154=0,"",R154)</f>
        <v>5/3</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*グール馬/Ghoulsteed</v>
      </c>
      <c r="B162" s="1" t="s">
        <v>1049</v>
      </c>
      <c r="C162" s="1" t="str">
        <f>"*"&amp;R162&amp;"/"&amp;T162</f>
        <v>*グール馬/Ghoulsteed</v>
      </c>
      <c r="Q162" s="9" t="s">
        <v>3</v>
      </c>
      <c r="R162" s="10" t="str">
        <f>INDEX(AJ:AJ,W161+1)</f>
        <v>グール馬</v>
      </c>
      <c r="S162" s="11" t="s">
        <v>4</v>
      </c>
      <c r="T162" s="10" t="str">
        <f>INDEX(AK:AK,W161+1)</f>
        <v>Ghoulsteed</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黒</v>
      </c>
      <c r="S163" s="15" t="s">
        <v>1</v>
      </c>
      <c r="T163" s="10" t="str">
        <f>INDEX(AG:AG,W161+1)</f>
        <v>アンコモン</v>
      </c>
      <c r="U163" s="15" t="s">
        <v>2</v>
      </c>
      <c r="V163" s="10">
        <f>INDEX(AI:AI,W161+1)</f>
        <v>9</v>
      </c>
      <c r="W163" s="16"/>
      <c r="X163" s="10" t="str">
        <f>INDEX(AQ:AQ,W161+1)</f>
        <v>上陸、黒：このクリーチャーが破壊されていた場合、あなたはカードを2枚捨てて、このクリーチャーを戦場に戻す。</v>
      </c>
      <c r="Y163" s="28"/>
      <c r="Z163" s="28"/>
      <c r="AA163" s="29"/>
      <c r="BF163" s="9" t="s">
        <v>1049</v>
      </c>
      <c r="BG163" s="1">
        <v>162</v>
      </c>
      <c r="BH163" s="1" t="s">
        <v>612</v>
      </c>
      <c r="BI163" s="1" t="s">
        <v>1055</v>
      </c>
      <c r="BJ163" s="1" t="s">
        <v>1251</v>
      </c>
    </row>
    <row r="164" spans="1:62">
      <c r="A164" s="1" t="str">
        <f t="shared" si="29"/>
        <v>|色|黒|レアリティ|アンコモン|マナコスト|9|</v>
      </c>
      <c r="B164" s="1" t="s">
        <v>1049</v>
      </c>
      <c r="C164" s="1" t="s">
        <v>1069</v>
      </c>
      <c r="D164" s="4" t="s">
        <v>0</v>
      </c>
      <c r="E164" s="1" t="s">
        <v>1069</v>
      </c>
      <c r="F164" s="1" t="str">
        <f>IF(R163=0,"",R163)</f>
        <v>黒</v>
      </c>
      <c r="G164" s="1" t="s">
        <v>1069</v>
      </c>
      <c r="H164" s="4" t="s">
        <v>1073</v>
      </c>
      <c r="I164" s="1" t="s">
        <v>1069</v>
      </c>
      <c r="J164" s="1" t="str">
        <f>IF(T163=0,"",T163)</f>
        <v>アンコモン</v>
      </c>
      <c r="K164" s="1" t="s">
        <v>1069</v>
      </c>
      <c r="L164" s="4" t="s">
        <v>1074</v>
      </c>
      <c r="M164" s="1" t="s">
        <v>1069</v>
      </c>
      <c r="N164" s="1">
        <f>IF(V163=0,"",V163)</f>
        <v>9</v>
      </c>
      <c r="O164" s="1" t="s">
        <v>1069</v>
      </c>
      <c r="Q164" s="9" t="s">
        <v>5</v>
      </c>
      <c r="R164" s="10" t="str">
        <f>INDEX(AL:AL,W161+1)</f>
        <v>クリーチャー</v>
      </c>
      <c r="S164" s="15" t="s">
        <v>1075</v>
      </c>
      <c r="T164" s="10" t="str">
        <f>INDEX(AN:AN,W161+1)</f>
        <v>ゾンビ</v>
      </c>
      <c r="U164" s="10" t="str">
        <f>INDEX(AO:AO,W161+1)</f>
        <v>馬</v>
      </c>
      <c r="V164" s="10">
        <f>INDEX(AP:AP,W161+1)</f>
        <v>0</v>
      </c>
      <c r="W164" s="16"/>
      <c r="X164" s="10" t="str">
        <f>INDEX(AZ:AZ,W161+1)</f>
        <v>上陸</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|種別|クリーチャー|サブタイプ|ゾンビ|馬||</v>
      </c>
      <c r="B165" s="1" t="s">
        <v>1049</v>
      </c>
      <c r="C165" s="1" t="s">
        <v>1069</v>
      </c>
      <c r="D165" s="4" t="s">
        <v>5</v>
      </c>
      <c r="E165" s="1" t="s">
        <v>1069</v>
      </c>
      <c r="F165" s="1" t="str">
        <f>IF(R164=0,"",R164)</f>
        <v>クリーチャー</v>
      </c>
      <c r="G165" s="1" t="s">
        <v>1069</v>
      </c>
      <c r="H165" s="4" t="s">
        <v>1078</v>
      </c>
      <c r="I165" s="1" t="s">
        <v>1069</v>
      </c>
      <c r="J165" s="1" t="str">
        <f>IF(T164=0,"",T164)</f>
        <v>ゾンビ</v>
      </c>
      <c r="K165" s="1" t="s">
        <v>1069</v>
      </c>
      <c r="L165" s="1" t="str">
        <f>IF(U164=0,"",U164)</f>
        <v>馬</v>
      </c>
      <c r="M165" s="1" t="s">
        <v>1069</v>
      </c>
      <c r="N165" s="1" t="str">
        <f>IF(V164=0,"",V164)</f>
        <v/>
      </c>
      <c r="O165" s="1" t="s">
        <v>1069</v>
      </c>
      <c r="Q165" s="9" t="s">
        <v>1079</v>
      </c>
      <c r="R165" s="10" t="str">
        <f>INDEX(BD:BD,W161+1)</f>
        <v>上陸、黒：このクリーチャーが破壊されていた場合、あなたはカードを2枚捨てて、このクリーチャーを戦場に戻す。</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|テキスト|&gt;|&gt;|&gt;|&gt;|上陸、黒：このクリーチャーが破壊されていた場合、あなたはカードを2枚捨てて、このクリーチャーを戦場に戻す。|</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上陸、黒：このクリーチャーが破壊されていた場合、あなたはカードを2枚捨てて、このクリーチャーを戦場に戻す。</v>
      </c>
      <c r="O166" s="1" t="s">
        <v>1069</v>
      </c>
      <c r="Q166" s="14" t="s">
        <v>21</v>
      </c>
      <c r="R166" s="10" t="str">
        <f>INDEX(BE:BE,W161+1)</f>
        <v>Landfall Black:If this creature was Destroyed this game, Discard 2 cards and Return this creature to the battlefield.</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|英テキスト|&gt;|&gt;|&gt;|&gt;|Landfall Black:If this creature was Destroyed this game, Discard 2 cards and Return this creature to the battlefield.|</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Landfall Black:If this creature was Destroyed this game, Discard 2 cards and Return this creature to the battlefield.</v>
      </c>
      <c r="O167" s="1" t="s">
        <v>1069</v>
      </c>
      <c r="Q167" s="9" t="s">
        <v>12</v>
      </c>
      <c r="R167" s="10" t="str">
        <f>IF(INDEX(AX:AX,W161+1)="",0,INDEX(AX:AX,W161+1)&amp;"/"&amp;INDEX(AY:AY,W161+1))</f>
        <v>4/4</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|PT|&gt;|4/4|シールド数|&gt;||</v>
      </c>
      <c r="B168" s="1" t="s">
        <v>1049</v>
      </c>
      <c r="C168" s="1" t="s">
        <v>1069</v>
      </c>
      <c r="D168" s="1" t="s">
        <v>12</v>
      </c>
      <c r="E168" s="1" t="s">
        <v>1069</v>
      </c>
      <c r="F168" s="1" t="s">
        <v>1083</v>
      </c>
      <c r="G168" s="1" t="s">
        <v>1069</v>
      </c>
      <c r="H168" s="1" t="str">
        <f>IF(R167=0,"",R167)</f>
        <v>4/4</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*ファルケンラスの後継者/Heir of Falkenrath</v>
      </c>
      <c r="B175" s="1" t="s">
        <v>1049</v>
      </c>
      <c r="C175" s="1" t="str">
        <f>"*"&amp;R175&amp;"/"&amp;T175</f>
        <v>*ファルケンラスの後継者/Heir of Falkenrath</v>
      </c>
      <c r="Q175" s="9" t="s">
        <v>3</v>
      </c>
      <c r="R175" s="10" t="str">
        <f>INDEX(AJ:AJ,W174+1)</f>
        <v>ファルケンラスの後継者</v>
      </c>
      <c r="S175" s="11" t="s">
        <v>4</v>
      </c>
      <c r="T175" s="10" t="str">
        <f>INDEX(AK:AK,W174+1)</f>
        <v>Heir of Falkenrath</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黒</v>
      </c>
      <c r="S176" s="15" t="s">
        <v>1</v>
      </c>
      <c r="T176" s="10" t="str">
        <f>INDEX(AG:AG,W174+1)</f>
        <v>アンコモン</v>
      </c>
      <c r="U176" s="15" t="s">
        <v>2</v>
      </c>
      <c r="V176" s="10">
        <f>INDEX(AI:AI,W174+1)</f>
        <v>7</v>
      </c>
      <c r="W176" s="16"/>
      <c r="X176" s="10" t="str">
        <f>INDEX(AQ:AQ,W174+1)</f>
        <v>あなたがカードを捨てたとき、このクリーチャーは変身する。</v>
      </c>
      <c r="Y176" s="28"/>
      <c r="Z176" s="28"/>
      <c r="AA176" s="29"/>
      <c r="BF176" s="9" t="s">
        <v>1049</v>
      </c>
      <c r="BG176" s="1">
        <v>175</v>
      </c>
      <c r="BH176" s="1" t="s">
        <v>694</v>
      </c>
      <c r="BI176" s="1" t="s">
        <v>1055</v>
      </c>
      <c r="BJ176" s="1" t="s">
        <v>1263</v>
      </c>
    </row>
    <row r="177" spans="1:62">
      <c r="A177" s="1" t="str">
        <f t="shared" si="29"/>
        <v>|色|黒|レアリティ|アンコモン|マナコスト|7|</v>
      </c>
      <c r="B177" s="1" t="s">
        <v>1049</v>
      </c>
      <c r="C177" s="1" t="s">
        <v>1069</v>
      </c>
      <c r="D177" s="4" t="s">
        <v>0</v>
      </c>
      <c r="E177" s="1" t="s">
        <v>1069</v>
      </c>
      <c r="F177" s="1" t="str">
        <f>IF(R176=0,"",R176)</f>
        <v>黒</v>
      </c>
      <c r="G177" s="1" t="s">
        <v>1069</v>
      </c>
      <c r="H177" s="4" t="s">
        <v>1073</v>
      </c>
      <c r="I177" s="1" t="s">
        <v>1069</v>
      </c>
      <c r="J177" s="1" t="str">
        <f>IF(T176=0,"",T176)</f>
        <v>アンコモン</v>
      </c>
      <c r="K177" s="1" t="s">
        <v>1069</v>
      </c>
      <c r="L177" s="4" t="s">
        <v>1074</v>
      </c>
      <c r="M177" s="1" t="s">
        <v>1069</v>
      </c>
      <c r="N177" s="1">
        <f>IF(V176=0,"",V176)</f>
        <v>7</v>
      </c>
      <c r="O177" s="1" t="s">
        <v>1069</v>
      </c>
      <c r="Q177" s="9" t="s">
        <v>5</v>
      </c>
      <c r="R177" s="10" t="str">
        <f>INDEX(AL:AL,W174+1)</f>
        <v>クリーチャー</v>
      </c>
      <c r="S177" s="15" t="s">
        <v>1075</v>
      </c>
      <c r="T177" s="10" t="str">
        <f>INDEX(AN:AN,W174+1)</f>
        <v>吸血鬼</v>
      </c>
      <c r="U177" s="10">
        <f>INDEX(AO:AO,W174+1)</f>
        <v>0</v>
      </c>
      <c r="V177" s="10">
        <f>INDEX(AP:AP,W174+1)</f>
        <v>0</v>
      </c>
      <c r="W177" s="16"/>
      <c r="X177" s="10" t="str">
        <f>INDEX(AZ:AZ,W174+1)</f>
        <v>あな</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|種別|クリーチャー|サブタイプ|吸血鬼|||</v>
      </c>
      <c r="B178" s="1" t="s">
        <v>1049</v>
      </c>
      <c r="C178" s="1" t="s">
        <v>1069</v>
      </c>
      <c r="D178" s="4" t="s">
        <v>5</v>
      </c>
      <c r="E178" s="1" t="s">
        <v>1069</v>
      </c>
      <c r="F178" s="1" t="str">
        <f>IF(R177=0,"",R177)</f>
        <v>クリーチャー</v>
      </c>
      <c r="G178" s="1" t="s">
        <v>1069</v>
      </c>
      <c r="H178" s="4" t="s">
        <v>1078</v>
      </c>
      <c r="I178" s="1" t="s">
        <v>1069</v>
      </c>
      <c r="J178" s="1" t="str">
        <f>IF(T177=0,"",T177)</f>
        <v>吸血鬼</v>
      </c>
      <c r="K178" s="1" t="s">
        <v>1069</v>
      </c>
      <c r="L178" s="1" t="str">
        <f>IF(U177=0,"",U177)</f>
        <v/>
      </c>
      <c r="M178" s="1" t="s">
        <v>1069</v>
      </c>
      <c r="N178" s="1" t="str">
        <f>IF(V177=0,"",V177)</f>
        <v/>
      </c>
      <c r="O178" s="1" t="s">
        <v>1069</v>
      </c>
      <c r="Q178" s="9" t="s">
        <v>1079</v>
      </c>
      <c r="R178" s="10" t="str">
        <f>INDEX(BD:BD,W174+1)</f>
        <v>あなたがカードを捨てたとき、このクリーチャーは変身する。</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|テキスト|&gt;|&gt;|&gt;|&gt;|あなたがカードを捨てたとき、このクリーチャーは変身する。|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あなたがカードを捨てたとき、このクリーチャーは変身する。</v>
      </c>
      <c r="O179" s="1" t="s">
        <v>1069</v>
      </c>
      <c r="Q179" s="14" t="s">
        <v>21</v>
      </c>
      <c r="R179" s="10" t="str">
        <f>INDEX(BE:BE,W174+1)</f>
        <v>When you Discard a card, Transform this creature.</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|英テキスト|&gt;|&gt;|&gt;|&gt;|When you Discard a card, Transform this creature.|</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When you Discard a card, Transform this creature.</v>
      </c>
      <c r="O180" s="1" t="s">
        <v>1069</v>
      </c>
      <c r="Q180" s="9" t="s">
        <v>12</v>
      </c>
      <c r="R180" s="10" t="str">
        <f>IF(INDEX(AX:AX,W174+1)="",0,INDEX(AX:AX,W174+1)&amp;"/"&amp;INDEX(AY:AY,W174+1))</f>
        <v>3/2</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|PT|&gt;|3/2|シールド数|&gt;||</v>
      </c>
      <c r="B181" s="1" t="s">
        <v>1049</v>
      </c>
      <c r="C181" s="1" t="s">
        <v>1069</v>
      </c>
      <c r="D181" s="1" t="s">
        <v>12</v>
      </c>
      <c r="E181" s="1" t="s">
        <v>1069</v>
      </c>
      <c r="F181" s="1" t="s">
        <v>1083</v>
      </c>
      <c r="G181" s="1" t="s">
        <v>1069</v>
      </c>
      <c r="H181" s="1" t="str">
        <f>IF(R180=0,"",R180)</f>
        <v>3/2</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*夜陰の後継者/Heir to the Night</v>
      </c>
      <c r="B188" s="1" t="s">
        <v>1049</v>
      </c>
      <c r="C188" s="1" t="str">
        <f>"*"&amp;R188&amp;"/"&amp;T188</f>
        <v>*夜陰の後継者/Heir to the Night</v>
      </c>
      <c r="Q188" s="9" t="s">
        <v>3</v>
      </c>
      <c r="R188" s="10" t="str">
        <f>INDEX(AJ:AJ,W187+1)</f>
        <v>夜陰の後継者</v>
      </c>
      <c r="S188" s="11" t="s">
        <v>4</v>
      </c>
      <c r="T188" s="10" t="str">
        <f>INDEX(AK:AK,W187+1)</f>
        <v>Heir to the Night</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黒</v>
      </c>
      <c r="S189" s="15" t="s">
        <v>1</v>
      </c>
      <c r="T189" s="10" t="str">
        <f>INDEX(AG:AG,W187+1)</f>
        <v>アンコモン</v>
      </c>
      <c r="U189" s="15" t="s">
        <v>2</v>
      </c>
      <c r="V189" s="10">
        <f>INDEX(AI:AI,W187+1)</f>
        <v>1</v>
      </c>
      <c r="W189" s="16"/>
      <c r="X189" s="10" t="str">
        <f>INDEX(AQ:AQ,W187+1)</f>
        <v>飛行 バーサーカー</v>
      </c>
      <c r="Y189" s="28"/>
      <c r="Z189" s="28"/>
      <c r="AA189" s="29"/>
      <c r="BF189" s="9" t="s">
        <v>1049</v>
      </c>
      <c r="BG189" s="1">
        <v>188</v>
      </c>
      <c r="BH189" s="1" t="s">
        <v>433</v>
      </c>
      <c r="BI189" s="1" t="s">
        <v>1055</v>
      </c>
      <c r="BJ189" s="1" t="s">
        <v>1272</v>
      </c>
    </row>
    <row r="190" spans="1:62">
      <c r="A190" s="1" t="str">
        <f t="shared" si="29"/>
        <v>|色|黒|レアリティ|アンコモン|マナコスト|1|</v>
      </c>
      <c r="B190" s="1" t="s">
        <v>1049</v>
      </c>
      <c r="C190" s="1" t="s">
        <v>1069</v>
      </c>
      <c r="D190" s="4" t="s">
        <v>0</v>
      </c>
      <c r="E190" s="1" t="s">
        <v>1069</v>
      </c>
      <c r="F190" s="1" t="str">
        <f>IF(R189=0,"",R189)</f>
        <v>黒</v>
      </c>
      <c r="G190" s="1" t="s">
        <v>1069</v>
      </c>
      <c r="H190" s="4" t="s">
        <v>1073</v>
      </c>
      <c r="I190" s="1" t="s">
        <v>1069</v>
      </c>
      <c r="J190" s="1" t="str">
        <f>IF(T189=0,"",T189)</f>
        <v>アンコモン</v>
      </c>
      <c r="K190" s="1" t="s">
        <v>1069</v>
      </c>
      <c r="L190" s="4" t="s">
        <v>1074</v>
      </c>
      <c r="M190" s="1" t="s">
        <v>1069</v>
      </c>
      <c r="N190" s="1">
        <f>IF(V189=0,"",V189)</f>
        <v>1</v>
      </c>
      <c r="O190" s="1" t="s">
        <v>1069</v>
      </c>
      <c r="Q190" s="9" t="s">
        <v>5</v>
      </c>
      <c r="R190" s="10" t="str">
        <f>INDEX(AL:AL,W187+1)</f>
        <v>クリーチャー</v>
      </c>
      <c r="S190" s="15" t="s">
        <v>1075</v>
      </c>
      <c r="T190" s="10" t="str">
        <f>INDEX(AN:AN,W187+1)</f>
        <v>吸血鬼</v>
      </c>
      <c r="U190" s="10">
        <f>INDEX(AO:AO,W187+1)</f>
        <v>0</v>
      </c>
      <c r="V190" s="10">
        <f>INDEX(AP:AP,W187+1)</f>
        <v>0</v>
      </c>
      <c r="W190" s="16"/>
      <c r="X190" s="10" t="str">
        <f>INDEX(AZ:AZ,W187+1)</f>
        <v>飛行</v>
      </c>
      <c r="Y190" s="10" t="str">
        <f>INDEX(BA:BA,W187+1)</f>
        <v>バー</v>
      </c>
      <c r="Z190" s="10" t="str">
        <f>INDEX(BB:BB,W187+1)</f>
        <v/>
      </c>
      <c r="AA190" s="10">
        <f>INDEX(BC:BC,W187+1)</f>
        <v>0</v>
      </c>
      <c r="BF190" s="9" t="s">
        <v>1049</v>
      </c>
      <c r="BG190" s="1">
        <v>189</v>
      </c>
      <c r="BH190" s="1" t="s">
        <v>102</v>
      </c>
      <c r="BI190" s="1" t="s">
        <v>1055</v>
      </c>
      <c r="BJ190" s="1" t="s">
        <v>1269</v>
      </c>
    </row>
    <row r="191" spans="1:62">
      <c r="A191" s="1" t="str">
        <f t="shared" si="29"/>
        <v>|種別|クリーチャー|サブタイプ|吸血鬼|||</v>
      </c>
      <c r="B191" s="1" t="s">
        <v>1049</v>
      </c>
      <c r="C191" s="1" t="s">
        <v>1069</v>
      </c>
      <c r="D191" s="4" t="s">
        <v>5</v>
      </c>
      <c r="E191" s="1" t="s">
        <v>1069</v>
      </c>
      <c r="F191" s="1" t="str">
        <f>IF(R190=0,"",R190)</f>
        <v>クリーチャー</v>
      </c>
      <c r="G191" s="1" t="s">
        <v>1069</v>
      </c>
      <c r="H191" s="4" t="s">
        <v>1078</v>
      </c>
      <c r="I191" s="1" t="s">
        <v>1069</v>
      </c>
      <c r="J191" s="1" t="str">
        <f>IF(T190=0,"",T190)</f>
        <v>吸血鬼</v>
      </c>
      <c r="K191" s="1" t="s">
        <v>1069</v>
      </c>
      <c r="L191" s="1" t="str">
        <f>IF(U190=0,"",U190)</f>
        <v/>
      </c>
      <c r="M191" s="1" t="s">
        <v>1069</v>
      </c>
      <c r="N191" s="1" t="str">
        <f>IF(V190=0,"",V190)</f>
        <v/>
      </c>
      <c r="O191" s="1" t="s">
        <v>1069</v>
      </c>
      <c r="Q191" s="9" t="s">
        <v>1079</v>
      </c>
      <c r="R191" s="10" t="str">
        <f>INDEX(BD:BD,W187+1)</f>
        <v>飛行 バーサーカー</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|テキスト|&gt;|&gt;|&gt;|&gt;|飛行 バーサーカー|</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飛行 バーサーカー</v>
      </c>
      <c r="O192" s="1" t="s">
        <v>1069</v>
      </c>
      <c r="Q192" s="14" t="s">
        <v>21</v>
      </c>
      <c r="R192" s="10" t="str">
        <f>INDEX(BE:BE,W187+1)</f>
        <v/>
      </c>
      <c r="S192" s="11" t="s">
        <v>1173</v>
      </c>
      <c r="T192" s="10" t="str">
        <f>IF(X192="","",X192&amp;IF(Y192="",""," "&amp;Y192)&amp;IF(Z192="",""," "&amp;Z192)&amp;IF(AA192="",""," "&amp;AA192))</f>
        <v>Flying Berserker  </v>
      </c>
      <c r="U192" s="11"/>
      <c r="V192" s="12"/>
      <c r="W192" s="16" t="s">
        <v>1084</v>
      </c>
      <c r="X192" s="9" t="str">
        <f t="shared" ref="X192:AA192" si="39">IF(ISERROR(IF(LEN(X191)&gt;1,X191,VLOOKUP(X190,$AC:$AD,2,FALSE))),"",IF(LEN(X191)&gt;1,X191,VLOOKUP(X190,$AC:$AD,2,FALSE)))</f>
        <v>Flying</v>
      </c>
      <c r="Y192" s="9" t="str">
        <f t="shared" si="39"/>
        <v>Berserker</v>
      </c>
      <c r="Z192" s="9" t="str">
        <f t="shared" si="39"/>
        <v/>
      </c>
      <c r="AA192" s="9" t="str">
        <f t="shared" si="39"/>
        <v> </v>
      </c>
      <c r="BF192" s="9" t="s">
        <v>1049</v>
      </c>
      <c r="BG192" s="1">
        <v>191</v>
      </c>
      <c r="BH192" s="1" t="s">
        <v>697</v>
      </c>
      <c r="BI192" s="1" t="s">
        <v>1055</v>
      </c>
      <c r="BJ192" s="1" t="s">
        <v>1274</v>
      </c>
    </row>
    <row r="193" spans="1:62">
      <c r="A193" s="1" t="str">
        <f t="shared" si="29"/>
        <v>|英テキスト|&gt;|&gt;|&gt;|&gt;|Flying Berserker  &amp;br;|</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Flying Berserker  &amp;br;</v>
      </c>
      <c r="O193" s="1" t="s">
        <v>1069</v>
      </c>
      <c r="Q193" s="9" t="s">
        <v>12</v>
      </c>
      <c r="R193" s="10" t="str">
        <f>IF(INDEX(AX:AX,W187+1)="",0,INDEX(AX:AX,W187+1)&amp;"/"&amp;INDEX(AY:AY,W187+1))</f>
        <v>4/3</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|PT|&gt;|4/3|シールド数|&gt;||</v>
      </c>
      <c r="B194" s="1" t="s">
        <v>1049</v>
      </c>
      <c r="C194" s="1" t="s">
        <v>1069</v>
      </c>
      <c r="D194" s="1" t="s">
        <v>12</v>
      </c>
      <c r="E194" s="1" t="s">
        <v>1069</v>
      </c>
      <c r="F194" s="1" t="s">
        <v>1083</v>
      </c>
      <c r="G194" s="1" t="s">
        <v>1069</v>
      </c>
      <c r="H194" s="1" t="str">
        <f>IF(R193=0,"",R193)</f>
        <v>4/3</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*甘やかす貴種/Indulgent Aristocrat</v>
      </c>
      <c r="B201" s="1" t="s">
        <v>1049</v>
      </c>
      <c r="C201" s="1" t="str">
        <f>"*"&amp;R201&amp;"/"&amp;T201</f>
        <v>*甘やかす貴種/Indulgent Aristocrat</v>
      </c>
      <c r="Q201" s="9" t="s">
        <v>3</v>
      </c>
      <c r="R201" s="10" t="str">
        <f>INDEX(AJ:AJ,W200+1)</f>
        <v>甘やかす貴種</v>
      </c>
      <c r="S201" s="11" t="s">
        <v>4</v>
      </c>
      <c r="T201" s="10" t="str">
        <f>INDEX(AK:AK,W200+1)</f>
        <v>Indulgent Aristocrat</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黒</v>
      </c>
      <c r="S202" s="15" t="s">
        <v>1</v>
      </c>
      <c r="T202" s="10" t="str">
        <f>INDEX(AG:AG,W200+1)</f>
        <v>アンコモン</v>
      </c>
      <c r="U202" s="15" t="s">
        <v>2</v>
      </c>
      <c r="V202" s="10">
        <f>INDEX(AI:AI,W200+1)</f>
        <v>12</v>
      </c>
      <c r="W202" s="16"/>
      <c r="X202" s="10" t="str">
        <f>INDEX(AQ:AQ,W200+1)</f>
        <v>絆魂</v>
      </c>
      <c r="Y202" s="28"/>
      <c r="Z202" s="28"/>
      <c r="AA202" s="29"/>
      <c r="BF202" s="9" t="s">
        <v>1049</v>
      </c>
      <c r="BG202" s="1">
        <v>201</v>
      </c>
      <c r="BH202" s="1" t="s">
        <v>552</v>
      </c>
      <c r="BI202" s="1" t="s">
        <v>1055</v>
      </c>
      <c r="BJ202" s="1" t="s">
        <v>1282</v>
      </c>
    </row>
    <row r="203" spans="1:62">
      <c r="A203" s="1" t="str">
        <f t="shared" si="40"/>
        <v>|色|黒|レアリティ|アンコモン|マナコスト|12|</v>
      </c>
      <c r="B203" s="1" t="s">
        <v>1049</v>
      </c>
      <c r="C203" s="1" t="s">
        <v>1069</v>
      </c>
      <c r="D203" s="4" t="s">
        <v>0</v>
      </c>
      <c r="E203" s="1" t="s">
        <v>1069</v>
      </c>
      <c r="F203" s="1" t="str">
        <f>IF(R202=0,"",R202)</f>
        <v>黒</v>
      </c>
      <c r="G203" s="1" t="s">
        <v>1069</v>
      </c>
      <c r="H203" s="4" t="s">
        <v>1073</v>
      </c>
      <c r="I203" s="1" t="s">
        <v>1069</v>
      </c>
      <c r="J203" s="1" t="str">
        <f>IF(T202=0,"",T202)</f>
        <v>アンコモン</v>
      </c>
      <c r="K203" s="1" t="s">
        <v>1069</v>
      </c>
      <c r="L203" s="4" t="s">
        <v>1074</v>
      </c>
      <c r="M203" s="1" t="s">
        <v>1069</v>
      </c>
      <c r="N203" s="1">
        <f>IF(V202=0,"",V202)</f>
        <v>12</v>
      </c>
      <c r="O203" s="1" t="s">
        <v>1069</v>
      </c>
      <c r="Q203" s="9" t="s">
        <v>5</v>
      </c>
      <c r="R203" s="10" t="str">
        <f>INDEX(AL:AL,W200+1)</f>
        <v>クリーチャー</v>
      </c>
      <c r="S203" s="15" t="s">
        <v>1075</v>
      </c>
      <c r="T203" s="10" t="str">
        <f>INDEX(AN:AN,W200+1)</f>
        <v>吸血鬼</v>
      </c>
      <c r="U203" s="10">
        <f>INDEX(AO:AO,W200+1)</f>
        <v>0</v>
      </c>
      <c r="V203" s="10">
        <f>INDEX(AP:AP,W200+1)</f>
        <v>0</v>
      </c>
      <c r="W203" s="16"/>
      <c r="X203" s="10" t="str">
        <f>INDEX(AZ:AZ,W200+1)</f>
        <v>絆魂</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|種別|クリーチャー|サブタイプ|吸血鬼|||</v>
      </c>
      <c r="B204" s="1" t="s">
        <v>1049</v>
      </c>
      <c r="C204" s="1" t="s">
        <v>1069</v>
      </c>
      <c r="D204" s="4" t="s">
        <v>5</v>
      </c>
      <c r="E204" s="1" t="s">
        <v>1069</v>
      </c>
      <c r="F204" s="1" t="str">
        <f>IF(R203=0,"",R203)</f>
        <v>クリーチャー</v>
      </c>
      <c r="G204" s="1" t="s">
        <v>1069</v>
      </c>
      <c r="H204" s="4" t="s">
        <v>1078</v>
      </c>
      <c r="I204" s="1" t="s">
        <v>1069</v>
      </c>
      <c r="J204" s="1" t="str">
        <f>IF(T203=0,"",T203)</f>
        <v>吸血鬼</v>
      </c>
      <c r="K204" s="1" t="s">
        <v>1069</v>
      </c>
      <c r="L204" s="1" t="str">
        <f>IF(U203=0,"",U203)</f>
        <v/>
      </c>
      <c r="M204" s="1" t="s">
        <v>1069</v>
      </c>
      <c r="N204" s="1" t="str">
        <f>IF(V203=0,"",V203)</f>
        <v/>
      </c>
      <c r="O204" s="1" t="s">
        <v>1069</v>
      </c>
      <c r="Q204" s="9" t="s">
        <v>1079</v>
      </c>
      <c r="R204" s="10" t="str">
        <f>INDEX(BD:BD,W200+1)</f>
        <v>絆魂&amp;br;ジェム1個を起動する：あなたがコントロールする最初のクリーチャーを捨てる。あなたがコントロールする各吸血鬼は+1/+1の修正を受ける。</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|テキスト|&gt;|&gt;|&gt;|&gt;|絆魂&amp;br;ジェム1個を起動する：あなたがコントロールする最初のクリーチャーを捨てる。あなたがコントロールする各吸血鬼は+1/+1の修正を受ける。|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絆魂&amp;br;ジェム1個を起動する：あなたがコントロールする最初のクリーチャーを捨てる。あなたがコントロールする各吸血鬼は+1/+1の修正を受ける。</v>
      </c>
      <c r="O205" s="1" t="s">
        <v>1069</v>
      </c>
      <c r="Q205" s="14" t="s">
        <v>21</v>
      </c>
      <c r="R205" s="10" t="str">
        <f>INDEX(BE:BE,W200+1)</f>
        <v>Activate 1:Discard the first creature you control and give each Vampire you control +1/+1.</v>
      </c>
      <c r="S205" s="11" t="s">
        <v>1173</v>
      </c>
      <c r="T205" s="10" t="str">
        <f>IF(X205="","",X205&amp;IF(Y205="",""," "&amp;Y205)&amp;IF(Z205="",""," "&amp;Z205)&amp;IF(AA205="",""," "&amp;AA205))</f>
        <v>Lifelink  </v>
      </c>
      <c r="U205" s="11"/>
      <c r="V205" s="12"/>
      <c r="W205" s="16" t="s">
        <v>1084</v>
      </c>
      <c r="X205" s="9" t="str">
        <f t="shared" ref="X205:AA205" si="42">IF(ISERROR(IF(LEN(X204)&gt;1,X204,VLOOKUP(X203,$AC:$AD,2,FALSE))),"",IF(LEN(X204)&gt;1,X204,VLOOKUP(X203,$AC:$AD,2,FALSE)))</f>
        <v>Lifelink</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|英テキスト|&gt;|&gt;|&gt;|&gt;|Lifelink  &amp;br;Activate 1:Discard the first creature you control and give each Vampire you control +1/+1.|</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Lifelink  &amp;br;Activate 1:Discard the first creature you control and give each Vampire you control +1/+1.</v>
      </c>
      <c r="O206" s="1" t="s">
        <v>1069</v>
      </c>
      <c r="Q206" s="9" t="s">
        <v>12</v>
      </c>
      <c r="R206" s="10" t="str">
        <f>IF(INDEX(AX:AX,W200+1)="",0,INDEX(AX:AX,W200+1)&amp;"/"&amp;INDEX(AY:AY,W200+1))</f>
        <v>2/2</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|PT|&gt;|2/2|シールド数|&gt;||</v>
      </c>
      <c r="B207" s="1" t="s">
        <v>1049</v>
      </c>
      <c r="C207" s="1" t="s">
        <v>1069</v>
      </c>
      <c r="D207" s="1" t="s">
        <v>12</v>
      </c>
      <c r="E207" s="1" t="s">
        <v>1069</v>
      </c>
      <c r="F207" s="1" t="s">
        <v>1083</v>
      </c>
      <c r="G207" s="1" t="s">
        <v>1069</v>
      </c>
      <c r="H207" s="1" t="str">
        <f>IF(R206=0,"",R206)</f>
        <v>2/2</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*親切な余所者/Kindly Stranger</v>
      </c>
      <c r="B214" s="1" t="s">
        <v>1049</v>
      </c>
      <c r="C214" s="1" t="str">
        <f>"*"&amp;R214&amp;"/"&amp;T214</f>
        <v>*親切な余所者/Kindly Stranger</v>
      </c>
      <c r="Q214" s="9" t="s">
        <v>3</v>
      </c>
      <c r="R214" s="10" t="str">
        <f>INDEX(AJ:AJ,W213+1)</f>
        <v>親切な余所者</v>
      </c>
      <c r="S214" s="11" t="s">
        <v>4</v>
      </c>
      <c r="T214" s="10" t="str">
        <f>INDEX(AK:AK,W213+1)</f>
        <v>Kindly Stranger</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黒</v>
      </c>
      <c r="S215" s="15" t="s">
        <v>1</v>
      </c>
      <c r="T215" s="10" t="str">
        <f>INDEX(AG:AG,W213+1)</f>
        <v>アンコモン</v>
      </c>
      <c r="U215" s="15" t="s">
        <v>2</v>
      </c>
      <c r="V215" s="10">
        <f>INDEX(AI:AI,W213+1)</f>
        <v>10</v>
      </c>
      <c r="W215" s="16"/>
      <c r="X215" s="10" t="str">
        <f>INDEX(AQ:AQ,W213+1)</f>
        <v>各ターン開始時に、昂揚：このクリーチャーは変身する。</v>
      </c>
      <c r="Y215" s="28"/>
      <c r="Z215" s="28"/>
      <c r="AA215" s="29"/>
      <c r="BF215" s="9" t="s">
        <v>1049</v>
      </c>
      <c r="BG215" s="1">
        <v>214</v>
      </c>
      <c r="BH215" s="1" t="s">
        <v>671</v>
      </c>
      <c r="BI215" s="1" t="s">
        <v>1055</v>
      </c>
      <c r="BJ215" s="1" t="s">
        <v>1292</v>
      </c>
    </row>
    <row r="216" spans="1:62">
      <c r="A216" s="1" t="str">
        <f t="shared" si="40"/>
        <v>|色|黒|レアリティ|アンコモン|マナコスト|10|</v>
      </c>
      <c r="B216" s="1" t="s">
        <v>1049</v>
      </c>
      <c r="C216" s="1" t="s">
        <v>1069</v>
      </c>
      <c r="D216" s="4" t="s">
        <v>0</v>
      </c>
      <c r="E216" s="1" t="s">
        <v>1069</v>
      </c>
      <c r="F216" s="1" t="str">
        <f>IF(R215=0,"",R215)</f>
        <v>黒</v>
      </c>
      <c r="G216" s="1" t="s">
        <v>1069</v>
      </c>
      <c r="H216" s="4" t="s">
        <v>1073</v>
      </c>
      <c r="I216" s="1" t="s">
        <v>1069</v>
      </c>
      <c r="J216" s="1" t="str">
        <f>IF(T215=0,"",T215)</f>
        <v>アンコモン</v>
      </c>
      <c r="K216" s="1" t="s">
        <v>1069</v>
      </c>
      <c r="L216" s="4" t="s">
        <v>1074</v>
      </c>
      <c r="M216" s="1" t="s">
        <v>1069</v>
      </c>
      <c r="N216" s="1">
        <f>IF(V215=0,"",V215)</f>
        <v>10</v>
      </c>
      <c r="O216" s="1" t="s">
        <v>1069</v>
      </c>
      <c r="Q216" s="9" t="s">
        <v>5</v>
      </c>
      <c r="R216" s="10" t="str">
        <f>INDEX(AL:AL,W213+1)</f>
        <v>クリーチャー</v>
      </c>
      <c r="S216" s="15" t="s">
        <v>1075</v>
      </c>
      <c r="T216" s="10" t="str">
        <f>INDEX(AN:AN,W213+1)</f>
        <v>人間</v>
      </c>
      <c r="U216" s="10">
        <f>INDEX(AO:AO,W213+1)</f>
        <v>0</v>
      </c>
      <c r="V216" s="10">
        <f>INDEX(AP:AP,W213+1)</f>
        <v>0</v>
      </c>
      <c r="W216" s="16"/>
      <c r="X216" s="10" t="str">
        <f>INDEX(AZ:AZ,W213+1)</f>
        <v>各タ</v>
      </c>
      <c r="Y216" s="10" t="str">
        <f>INDEX(BA:BA,W213+1)</f>
        <v/>
      </c>
      <c r="Z216" s="10" t="str">
        <f>INDEX(BB:BB,W213+1)</f>
        <v/>
      </c>
      <c r="AA216" s="10">
        <f>INDEX(BC:BC,W213+1)</f>
        <v>0</v>
      </c>
      <c r="BF216" s="9" t="s">
        <v>1049</v>
      </c>
      <c r="BG216" s="1">
        <v>215</v>
      </c>
      <c r="BH216" s="1" t="s">
        <v>505</v>
      </c>
      <c r="BI216" s="1" t="s">
        <v>1055</v>
      </c>
      <c r="BJ216" s="1" t="s">
        <v>1293</v>
      </c>
    </row>
    <row r="217" spans="1:62">
      <c r="A217" s="1" t="str">
        <f t="shared" si="40"/>
        <v>|種別|クリーチャー|サブタイプ|人間|||</v>
      </c>
      <c r="B217" s="1" t="s">
        <v>1049</v>
      </c>
      <c r="C217" s="1" t="s">
        <v>1069</v>
      </c>
      <c r="D217" s="4" t="s">
        <v>5</v>
      </c>
      <c r="E217" s="1" t="s">
        <v>1069</v>
      </c>
      <c r="F217" s="1" t="str">
        <f>IF(R216=0,"",R216)</f>
        <v>クリーチャー</v>
      </c>
      <c r="G217" s="1" t="s">
        <v>1069</v>
      </c>
      <c r="H217" s="4" t="s">
        <v>1078</v>
      </c>
      <c r="I217" s="1" t="s">
        <v>1069</v>
      </c>
      <c r="J217" s="1" t="str">
        <f>IF(T216=0,"",T216)</f>
        <v>人間</v>
      </c>
      <c r="K217" s="1" t="s">
        <v>1069</v>
      </c>
      <c r="L217" s="1" t="str">
        <f>IF(U216=0,"",U216)</f>
        <v/>
      </c>
      <c r="M217" s="1" t="s">
        <v>1069</v>
      </c>
      <c r="N217" s="1" t="str">
        <f>IF(V216=0,"",V216)</f>
        <v/>
      </c>
      <c r="O217" s="1" t="s">
        <v>1069</v>
      </c>
      <c r="Q217" s="9" t="s">
        <v>1079</v>
      </c>
      <c r="R217" s="10" t="str">
        <f>INDEX(BD:BD,W213+1)</f>
        <v>各ターン開始時に、昂揚：このクリーチャーは変身する。</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|テキスト|&gt;|&gt;|&gt;|&gt;|各ターン開始時に、昂揚：このクリーチャーは変身する。|</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各ターン開始時に、昂揚：このクリーチャーは変身する。</v>
      </c>
      <c r="O218" s="1" t="s">
        <v>1069</v>
      </c>
      <c r="Q218" s="14" t="s">
        <v>21</v>
      </c>
      <c r="R218" s="10" t="str">
        <f>INDEX(BE:BE,W213+1)</f>
        <v>At the beginning of any turn:Delirium:Transform this creature.</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|英テキスト|&gt;|&gt;|&gt;|&gt;|At the beginning of any turn:Delirium:Transform this creature.|</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At the beginning of any turn:Delirium:Transform this creature.</v>
      </c>
      <c r="O219" s="1" t="s">
        <v>1069</v>
      </c>
      <c r="Q219" s="9" t="s">
        <v>12</v>
      </c>
      <c r="R219" s="10" t="str">
        <f>IF(INDEX(AX:AX,W213+1)="",0,INDEX(AX:AX,W213+1)&amp;"/"&amp;INDEX(AY:AY,W213+1))</f>
        <v>2/3</v>
      </c>
      <c r="S219" s="11"/>
      <c r="T219" s="11"/>
      <c r="U219" s="11"/>
      <c r="V219" s="12"/>
      <c r="W219" s="16"/>
      <c r="X219" s="9"/>
      <c r="Y219" s="28"/>
      <c r="Z219" s="28"/>
      <c r="AA219" s="29"/>
      <c r="BF219" s="9" t="s">
        <v>1049</v>
      </c>
      <c r="BG219" s="1">
        <v>218</v>
      </c>
    </row>
    <row r="220" spans="1:59">
      <c r="A220" s="1" t="str">
        <f t="shared" si="40"/>
        <v>|PT|&gt;|2/3|シールド数|&gt;||</v>
      </c>
      <c r="B220" s="1" t="s">
        <v>1049</v>
      </c>
      <c r="C220" s="1" t="s">
        <v>1069</v>
      </c>
      <c r="D220" s="1" t="s">
        <v>12</v>
      </c>
      <c r="E220" s="1" t="s">
        <v>1069</v>
      </c>
      <c r="F220" s="1" t="s">
        <v>1083</v>
      </c>
      <c r="G220" s="1" t="s">
        <v>1069</v>
      </c>
      <c r="H220" s="1" t="str">
        <f>IF(R219=0,"",R219)</f>
        <v>2/3</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*悪魔憑きの魔女/Demon-Possessed Witch</v>
      </c>
      <c r="B227" s="1" t="s">
        <v>1049</v>
      </c>
      <c r="C227" s="1" t="str">
        <f>"*"&amp;R227&amp;"/"&amp;T227</f>
        <v>*悪魔憑きの魔女/Demon-Possessed Witch</v>
      </c>
      <c r="Q227" s="9" t="s">
        <v>3</v>
      </c>
      <c r="R227" s="10" t="str">
        <f>INDEX(AJ:AJ,W226+1)</f>
        <v>悪魔憑きの魔女</v>
      </c>
      <c r="S227" s="11" t="s">
        <v>4</v>
      </c>
      <c r="T227" s="10" t="str">
        <f>INDEX(AK:AK,W226+1)</f>
        <v>Demon-Possessed Witch</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黒</v>
      </c>
      <c r="S228" s="15" t="s">
        <v>1</v>
      </c>
      <c r="T228" s="10" t="str">
        <f>INDEX(AG:AG,W226+1)</f>
        <v>アンコモン</v>
      </c>
      <c r="U228" s="15" t="s">
        <v>2</v>
      </c>
      <c r="V228" s="10">
        <f>INDEX(AI:AI,W226+1)</f>
        <v>1</v>
      </c>
      <c r="W228" s="16"/>
      <c r="X228" s="10" t="str">
        <f>INDEX(AQ:AQ,W226+1)</f>
        <v>このクリーチャーがこの形態に変身したとき、対戦相手がコントロールする最初のクリーチャーを破壊する。</v>
      </c>
      <c r="Y228" s="28"/>
      <c r="Z228" s="28"/>
      <c r="AA228" s="29"/>
      <c r="BF228" s="9" t="s">
        <v>1049</v>
      </c>
      <c r="BG228" s="1">
        <v>227</v>
      </c>
    </row>
    <row r="229" spans="1:59">
      <c r="A229" s="1" t="str">
        <f t="shared" si="40"/>
        <v>|色|黒|レアリティ|アンコモン|マナコスト|1|</v>
      </c>
      <c r="B229" s="1" t="s">
        <v>1049</v>
      </c>
      <c r="C229" s="1" t="s">
        <v>1069</v>
      </c>
      <c r="D229" s="4" t="s">
        <v>0</v>
      </c>
      <c r="E229" s="1" t="s">
        <v>1069</v>
      </c>
      <c r="F229" s="1" t="str">
        <f>IF(R228=0,"",R228)</f>
        <v>黒</v>
      </c>
      <c r="G229" s="1" t="s">
        <v>1069</v>
      </c>
      <c r="H229" s="4" t="s">
        <v>1073</v>
      </c>
      <c r="I229" s="1" t="s">
        <v>1069</v>
      </c>
      <c r="J229" s="1" t="str">
        <f>IF(T228=0,"",T228)</f>
        <v>アンコモン</v>
      </c>
      <c r="K229" s="1" t="s">
        <v>1069</v>
      </c>
      <c r="L229" s="4" t="s">
        <v>1074</v>
      </c>
      <c r="M229" s="1" t="s">
        <v>1069</v>
      </c>
      <c r="N229" s="1">
        <f>IF(V228=0,"",V228)</f>
        <v>1</v>
      </c>
      <c r="O229" s="1" t="s">
        <v>1069</v>
      </c>
      <c r="Q229" s="9" t="s">
        <v>5</v>
      </c>
      <c r="R229" s="10" t="str">
        <f>INDEX(AL:AL,W226+1)</f>
        <v>クリーチャー</v>
      </c>
      <c r="S229" s="15" t="s">
        <v>1075</v>
      </c>
      <c r="T229" s="10" t="str">
        <f>INDEX(AN:AN,W226+1)</f>
        <v>人間</v>
      </c>
      <c r="U229" s="10" t="str">
        <f>INDEX(AO:AO,W226+1)</f>
        <v>シャーマン</v>
      </c>
      <c r="V229" s="10">
        <f>INDEX(AP:AP,W226+1)</f>
        <v>0</v>
      </c>
      <c r="W229" s="16"/>
      <c r="X229" s="10" t="str">
        <f>INDEX(AZ:AZ,W226+1)</f>
        <v>この</v>
      </c>
      <c r="Y229" s="10" t="str">
        <f>INDEX(BA:BA,W226+1)</f>
        <v/>
      </c>
      <c r="Z229" s="10" t="str">
        <f>INDEX(BB:BB,W226+1)</f>
        <v/>
      </c>
      <c r="AA229" s="10">
        <f>INDEX(BC:BC,W226+1)</f>
        <v>0</v>
      </c>
      <c r="BF229" s="9" t="s">
        <v>1049</v>
      </c>
      <c r="BG229" s="1">
        <v>228</v>
      </c>
    </row>
    <row r="230" spans="1:59">
      <c r="A230" s="1" t="str">
        <f t="shared" si="40"/>
        <v>|種別|クリーチャー|サブタイプ|人間|シャーマン||</v>
      </c>
      <c r="B230" s="1" t="s">
        <v>1049</v>
      </c>
      <c r="C230" s="1" t="s">
        <v>1069</v>
      </c>
      <c r="D230" s="4" t="s">
        <v>5</v>
      </c>
      <c r="E230" s="1" t="s">
        <v>1069</v>
      </c>
      <c r="F230" s="1" t="str">
        <f>IF(R229=0,"",R229)</f>
        <v>クリーチャー</v>
      </c>
      <c r="G230" s="1" t="s">
        <v>1069</v>
      </c>
      <c r="H230" s="4" t="s">
        <v>1078</v>
      </c>
      <c r="I230" s="1" t="s">
        <v>1069</v>
      </c>
      <c r="J230" s="1" t="str">
        <f>IF(T229=0,"",T229)</f>
        <v>人間</v>
      </c>
      <c r="K230" s="1" t="s">
        <v>1069</v>
      </c>
      <c r="L230" s="1" t="str">
        <f>IF(U229=0,"",U229)</f>
        <v>シャーマン</v>
      </c>
      <c r="M230" s="1" t="s">
        <v>1069</v>
      </c>
      <c r="N230" s="1" t="str">
        <f>IF(V229=0,"",V229)</f>
        <v/>
      </c>
      <c r="O230" s="1" t="s">
        <v>1069</v>
      </c>
      <c r="Q230" s="9" t="s">
        <v>1079</v>
      </c>
      <c r="R230" s="10" t="str">
        <f>INDEX(BD:BD,W226+1)</f>
        <v>このクリーチャーがこの形態に変身したとき、対戦相手がコントロールする最初のクリーチャーを破壊する。</v>
      </c>
      <c r="S230" s="11"/>
      <c r="T230" s="11"/>
      <c r="U230" s="11"/>
      <c r="V230" s="12"/>
      <c r="W230" s="16"/>
      <c r="X230" s="8"/>
      <c r="Y230" s="8"/>
      <c r="Z230" s="8"/>
      <c r="AA230" s="30"/>
      <c r="BF230" s="9" t="s">
        <v>1049</v>
      </c>
      <c r="BG230" s="1">
        <v>229</v>
      </c>
    </row>
    <row r="231" spans="1:59">
      <c r="A231" s="1" t="str">
        <f t="shared" si="40"/>
        <v>|テキスト|&gt;|&gt;|&gt;|&gt;|このクリーチャーがこの形態に変身したとき、対戦相手がコントロールする最初のクリーチャーを破壊する。|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このクリーチャーがこの形態に変身したとき、対戦相手がコントロールする最初のクリーチャーを破壊する。</v>
      </c>
      <c r="O231" s="1" t="s">
        <v>1069</v>
      </c>
      <c r="Q231" s="14" t="s">
        <v>21</v>
      </c>
      <c r="R231" s="10" t="str">
        <f>INDEX(BE:BE,W226+1)</f>
        <v>When this creature Transforms, the first creature your opponent controls is Destroyed.</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|英テキスト|&gt;|&gt;|&gt;|&gt;|When this creature Transforms, the first creature your opponent controls is Destroyed.|</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When this creature Transforms, the first creature your opponent controls is Destroyed.</v>
      </c>
      <c r="O232" s="1" t="s">
        <v>1069</v>
      </c>
      <c r="Q232" s="9" t="s">
        <v>12</v>
      </c>
      <c r="R232" s="10" t="str">
        <f>IF(INDEX(AX:AX,W226+1)="",0,INDEX(AX:AX,W226+1)&amp;"/"&amp;INDEX(AY:AY,W226+1))</f>
        <v>4/5</v>
      </c>
      <c r="S232" s="11"/>
      <c r="T232" s="11"/>
      <c r="U232" s="11"/>
      <c r="V232" s="12"/>
      <c r="W232" s="16"/>
      <c r="X232" s="9"/>
      <c r="Y232" s="28"/>
      <c r="Z232" s="28"/>
      <c r="AA232" s="29"/>
      <c r="BF232" s="9" t="s">
        <v>1049</v>
      </c>
      <c r="BG232" s="1">
        <v>231</v>
      </c>
    </row>
    <row r="233" spans="1:59">
      <c r="A233" s="1" t="str">
        <f t="shared" si="40"/>
        <v>|PT|&gt;|4/5|シールド数|&gt;||</v>
      </c>
      <c r="B233" s="1" t="s">
        <v>1049</v>
      </c>
      <c r="C233" s="1" t="s">
        <v>1069</v>
      </c>
      <c r="D233" s="1" t="s">
        <v>12</v>
      </c>
      <c r="E233" s="1" t="s">
        <v>1069</v>
      </c>
      <c r="F233" s="1" t="s">
        <v>1083</v>
      </c>
      <c r="G233" s="1" t="s">
        <v>1069</v>
      </c>
      <c r="H233" s="1" t="str">
        <f>IF(R232=0,"",R232)</f>
        <v>4/5</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*モークラッドの屍蛞蝓/Morkrut Necropod</v>
      </c>
      <c r="B240" s="1" t="s">
        <v>1049</v>
      </c>
      <c r="C240" s="1" t="str">
        <f>"*"&amp;R240&amp;"/"&amp;T240</f>
        <v>*モークラッドの屍蛞蝓/Morkrut Necropod</v>
      </c>
      <c r="Q240" s="9" t="s">
        <v>3</v>
      </c>
      <c r="R240" s="10" t="str">
        <f>INDEX(AJ:AJ,W239+1)</f>
        <v>モークラッドの屍蛞蝓</v>
      </c>
      <c r="S240" s="11" t="s">
        <v>4</v>
      </c>
      <c r="T240" s="10" t="str">
        <f>INDEX(AK:AK,W239+1)</f>
        <v>Morkrut Necropod</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黒</v>
      </c>
      <c r="S241" s="15" t="s">
        <v>1</v>
      </c>
      <c r="T241" s="10" t="str">
        <f>INDEX(AG:AG,W239+1)</f>
        <v>アンコモン</v>
      </c>
      <c r="U241" s="15" t="s">
        <v>2</v>
      </c>
      <c r="V241" s="10">
        <f>INDEX(AI:AI,W239+1)</f>
        <v>9</v>
      </c>
      <c r="W241" s="16"/>
      <c r="X241" s="10" t="str">
        <f>INDEX(AQ:AQ,W239+1)</f>
        <v>ディフェンダー　威迫</v>
      </c>
      <c r="Y241" s="28"/>
      <c r="Z241" s="28"/>
      <c r="AA241" s="29"/>
      <c r="BF241" s="9" t="s">
        <v>1049</v>
      </c>
    </row>
    <row r="242" spans="1:58">
      <c r="A242" s="1" t="str">
        <f t="shared" si="40"/>
        <v>|色|黒|レアリティ|アンコモン|マナコスト|9|</v>
      </c>
      <c r="B242" s="1" t="s">
        <v>1049</v>
      </c>
      <c r="C242" s="1" t="s">
        <v>1069</v>
      </c>
      <c r="D242" s="4" t="s">
        <v>0</v>
      </c>
      <c r="E242" s="1" t="s">
        <v>1069</v>
      </c>
      <c r="F242" s="1" t="str">
        <f>IF(R241=0,"",R241)</f>
        <v>黒</v>
      </c>
      <c r="G242" s="1" t="s">
        <v>1069</v>
      </c>
      <c r="H242" s="4" t="s">
        <v>1073</v>
      </c>
      <c r="I242" s="1" t="s">
        <v>1069</v>
      </c>
      <c r="J242" s="1" t="str">
        <f>IF(T241=0,"",T241)</f>
        <v>アンコモン</v>
      </c>
      <c r="K242" s="1" t="s">
        <v>1069</v>
      </c>
      <c r="L242" s="4" t="s">
        <v>1074</v>
      </c>
      <c r="M242" s="1" t="s">
        <v>1069</v>
      </c>
      <c r="N242" s="1">
        <f>IF(V241=0,"",V241)</f>
        <v>9</v>
      </c>
      <c r="O242" s="1" t="s">
        <v>1069</v>
      </c>
      <c r="Q242" s="9" t="s">
        <v>5</v>
      </c>
      <c r="R242" s="10" t="str">
        <f>INDEX(AL:AL,W239+1)</f>
        <v>クリーチャー</v>
      </c>
      <c r="S242" s="15" t="s">
        <v>1075</v>
      </c>
      <c r="T242" s="10" t="str">
        <f>INDEX(AN:AN,W239+1)</f>
        <v>ナメクジ</v>
      </c>
      <c r="U242" s="10" t="str">
        <f>INDEX(AO:AO,W239+1)</f>
        <v>ホラー</v>
      </c>
      <c r="V242" s="10">
        <f>INDEX(AP:AP,W239+1)</f>
        <v>0</v>
      </c>
      <c r="W242" s="16"/>
      <c r="X242" s="10" t="str">
        <f>INDEX(AZ:AZ,W239+1)</f>
        <v>ディ</v>
      </c>
      <c r="Y242" s="10" t="str">
        <f>INDEX(BA:BA,W239+1)</f>
        <v/>
      </c>
      <c r="Z242" s="10" t="str">
        <f>INDEX(BB:BB,W239+1)</f>
        <v/>
      </c>
      <c r="AA242" s="10">
        <f>INDEX(BC:BC,W239+1)</f>
        <v>0</v>
      </c>
      <c r="BF242" s="9" t="s">
        <v>1049</v>
      </c>
    </row>
    <row r="243" spans="1:58">
      <c r="A243" s="1" t="str">
        <f t="shared" si="40"/>
        <v>|種別|クリーチャー|サブタイプ|ナメクジ|ホラー||</v>
      </c>
      <c r="B243" s="1" t="s">
        <v>1049</v>
      </c>
      <c r="C243" s="1" t="s">
        <v>1069</v>
      </c>
      <c r="D243" s="4" t="s">
        <v>5</v>
      </c>
      <c r="E243" s="1" t="s">
        <v>1069</v>
      </c>
      <c r="F243" s="1" t="str">
        <f>IF(R242=0,"",R242)</f>
        <v>クリーチャー</v>
      </c>
      <c r="G243" s="1" t="s">
        <v>1069</v>
      </c>
      <c r="H243" s="4" t="s">
        <v>1078</v>
      </c>
      <c r="I243" s="1" t="s">
        <v>1069</v>
      </c>
      <c r="J243" s="1" t="str">
        <f>IF(T242=0,"",T242)</f>
        <v>ナメクジ</v>
      </c>
      <c r="K243" s="1" t="s">
        <v>1069</v>
      </c>
      <c r="L243" s="1" t="str">
        <f>IF(U242=0,"",U242)</f>
        <v>ホラー</v>
      </c>
      <c r="M243" s="1" t="s">
        <v>1069</v>
      </c>
      <c r="N243" s="1" t="str">
        <f>IF(V242=0,"",V242)</f>
        <v/>
      </c>
      <c r="O243" s="1" t="s">
        <v>1069</v>
      </c>
      <c r="Q243" s="9" t="s">
        <v>1079</v>
      </c>
      <c r="R243" s="10" t="str">
        <f>INDEX(BD:BD,W239+1)</f>
        <v>ディフェンダー　威迫&amp;br;このクリーチャーが攻撃かブロックしたとき、あなたはカードを1枚引く。</v>
      </c>
      <c r="S243" s="11"/>
      <c r="T243" s="11"/>
      <c r="U243" s="11"/>
      <c r="V243" s="12"/>
      <c r="W243" s="16"/>
      <c r="X243" s="8"/>
      <c r="Y243" s="8"/>
      <c r="Z243" s="8"/>
      <c r="AA243" s="30"/>
      <c r="BF243" s="9" t="s">
        <v>1049</v>
      </c>
    </row>
    <row r="244" spans="1:58">
      <c r="A244" s="1" t="str">
        <f t="shared" si="40"/>
        <v>|テキスト|&gt;|&gt;|&gt;|&gt;|ディフェンダー　威迫&amp;br;このクリーチャーが攻撃かブロックしたとき、あなたはカードを1枚引く。|</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ディフェンダー　威迫&amp;br;このクリーチャーが攻撃かブロックしたとき、あなたはカードを1枚引く。</v>
      </c>
      <c r="O244" s="1" t="s">
        <v>1069</v>
      </c>
      <c r="Q244" s="14" t="s">
        <v>21</v>
      </c>
      <c r="R244" s="10" t="str">
        <f>INDEX(BE:BE,W239+1)</f>
        <v>Menace.&amp;br;When this creature attacks or blocks, Discard 1 card.</v>
      </c>
      <c r="S244" s="11" t="s">
        <v>1173</v>
      </c>
      <c r="T244" s="10" t="str">
        <f>IF(X244="","",X244&amp;IF(Y244="",""," "&amp;Y244)&amp;IF(Z244="",""," "&amp;Z244)&amp;IF(AA244="",""," "&amp;AA244))</f>
        <v>Defender  </v>
      </c>
      <c r="U244" s="11"/>
      <c r="V244" s="12"/>
      <c r="W244" s="16" t="s">
        <v>1084</v>
      </c>
      <c r="X244" s="9" t="str">
        <f t="shared" ref="X244:AA244" si="48">IF(ISERROR(IF(LEN(X243)&gt;1,X243,VLOOKUP(X242,$AC:$AD,2,FALSE))),"",IF(LEN(X243)&gt;1,X243,VLOOKUP(X242,$AC:$AD,2,FALSE)))</f>
        <v>Defender</v>
      </c>
      <c r="Y244" s="9" t="str">
        <f t="shared" si="48"/>
        <v/>
      </c>
      <c r="Z244" s="9" t="str">
        <f t="shared" si="48"/>
        <v/>
      </c>
      <c r="AA244" s="9" t="str">
        <f t="shared" si="48"/>
        <v> </v>
      </c>
      <c r="BF244" s="9" t="s">
        <v>1049</v>
      </c>
    </row>
    <row r="245" spans="1:58">
      <c r="A245" s="1" t="str">
        <f t="shared" si="40"/>
        <v>|英テキスト|&gt;|&gt;|&gt;|&gt;|Defender  &amp;br;Menace.&amp;br;When this creature attacks or blocks, Discard 1 card.|</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Defender  &amp;br;Menace.&amp;br;When this creature attacks or blocks, Discard 1 card.</v>
      </c>
      <c r="O245" s="1" t="s">
        <v>1069</v>
      </c>
      <c r="Q245" s="9" t="s">
        <v>12</v>
      </c>
      <c r="R245" s="10" t="str">
        <f>IF(INDEX(AX:AX,W239+1)="",0,INDEX(AX:AX,W239+1)&amp;"/"&amp;INDEX(AY:AY,W239+1))</f>
        <v>4/4</v>
      </c>
      <c r="S245" s="11"/>
      <c r="T245" s="11"/>
      <c r="U245" s="11"/>
      <c r="V245" s="12"/>
      <c r="W245" s="16"/>
      <c r="X245" s="9"/>
      <c r="Y245" s="28"/>
      <c r="Z245" s="28"/>
      <c r="AA245" s="29"/>
      <c r="BF245" s="9" t="s">
        <v>1049</v>
      </c>
    </row>
    <row r="246" spans="1:58">
      <c r="A246" s="1" t="str">
        <f t="shared" si="40"/>
        <v>|PT|&gt;|4/4|シールド数|&gt;||</v>
      </c>
      <c r="B246" s="1" t="s">
        <v>1049</v>
      </c>
      <c r="C246" s="1" t="s">
        <v>1069</v>
      </c>
      <c r="D246" s="1" t="s">
        <v>12</v>
      </c>
      <c r="E246" s="1" t="s">
        <v>1069</v>
      </c>
      <c r="F246" s="1" t="s">
        <v>1083</v>
      </c>
      <c r="G246" s="1" t="s">
        <v>1069</v>
      </c>
      <c r="H246" s="1" t="str">
        <f>IF(R245=0,"",R245)</f>
        <v>4/4</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*トロスタッドの死騎手/Pale Rider of Trostad</v>
      </c>
      <c r="B253" s="1" t="s">
        <v>1049</v>
      </c>
      <c r="C253" s="1" t="str">
        <f>"*"&amp;R253&amp;"/"&amp;T253</f>
        <v>*トロスタッドの死騎手/Pale Rider of Trostad</v>
      </c>
      <c r="Q253" s="9" t="s">
        <v>3</v>
      </c>
      <c r="R253" s="10" t="str">
        <f>INDEX(AJ:AJ,W252+1)</f>
        <v>トロスタッドの死騎手</v>
      </c>
      <c r="S253" s="11" t="s">
        <v>4</v>
      </c>
      <c r="T253" s="10" t="str">
        <f>INDEX(AK:AK,W252+1)</f>
        <v>Pale Rider of Trostad</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黒</v>
      </c>
      <c r="S254" s="15" t="s">
        <v>1</v>
      </c>
      <c r="T254" s="10" t="str">
        <f>INDEX(AG:AG,W252+1)</f>
        <v>アンコモン</v>
      </c>
      <c r="U254" s="15" t="s">
        <v>2</v>
      </c>
      <c r="V254" s="10">
        <f>INDEX(AI:AI,W252+1)</f>
        <v>12</v>
      </c>
      <c r="W254" s="16"/>
      <c r="X254" s="10" t="str">
        <f>INDEX(AQ:AQ,W252+1)</f>
        <v>ブロックされない</v>
      </c>
      <c r="Y254" s="28"/>
      <c r="Z254" s="28"/>
      <c r="AA254" s="29"/>
      <c r="BF254" s="9" t="s">
        <v>1049</v>
      </c>
    </row>
    <row r="255" spans="1:58">
      <c r="A255" s="1" t="str">
        <f t="shared" si="40"/>
        <v>|色|黒|レアリティ|アンコモン|マナコスト|12|</v>
      </c>
      <c r="B255" s="1" t="s">
        <v>1049</v>
      </c>
      <c r="C255" s="1" t="s">
        <v>1069</v>
      </c>
      <c r="D255" s="4" t="s">
        <v>0</v>
      </c>
      <c r="E255" s="1" t="s">
        <v>1069</v>
      </c>
      <c r="F255" s="1" t="str">
        <f>IF(R254=0,"",R254)</f>
        <v>黒</v>
      </c>
      <c r="G255" s="1" t="s">
        <v>1069</v>
      </c>
      <c r="H255" s="4" t="s">
        <v>1073</v>
      </c>
      <c r="I255" s="1" t="s">
        <v>1069</v>
      </c>
      <c r="J255" s="1" t="str">
        <f>IF(T254=0,"",T254)</f>
        <v>アンコモン</v>
      </c>
      <c r="K255" s="1" t="s">
        <v>1069</v>
      </c>
      <c r="L255" s="4" t="s">
        <v>1074</v>
      </c>
      <c r="M255" s="1" t="s">
        <v>1069</v>
      </c>
      <c r="N255" s="1">
        <f>IF(V254=0,"",V254)</f>
        <v>12</v>
      </c>
      <c r="O255" s="1" t="s">
        <v>1069</v>
      </c>
      <c r="Q255" s="9" t="s">
        <v>5</v>
      </c>
      <c r="R255" s="10" t="str">
        <f>INDEX(AL:AL,W252+1)</f>
        <v>クリーチャー</v>
      </c>
      <c r="S255" s="15" t="s">
        <v>1075</v>
      </c>
      <c r="T255" s="10" t="str">
        <f>INDEX(AN:AN,W252+1)</f>
        <v>スピリット</v>
      </c>
      <c r="U255" s="10">
        <f>INDEX(AO:AO,W252+1)</f>
        <v>0</v>
      </c>
      <c r="V255" s="10">
        <f>INDEX(AP:AP,W252+1)</f>
        <v>0</v>
      </c>
      <c r="W255" s="16"/>
      <c r="X255" s="10" t="str">
        <f>INDEX(AZ:AZ,W252+1)</f>
        <v>ブロ</v>
      </c>
      <c r="Y255" s="10" t="str">
        <f>INDEX(BA:BA,W252+1)</f>
        <v/>
      </c>
      <c r="Z255" s="10" t="str">
        <f>INDEX(BB:BB,W252+1)</f>
        <v/>
      </c>
      <c r="AA255" s="10">
        <f>INDEX(BC:BC,W252+1)</f>
        <v>0</v>
      </c>
      <c r="BF255" s="9" t="s">
        <v>1049</v>
      </c>
    </row>
    <row r="256" spans="1:58">
      <c r="A256" s="1" t="str">
        <f t="shared" si="40"/>
        <v>|種別|クリーチャー|サブタイプ|スピリット|||</v>
      </c>
      <c r="B256" s="1" t="s">
        <v>1049</v>
      </c>
      <c r="C256" s="1" t="s">
        <v>1069</v>
      </c>
      <c r="D256" s="4" t="s">
        <v>5</v>
      </c>
      <c r="E256" s="1" t="s">
        <v>1069</v>
      </c>
      <c r="F256" s="1" t="str">
        <f>IF(R255=0,"",R255)</f>
        <v>クリーチャー</v>
      </c>
      <c r="G256" s="1" t="s">
        <v>1069</v>
      </c>
      <c r="H256" s="4" t="s">
        <v>1078</v>
      </c>
      <c r="I256" s="1" t="s">
        <v>1069</v>
      </c>
      <c r="J256" s="1" t="str">
        <f>IF(T255=0,"",T255)</f>
        <v>スピリット</v>
      </c>
      <c r="K256" s="1" t="s">
        <v>1069</v>
      </c>
      <c r="L256" s="1" t="str">
        <f>IF(U255=0,"",U255)</f>
        <v/>
      </c>
      <c r="M256" s="1" t="s">
        <v>1069</v>
      </c>
      <c r="N256" s="1" t="str">
        <f>IF(V255=0,"",V255)</f>
        <v/>
      </c>
      <c r="O256" s="1" t="s">
        <v>1069</v>
      </c>
      <c r="Q256" s="9" t="s">
        <v>1079</v>
      </c>
      <c r="R256" s="10" t="str">
        <f>INDEX(BD:BD,W252+1)</f>
        <v>ブロックされない&amp;br;このクリーチャーが戦場に出たとき、あなたはカードを1枚捨てる。</v>
      </c>
      <c r="S256" s="11"/>
      <c r="T256" s="11"/>
      <c r="U256" s="11"/>
      <c r="V256" s="12"/>
      <c r="W256" s="16"/>
      <c r="X256" s="8"/>
      <c r="Y256" s="8"/>
      <c r="Z256" s="8"/>
      <c r="AA256" s="30"/>
      <c r="BF256" s="9" t="s">
        <v>1049</v>
      </c>
    </row>
    <row r="257" spans="1:58">
      <c r="A257" s="1" t="str">
        <f t="shared" si="40"/>
        <v>|テキスト|&gt;|&gt;|&gt;|&gt;|ブロックされない&amp;br;このクリーチャーが戦場に出たとき、あなたはカードを1枚捨てる。|</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ブロックされない&amp;br;このクリーチャーが戦場に出たとき、あなたはカードを1枚捨てる。</v>
      </c>
      <c r="O257" s="1" t="s">
        <v>1069</v>
      </c>
      <c r="Q257" s="14" t="s">
        <v>21</v>
      </c>
      <c r="R257" s="10" t="str">
        <f>INDEX(BE:BE,W252+1)</f>
        <v>When this creature enters the battlefield, discard 1 card.</v>
      </c>
      <c r="S257" s="11" t="s">
        <v>1173</v>
      </c>
      <c r="T257" s="10" t="str">
        <f>IF(X257="","",X257&amp;IF(Y257="",""," "&amp;Y257)&amp;IF(Z257="",""," "&amp;Z257)&amp;IF(AA257="",""," "&amp;AA257))</f>
        <v>Unblockable  </v>
      </c>
      <c r="U257" s="11"/>
      <c r="V257" s="12"/>
      <c r="W257" s="16" t="s">
        <v>1084</v>
      </c>
      <c r="X257" s="9" t="str">
        <f t="shared" ref="X257:AA257" si="50">IF(ISERROR(IF(LEN(X256)&gt;1,X256,VLOOKUP(X255,$AC:$AD,2,FALSE))),"",IF(LEN(X256)&gt;1,X256,VLOOKUP(X255,$AC:$AD,2,FALSE)))</f>
        <v>Unblockable</v>
      </c>
      <c r="Y257" s="9" t="str">
        <f t="shared" si="50"/>
        <v/>
      </c>
      <c r="Z257" s="9" t="str">
        <f t="shared" si="50"/>
        <v/>
      </c>
      <c r="AA257" s="9" t="str">
        <f t="shared" si="50"/>
        <v> </v>
      </c>
      <c r="BF257" s="9" t="s">
        <v>1049</v>
      </c>
    </row>
    <row r="258" spans="1:58">
      <c r="A258" s="1" t="str">
        <f t="shared" si="40"/>
        <v>|英テキスト|&gt;|&gt;|&gt;|&gt;|Unblockable  &amp;br;When this creature enters the battlefield, discard 1 card.|</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Unblockable  &amp;br;When this creature enters the battlefield, discard 1 card.</v>
      </c>
      <c r="O258" s="1" t="s">
        <v>1069</v>
      </c>
      <c r="Q258" s="9" t="s">
        <v>12</v>
      </c>
      <c r="R258" s="10" t="str">
        <f>IF(INDEX(AX:AX,W252+1)="",0,INDEX(AX:AX,W252+1)&amp;"/"&amp;INDEX(AY:AY,W252+1))</f>
        <v>4/4</v>
      </c>
      <c r="S258" s="11"/>
      <c r="T258" s="11"/>
      <c r="U258" s="11"/>
      <c r="V258" s="12"/>
      <c r="W258" s="16"/>
      <c r="X258" s="9"/>
      <c r="Y258" s="28"/>
      <c r="Z258" s="28"/>
      <c r="AA258" s="29"/>
      <c r="BF258" s="9" t="s">
        <v>1049</v>
      </c>
    </row>
    <row r="259" spans="1:58">
      <c r="A259" s="1" t="str">
        <f t="shared" si="40"/>
        <v>|PT|&gt;|4/4|シールド数|&gt;||</v>
      </c>
      <c r="B259" s="1" t="s">
        <v>1049</v>
      </c>
      <c r="C259" s="1" t="s">
        <v>1069</v>
      </c>
      <c r="D259" s="1" t="s">
        <v>12</v>
      </c>
      <c r="E259" s="1" t="s">
        <v>1069</v>
      </c>
      <c r="F259" s="1" t="s">
        <v>1083</v>
      </c>
      <c r="G259" s="1" t="s">
        <v>1069</v>
      </c>
      <c r="H259" s="1" t="str">
        <f>IF(R258=0,"",R258)</f>
        <v>4/4</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*血統の呼び出し/Call the Bloodline</v>
      </c>
      <c r="B266" s="1" t="s">
        <v>1049</v>
      </c>
      <c r="C266" s="1" t="str">
        <f>"*"&amp;R266&amp;"/"&amp;T266</f>
        <v>*血統の呼び出し/Call the Bloodline</v>
      </c>
      <c r="Q266" s="9" t="s">
        <v>3</v>
      </c>
      <c r="R266" s="10" t="str">
        <f>INDEX(AJ:AJ,W265+1)</f>
        <v>血統の呼び出し</v>
      </c>
      <c r="S266" s="11" t="s">
        <v>4</v>
      </c>
      <c r="T266" s="10" t="str">
        <f>INDEX(AK:AK,W265+1)</f>
        <v>Call the Bloodline</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黒</v>
      </c>
      <c r="S267" s="15" t="s">
        <v>1</v>
      </c>
      <c r="T267" s="10" t="str">
        <f>INDEX(AG:AG,W265+1)</f>
        <v>アンコモン</v>
      </c>
      <c r="U267" s="15" t="s">
        <v>2</v>
      </c>
      <c r="V267" s="10">
        <f>INDEX(AI:AI,W265+1)</f>
        <v>6</v>
      </c>
      <c r="W267" s="16"/>
      <c r="X267" s="10" t="str">
        <f>INDEX(AQ:AQ,W265+1)</f>
        <v>ジェム2個を起動する：絆魂を持つ1/1の黒の吸血鬼･騎士・トークンを1体召喚する。</v>
      </c>
      <c r="Y267" s="28"/>
      <c r="Z267" s="28"/>
      <c r="AA267" s="29"/>
      <c r="AC267" s="11"/>
      <c r="AD267" s="11"/>
      <c r="BF267" s="9" t="s">
        <v>1049</v>
      </c>
    </row>
    <row r="268" spans="1:58">
      <c r="A268" s="1" t="str">
        <f t="shared" si="51"/>
        <v>|色|黒|レアリティ|アンコモン|マナコスト|6|</v>
      </c>
      <c r="B268" s="1" t="s">
        <v>1049</v>
      </c>
      <c r="C268" s="1" t="s">
        <v>1069</v>
      </c>
      <c r="D268" s="4" t="s">
        <v>0</v>
      </c>
      <c r="E268" s="1" t="s">
        <v>1069</v>
      </c>
      <c r="F268" s="1" t="str">
        <f>IF(R267=0,"",R267)</f>
        <v>黒</v>
      </c>
      <c r="G268" s="1" t="s">
        <v>1069</v>
      </c>
      <c r="H268" s="4" t="s">
        <v>1073</v>
      </c>
      <c r="I268" s="1" t="s">
        <v>1069</v>
      </c>
      <c r="J268" s="1" t="str">
        <f>IF(T267=0,"",T267)</f>
        <v>アンコモン</v>
      </c>
      <c r="K268" s="1" t="s">
        <v>1069</v>
      </c>
      <c r="L268" s="4" t="s">
        <v>1074</v>
      </c>
      <c r="M268" s="1" t="s">
        <v>1069</v>
      </c>
      <c r="N268" s="1">
        <f>IF(V267=0,"",V267)</f>
        <v>6</v>
      </c>
      <c r="O268" s="1" t="s">
        <v>1069</v>
      </c>
      <c r="Q268" s="9" t="s">
        <v>5</v>
      </c>
      <c r="R268" s="10" t="str">
        <f>INDEX(AL:AL,W265+1)</f>
        <v>サポート</v>
      </c>
      <c r="S268" s="15" t="s">
        <v>1075</v>
      </c>
      <c r="T268" s="10">
        <f>INDEX(AN:AN,W265+1)</f>
        <v>0</v>
      </c>
      <c r="U268" s="10">
        <f>INDEX(AO:AO,W265+1)</f>
        <v>0</v>
      </c>
      <c r="V268" s="10">
        <f>INDEX(AP:AP,W265+1)</f>
        <v>0</v>
      </c>
      <c r="W268" s="16"/>
      <c r="X268" s="10" t="str">
        <f>INDEX(AZ:AZ,W265+1)</f>
        <v>ジェ</v>
      </c>
      <c r="Y268" s="10" t="str">
        <f>INDEX(BA:BA,W265+1)</f>
        <v/>
      </c>
      <c r="Z268" s="10" t="str">
        <f>INDEX(BB:BB,W265+1)</f>
        <v/>
      </c>
      <c r="AA268" s="10">
        <f>INDEX(BC:BC,W265+1)</f>
        <v>0</v>
      </c>
      <c r="AC268" s="28"/>
      <c r="AD268" s="28"/>
      <c r="BF268" s="9" t="s">
        <v>1049</v>
      </c>
    </row>
    <row r="269" spans="1:58">
      <c r="A269" s="1" t="str">
        <f t="shared" si="51"/>
        <v>|種別|サポート|サブタイプ||||</v>
      </c>
      <c r="B269" s="1" t="s">
        <v>1049</v>
      </c>
      <c r="C269" s="1" t="s">
        <v>1069</v>
      </c>
      <c r="D269" s="4" t="s">
        <v>5</v>
      </c>
      <c r="E269" s="1" t="s">
        <v>1069</v>
      </c>
      <c r="F269" s="1" t="str">
        <f>IF(R268=0,"",R268)</f>
        <v>サポート</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ジェム2個を起動する：絆魂を持つ1/1の黒の吸血鬼･騎士・トークンを1体召喚する。</v>
      </c>
      <c r="S269" s="11"/>
      <c r="T269" s="11"/>
      <c r="U269" s="11"/>
      <c r="V269" s="12"/>
      <c r="W269" s="16"/>
      <c r="X269" s="8"/>
      <c r="Y269" s="8"/>
      <c r="Z269" s="8"/>
      <c r="AA269" s="30"/>
      <c r="AC269" s="28"/>
      <c r="AD269" s="28"/>
      <c r="BF269" s="9" t="s">
        <v>1049</v>
      </c>
    </row>
    <row r="270" spans="1:58">
      <c r="A270" s="1" t="str">
        <f t="shared" si="51"/>
        <v>|テキスト|&gt;|&gt;|&gt;|&gt;|ジェム2個を起動する：絆魂を持つ1/1の黒の吸血鬼･騎士・トークンを1体召喚する。|</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ジェム2個を起動する：絆魂を持つ1/1の黒の吸血鬼･騎士・トークンを1体召喚する。</v>
      </c>
      <c r="O270" s="1" t="s">
        <v>1069</v>
      </c>
      <c r="Q270" s="14" t="s">
        <v>21</v>
      </c>
      <c r="R270" s="10" t="str">
        <f>INDEX(BE:BE,W265+1)</f>
        <v>Activate 2:Summon 1 1/1 Vampire Knight with Lifelink.</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|英テキスト|&gt;|&gt;|&gt;|&gt;|Activate 2:Summon 1 1/1 Vampire Knight with Lifelink.|</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Activate 2:Summon 1 1/1 Vampire Knight with Lifelink.</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|PT|&gt;||シールド数|&gt;|3|</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f>IF(R272=0,"",R272)</f>
        <v>3</v>
      </c>
      <c r="O272" s="1" t="s">
        <v>1069</v>
      </c>
      <c r="Q272" s="17" t="s">
        <v>13</v>
      </c>
      <c r="R272" s="10">
        <f>INDEX(AW:AW,W265+1)</f>
        <v>3</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*忍び寄る驚怖/Creeping Dread</v>
      </c>
      <c r="B279" s="1" t="s">
        <v>1049</v>
      </c>
      <c r="C279" s="1" t="str">
        <f>"*"&amp;R279&amp;"/"&amp;T279</f>
        <v>*忍び寄る驚怖/Creeping Dread</v>
      </c>
      <c r="Q279" s="9" t="s">
        <v>3</v>
      </c>
      <c r="R279" s="10" t="str">
        <f>INDEX(AJ:AJ,W278+1)</f>
        <v>忍び寄る驚怖</v>
      </c>
      <c r="S279" s="11" t="s">
        <v>4</v>
      </c>
      <c r="T279" s="10" t="str">
        <f>INDEX(AK:AK,W278+1)</f>
        <v>Creeping Dread</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黒</v>
      </c>
      <c r="S280" s="15" t="s">
        <v>1</v>
      </c>
      <c r="T280" s="10" t="str">
        <f>INDEX(AG:AG,W278+1)</f>
        <v>アンコモン</v>
      </c>
      <c r="U280" s="15" t="s">
        <v>2</v>
      </c>
      <c r="V280" s="10">
        <f>INDEX(AI:AI,W278+1)</f>
        <v>14</v>
      </c>
      <c r="W280" s="16"/>
      <c r="X280" s="10" t="str">
        <f>INDEX(AQ:AQ,W278+1)</f>
        <v>あなたのターン開始時に、あなたはカードを1枚捨てる。その後、対戦相手はカードを1枚捨てて、3点のダメージを受ける。</v>
      </c>
      <c r="Y280" s="28"/>
      <c r="Z280" s="28"/>
      <c r="AA280" s="29"/>
      <c r="AC280" s="11"/>
      <c r="AD280" s="11"/>
      <c r="BF280" s="9" t="s">
        <v>1049</v>
      </c>
    </row>
    <row r="281" spans="1:58">
      <c r="A281" s="1" t="str">
        <f t="shared" si="51"/>
        <v>|色|黒|レアリティ|アンコモン|マナコスト|14|</v>
      </c>
      <c r="B281" s="1" t="s">
        <v>1049</v>
      </c>
      <c r="C281" s="1" t="s">
        <v>1069</v>
      </c>
      <c r="D281" s="4" t="s">
        <v>0</v>
      </c>
      <c r="E281" s="1" t="s">
        <v>1069</v>
      </c>
      <c r="F281" s="1" t="str">
        <f>IF(R280=0,"",R280)</f>
        <v>黒</v>
      </c>
      <c r="G281" s="1" t="s">
        <v>1069</v>
      </c>
      <c r="H281" s="4" t="s">
        <v>1073</v>
      </c>
      <c r="I281" s="1" t="s">
        <v>1069</v>
      </c>
      <c r="J281" s="1" t="str">
        <f>IF(T280=0,"",T280)</f>
        <v>アンコモン</v>
      </c>
      <c r="K281" s="1" t="s">
        <v>1069</v>
      </c>
      <c r="L281" s="4" t="s">
        <v>1074</v>
      </c>
      <c r="M281" s="1" t="s">
        <v>1069</v>
      </c>
      <c r="N281" s="1">
        <f>IF(V280=0,"",V280)</f>
        <v>14</v>
      </c>
      <c r="O281" s="1" t="s">
        <v>1069</v>
      </c>
      <c r="Q281" s="9" t="s">
        <v>5</v>
      </c>
      <c r="R281" s="10" t="str">
        <f>INDEX(AL:AL,W278+1)</f>
        <v>サポート</v>
      </c>
      <c r="S281" s="15" t="s">
        <v>1075</v>
      </c>
      <c r="T281" s="10">
        <f>INDEX(AN:AN,W278+1)</f>
        <v>0</v>
      </c>
      <c r="U281" s="10">
        <f>INDEX(AO:AO,W278+1)</f>
        <v>0</v>
      </c>
      <c r="V281" s="10">
        <f>INDEX(AP:AP,W278+1)</f>
        <v>0</v>
      </c>
      <c r="W281" s="16"/>
      <c r="X281" s="10" t="str">
        <f>INDEX(AZ:AZ,W278+1)</f>
        <v>あな</v>
      </c>
      <c r="Y281" s="10" t="str">
        <f>INDEX(BA:BA,W278+1)</f>
        <v/>
      </c>
      <c r="Z281" s="10" t="str">
        <f>INDEX(BB:BB,W278+1)</f>
        <v/>
      </c>
      <c r="AA281" s="10">
        <f>INDEX(BC:BC,W278+1)</f>
        <v>0</v>
      </c>
      <c r="AC281" s="28"/>
      <c r="AD281" s="28"/>
      <c r="BF281" s="9" t="s">
        <v>1049</v>
      </c>
    </row>
    <row r="282" spans="1:58">
      <c r="A282" s="1" t="str">
        <f t="shared" si="51"/>
        <v>|種別|サポート|サブタイプ||||</v>
      </c>
      <c r="B282" s="1" t="s">
        <v>1049</v>
      </c>
      <c r="C282" s="1" t="s">
        <v>1069</v>
      </c>
      <c r="D282" s="4" t="s">
        <v>5</v>
      </c>
      <c r="E282" s="1" t="s">
        <v>1069</v>
      </c>
      <c r="F282" s="1" t="str">
        <f>IF(R281=0,"",R281)</f>
        <v>サポート</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あなたのターン開始時に、あなたはカードを1枚捨てる。その後、対戦相手はカードを1枚捨てて、3点のダメージを受ける。</v>
      </c>
      <c r="S282" s="11"/>
      <c r="T282" s="11"/>
      <c r="U282" s="11"/>
      <c r="V282" s="12"/>
      <c r="W282" s="16"/>
      <c r="X282" s="8"/>
      <c r="Y282" s="8"/>
      <c r="Z282" s="8"/>
      <c r="AA282" s="30"/>
      <c r="AC282" s="28"/>
      <c r="AD282" s="28"/>
      <c r="BF282" s="9" t="s">
        <v>1049</v>
      </c>
    </row>
    <row r="283" spans="1:58">
      <c r="A283" s="1" t="str">
        <f t="shared" si="51"/>
        <v>|テキスト|&gt;|&gt;|&gt;|&gt;|あなたのターン開始時に、あなたはカードを1枚捨てる。その後、対戦相手はカードを1枚捨てて、3点のダメージを受ける。|</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あなたのターン開始時に、あなたはカードを1枚捨てる。その後、対戦相手はカードを1枚捨てて、3点のダメージを受ける。</v>
      </c>
      <c r="O283" s="1" t="s">
        <v>1069</v>
      </c>
      <c r="Q283" s="14" t="s">
        <v>21</v>
      </c>
      <c r="R283" s="10" t="str">
        <f>INDEX(BE:BE,W278+1)</f>
        <v>At the beginning of your turn, You and your opponent Discard 1 card and your opponent takes 3 damage.</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|英テキスト|&gt;|&gt;|&gt;|&gt;|At the beginning of your turn, You and your opponent Discard 1 card and your opponent takes 3 damage.|</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At the beginning of your turn, You and your opponent Discard 1 card and your opponent takes 3 damage.</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|PT|&gt;||シールド数|&gt;|3|</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f>IF(R285=0,"",R285)</f>
        <v>3</v>
      </c>
      <c r="O285" s="1" t="s">
        <v>1069</v>
      </c>
      <c r="Q285" s="17" t="s">
        <v>13</v>
      </c>
      <c r="R285" s="10">
        <f>INDEX(AW:AW,W278+1)</f>
        <v>3</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*戦墓の巨人/Diregraf Colossus</v>
      </c>
      <c r="B292" s="1" t="s">
        <v>1049</v>
      </c>
      <c r="C292" s="1" t="str">
        <f>"*"&amp;R292&amp;"/"&amp;T292</f>
        <v>*戦墓の巨人/Diregraf Colossus</v>
      </c>
      <c r="Q292" s="9" t="s">
        <v>3</v>
      </c>
      <c r="R292" s="10" t="str">
        <f>INDEX(AJ:AJ,W291+1)</f>
        <v>戦墓の巨人</v>
      </c>
      <c r="S292" s="11" t="s">
        <v>4</v>
      </c>
      <c r="T292" s="10" t="str">
        <f>INDEX(AK:AK,W291+1)</f>
        <v>Diregraf Colossus</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黒</v>
      </c>
      <c r="S293" s="15" t="s">
        <v>1</v>
      </c>
      <c r="T293" s="10" t="str">
        <f>INDEX(AG:AG,W291+1)</f>
        <v>レア</v>
      </c>
      <c r="U293" s="15" t="s">
        <v>2</v>
      </c>
      <c r="V293" s="10">
        <f>INDEX(AI:AI,W291+1)</f>
        <v>10</v>
      </c>
      <c r="W293" s="16"/>
      <c r="X293" s="10" t="str">
        <f>INDEX(AQ:AQ,W291+1)</f>
        <v>ディフェンダー</v>
      </c>
      <c r="Y293" s="28"/>
      <c r="Z293" s="28"/>
      <c r="AA293" s="29"/>
      <c r="AC293" s="11"/>
      <c r="AD293" s="11"/>
      <c r="BF293" s="9" t="s">
        <v>1049</v>
      </c>
    </row>
    <row r="294" spans="1:58">
      <c r="A294" s="1" t="str">
        <f t="shared" si="51"/>
        <v>|色|黒|レアリティ|レア|マナコスト|10|</v>
      </c>
      <c r="B294" s="1" t="s">
        <v>1049</v>
      </c>
      <c r="C294" s="1" t="s">
        <v>1069</v>
      </c>
      <c r="D294" s="4" t="s">
        <v>0</v>
      </c>
      <c r="E294" s="1" t="s">
        <v>1069</v>
      </c>
      <c r="F294" s="1" t="str">
        <f>IF(R293=0,"",R293)</f>
        <v>黒</v>
      </c>
      <c r="G294" s="1" t="s">
        <v>1069</v>
      </c>
      <c r="H294" s="4" t="s">
        <v>1073</v>
      </c>
      <c r="I294" s="1" t="s">
        <v>1069</v>
      </c>
      <c r="J294" s="1" t="str">
        <f>IF(T293=0,"",T293)</f>
        <v>レア</v>
      </c>
      <c r="K294" s="1" t="s">
        <v>1069</v>
      </c>
      <c r="L294" s="4" t="s">
        <v>1074</v>
      </c>
      <c r="M294" s="1" t="s">
        <v>1069</v>
      </c>
      <c r="N294" s="1">
        <f>IF(V293=0,"",V293)</f>
        <v>10</v>
      </c>
      <c r="O294" s="1" t="s">
        <v>1069</v>
      </c>
      <c r="Q294" s="9" t="s">
        <v>5</v>
      </c>
      <c r="R294" s="10" t="str">
        <f>INDEX(AL:AL,W291+1)</f>
        <v>クリーチャー</v>
      </c>
      <c r="S294" s="15" t="s">
        <v>1075</v>
      </c>
      <c r="T294" s="10" t="str">
        <f>INDEX(AN:AN,W291+1)</f>
        <v>ゾンビ</v>
      </c>
      <c r="U294" s="10" t="str">
        <f>INDEX(AO:AO,W291+1)</f>
        <v>巨人</v>
      </c>
      <c r="V294" s="10">
        <f>INDEX(AP:AP,W291+1)</f>
        <v>0</v>
      </c>
      <c r="W294" s="16"/>
      <c r="X294" s="10" t="str">
        <f>INDEX(AZ:AZ,W291+1)</f>
        <v>ディ</v>
      </c>
      <c r="Y294" s="10" t="str">
        <f>INDEX(BA:BA,W291+1)</f>
        <v/>
      </c>
      <c r="Z294" s="10" t="str">
        <f>INDEX(BB:BB,W291+1)</f>
        <v/>
      </c>
      <c r="AA294" s="10">
        <f>INDEX(BC:BC,W291+1)</f>
        <v>0</v>
      </c>
      <c r="AC294" s="28"/>
      <c r="AD294" s="28"/>
      <c r="BF294" s="9" t="s">
        <v>1049</v>
      </c>
    </row>
    <row r="295" spans="1:58">
      <c r="A295" s="1" t="str">
        <f t="shared" si="51"/>
        <v>|種別|クリーチャー|サブタイプ|ゾンビ|巨人||</v>
      </c>
      <c r="B295" s="1" t="s">
        <v>1049</v>
      </c>
      <c r="C295" s="1" t="s">
        <v>1069</v>
      </c>
      <c r="D295" s="4" t="s">
        <v>5</v>
      </c>
      <c r="E295" s="1" t="s">
        <v>1069</v>
      </c>
      <c r="F295" s="1" t="str">
        <f>IF(R294=0,"",R294)</f>
        <v>クリーチャー</v>
      </c>
      <c r="G295" s="1" t="s">
        <v>1069</v>
      </c>
      <c r="H295" s="4" t="s">
        <v>1078</v>
      </c>
      <c r="I295" s="1" t="s">
        <v>1069</v>
      </c>
      <c r="J295" s="1" t="str">
        <f>IF(T294=0,"",T294)</f>
        <v>ゾンビ</v>
      </c>
      <c r="K295" s="1" t="s">
        <v>1069</v>
      </c>
      <c r="L295" s="1" t="str">
        <f>IF(U294=0,"",U294)</f>
        <v>巨人</v>
      </c>
      <c r="M295" s="1" t="s">
        <v>1069</v>
      </c>
      <c r="N295" s="1" t="str">
        <f>IF(V294=0,"",V294)</f>
        <v/>
      </c>
      <c r="O295" s="1" t="s">
        <v>1069</v>
      </c>
      <c r="Q295" s="9" t="s">
        <v>1079</v>
      </c>
      <c r="R295" s="10" t="str">
        <f>INDEX(BD:BD,W291+1)</f>
        <v>ディフェンダー&amp;br;このクリーチャーが戦場に出たとき、このクリーチャーはあなたがコントロールするゾンビ1体につき+1/+1の修正を受ける。&amp;br;あなたがコントロールするゾンビが戦場に出たとき、このクリーチャーは+2/+2の修正を受ける。</v>
      </c>
      <c r="S295" s="11"/>
      <c r="T295" s="11"/>
      <c r="U295" s="11"/>
      <c r="V295" s="12"/>
      <c r="W295" s="16"/>
      <c r="X295" s="8"/>
      <c r="Y295" s="8"/>
      <c r="Z295" s="8"/>
      <c r="AA295" s="30"/>
      <c r="AC295" s="28"/>
      <c r="AD295" s="28"/>
      <c r="BF295" s="9" t="s">
        <v>1049</v>
      </c>
    </row>
    <row r="296" spans="1:58">
      <c r="A296" s="1" t="str">
        <f t="shared" si="51"/>
        <v>|テキスト|&gt;|&gt;|&gt;|&gt;|ディフェンダー&amp;br;このクリーチャーが戦場に出たとき、このクリーチャーはあなたがコントロールするゾンビ1体につき+1/+1の修正を受ける。&amp;br;あなたがコントロールするゾンビが戦場に出たとき、このクリーチャーは+2/+2の修正を受ける。|</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ディフェンダー&amp;br;このクリーチャーが戦場に出たとき、このクリーチャーはあなたがコントロールするゾンビ1体につき+1/+1の修正を受ける。&amp;br;あなたがコントロールするゾンビが戦場に出たとき、このクリーチャーは+2/+2の修正を受ける。</v>
      </c>
      <c r="O296" s="1" t="s">
        <v>1069</v>
      </c>
      <c r="Q296" s="14" t="s">
        <v>21</v>
      </c>
      <c r="R296" s="10" t="str">
        <f>INDEX(BE:BE,W291+1)</f>
        <v>When this creature enters the battlefield, it gains +1/+1 per Zombie you control.&amp;br;When a Zombie you control enters the battlefield, this creature gains +2/+2.</v>
      </c>
      <c r="S296" s="11" t="s">
        <v>1173</v>
      </c>
      <c r="T296" s="10" t="str">
        <f>IF(X296="","",X296&amp;IF(Y296="",""," "&amp;Y296)&amp;IF(Z296="",""," "&amp;Z296)&amp;IF(AA296="",""," "&amp;AA296))</f>
        <v>Defender  </v>
      </c>
      <c r="U296" s="11"/>
      <c r="V296" s="12"/>
      <c r="W296" s="16" t="s">
        <v>1084</v>
      </c>
      <c r="X296" s="9" t="str">
        <f t="shared" ref="X296:AA296" si="57">IF(ISERROR(IF(LEN(X295)&gt;1,X295,VLOOKUP(X294,$AC:$AD,2,FALSE))),"",IF(LEN(X295)&gt;1,X295,VLOOKUP(X294,$AC:$AD,2,FALSE)))</f>
        <v>Defender</v>
      </c>
      <c r="Y296" s="9" t="str">
        <f t="shared" si="57"/>
        <v/>
      </c>
      <c r="Z296" s="9" t="str">
        <f t="shared" si="57"/>
        <v/>
      </c>
      <c r="AA296" s="9" t="str">
        <f t="shared" si="57"/>
        <v> </v>
      </c>
      <c r="AC296" s="28"/>
      <c r="AD296" s="28"/>
      <c r="BF296" s="9" t="s">
        <v>1049</v>
      </c>
    </row>
    <row r="297" spans="1:58">
      <c r="A297" s="1" t="str">
        <f t="shared" si="51"/>
        <v>|英テキスト|&gt;|&gt;|&gt;|&gt;|Defender  &amp;br;When this creature enters the battlefield, it gains +1/+1 per Zombie you control.&amp;br;When a Zombie you control enters the battlefield, this creature gains +2/+2.|</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Defender  &amp;br;When this creature enters the battlefield, it gains +1/+1 per Zombie you control.&amp;br;When a Zombie you control enters the battlefield, this creature gains +2/+2.</v>
      </c>
      <c r="O297" s="1" t="s">
        <v>1069</v>
      </c>
      <c r="Q297" s="9" t="s">
        <v>12</v>
      </c>
      <c r="R297" s="10" t="str">
        <f>IF(INDEX(AX:AX,W291+1)="",0,INDEX(AX:AX,W291+1)&amp;"/"&amp;INDEX(AY:AY,W291+1))</f>
        <v>2/2</v>
      </c>
      <c r="S297" s="11"/>
      <c r="T297" s="11"/>
      <c r="U297" s="11"/>
      <c r="V297" s="12"/>
      <c r="W297" s="16"/>
      <c r="X297" s="9"/>
      <c r="Y297" s="28"/>
      <c r="Z297" s="28"/>
      <c r="AA297" s="29"/>
      <c r="AC297" s="28"/>
      <c r="AD297" s="28"/>
      <c r="BF297" s="9" t="s">
        <v>1049</v>
      </c>
    </row>
    <row r="298" spans="1:58">
      <c r="A298" s="1" t="str">
        <f t="shared" si="51"/>
        <v>|PT|&gt;|2/2|シールド数|&gt;||</v>
      </c>
      <c r="B298" s="1" t="s">
        <v>1049</v>
      </c>
      <c r="C298" s="1" t="s">
        <v>1069</v>
      </c>
      <c r="D298" s="1" t="s">
        <v>12</v>
      </c>
      <c r="E298" s="1" t="s">
        <v>1069</v>
      </c>
      <c r="F298" s="1" t="s">
        <v>1083</v>
      </c>
      <c r="G298" s="1" t="s">
        <v>1069</v>
      </c>
      <c r="H298" s="1" t="str">
        <f>IF(R297=0,"",R297)</f>
        <v>2/2</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*神出鬼没な拷問者/Elusive Tormentor</v>
      </c>
      <c r="B305" s="1" t="s">
        <v>1049</v>
      </c>
      <c r="C305" s="1" t="str">
        <f>"*"&amp;R305&amp;"/"&amp;T305</f>
        <v>*神出鬼没な拷問者/Elusive Tormentor</v>
      </c>
      <c r="Q305" s="9" t="s">
        <v>3</v>
      </c>
      <c r="R305" s="10" t="str">
        <f>INDEX(AJ:AJ,W304+1)</f>
        <v>神出鬼没な拷問者</v>
      </c>
      <c r="S305" s="11" t="s">
        <v>4</v>
      </c>
      <c r="T305" s="10" t="str">
        <f>INDEX(AK:AK,W304+1)</f>
        <v>Elusive Tormentor</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黒</v>
      </c>
      <c r="S306" s="15" t="s">
        <v>1</v>
      </c>
      <c r="T306" s="10" t="str">
        <f>INDEX(AG:AG,W304+1)</f>
        <v>レア</v>
      </c>
      <c r="U306" s="15" t="s">
        <v>2</v>
      </c>
      <c r="V306" s="10">
        <f>INDEX(AI:AI,W304+1)</f>
        <v>12</v>
      </c>
      <c r="W306" s="16"/>
      <c r="X306" s="10" t="str">
        <f>INDEX(AQ:AQ,W304+1)</f>
        <v>このクリーチャーがこの形態に変身したとき、対戦相手が子tんトロールするディフェンダーか到達を持つ最初のクリーチャーを破壊する。</v>
      </c>
      <c r="Y306" s="28"/>
      <c r="Z306" s="28"/>
      <c r="AA306" s="29"/>
      <c r="AC306" s="11"/>
      <c r="AD306" s="11"/>
      <c r="BF306" s="9" t="s">
        <v>1049</v>
      </c>
    </row>
    <row r="307" spans="1:58">
      <c r="A307" s="1" t="str">
        <f t="shared" si="51"/>
        <v>|色|黒|レアリティ|レア|マナコスト|12|</v>
      </c>
      <c r="B307" s="1" t="s">
        <v>1049</v>
      </c>
      <c r="C307" s="1" t="s">
        <v>1069</v>
      </c>
      <c r="D307" s="4" t="s">
        <v>0</v>
      </c>
      <c r="E307" s="1" t="s">
        <v>1069</v>
      </c>
      <c r="F307" s="1" t="str">
        <f>IF(R306=0,"",R306)</f>
        <v>黒</v>
      </c>
      <c r="G307" s="1" t="s">
        <v>1069</v>
      </c>
      <c r="H307" s="4" t="s">
        <v>1073</v>
      </c>
      <c r="I307" s="1" t="s">
        <v>1069</v>
      </c>
      <c r="J307" s="1" t="str">
        <f>IF(T306=0,"",T306)</f>
        <v>レア</v>
      </c>
      <c r="K307" s="1" t="s">
        <v>1069</v>
      </c>
      <c r="L307" s="4" t="s">
        <v>1074</v>
      </c>
      <c r="M307" s="1" t="s">
        <v>1069</v>
      </c>
      <c r="N307" s="1">
        <f>IF(V306=0,"",V306)</f>
        <v>12</v>
      </c>
      <c r="O307" s="1" t="s">
        <v>1069</v>
      </c>
      <c r="Q307" s="9" t="s">
        <v>5</v>
      </c>
      <c r="R307" s="10" t="str">
        <f>INDEX(AL:AL,W304+1)</f>
        <v>クリーチャー</v>
      </c>
      <c r="S307" s="15" t="s">
        <v>1075</v>
      </c>
      <c r="T307" s="10" t="str">
        <f>INDEX(AN:AN,W304+1)</f>
        <v>吸血鬼</v>
      </c>
      <c r="U307" s="10" t="str">
        <f>INDEX(AO:AO,W304+1)</f>
        <v>ウィザード</v>
      </c>
      <c r="V307" s="10">
        <f>INDEX(AP:AP,W304+1)</f>
        <v>0</v>
      </c>
      <c r="W307" s="16"/>
      <c r="X307" s="10" t="str">
        <f>INDEX(AZ:AZ,W304+1)</f>
        <v>この</v>
      </c>
      <c r="Y307" s="10" t="str">
        <f>INDEX(BA:BA,W304+1)</f>
        <v/>
      </c>
      <c r="Z307" s="10" t="str">
        <f>INDEX(BB:BB,W304+1)</f>
        <v/>
      </c>
      <c r="AA307" s="10">
        <f>INDEX(BC:BC,W304+1)</f>
        <v>0</v>
      </c>
      <c r="AC307" s="28"/>
      <c r="AD307" s="28"/>
      <c r="BF307" s="9" t="s">
        <v>1049</v>
      </c>
    </row>
    <row r="308" spans="1:58">
      <c r="A308" s="1" t="str">
        <f t="shared" si="51"/>
        <v>|種別|クリーチャー|サブタイプ|吸血鬼|ウィザード||</v>
      </c>
      <c r="B308" s="1" t="s">
        <v>1049</v>
      </c>
      <c r="C308" s="1" t="s">
        <v>1069</v>
      </c>
      <c r="D308" s="4" t="s">
        <v>5</v>
      </c>
      <c r="E308" s="1" t="s">
        <v>1069</v>
      </c>
      <c r="F308" s="1" t="str">
        <f>IF(R307=0,"",R307)</f>
        <v>クリーチャー</v>
      </c>
      <c r="G308" s="1" t="s">
        <v>1069</v>
      </c>
      <c r="H308" s="4" t="s">
        <v>1078</v>
      </c>
      <c r="I308" s="1" t="s">
        <v>1069</v>
      </c>
      <c r="J308" s="1" t="str">
        <f>IF(T307=0,"",T307)</f>
        <v>吸血鬼</v>
      </c>
      <c r="K308" s="1" t="s">
        <v>1069</v>
      </c>
      <c r="L308" s="1" t="str">
        <f>IF(U307=0,"",U307)</f>
        <v>ウィザード</v>
      </c>
      <c r="M308" s="1" t="s">
        <v>1069</v>
      </c>
      <c r="N308" s="1" t="str">
        <f>IF(V307=0,"",V307)</f>
        <v/>
      </c>
      <c r="O308" s="1" t="s">
        <v>1069</v>
      </c>
      <c r="Q308" s="9" t="s">
        <v>1079</v>
      </c>
      <c r="R308" s="10" t="str">
        <f>INDEX(BD:BD,W304+1)</f>
        <v>このクリーチャーがこの形態に変身したとき、対戦相手が子tんトロールするディフェンダーか到達を持つ最初のクリーチャーを破壊する。&amp;br;あなたのターン開始時に対戦相手がディフェンダーか到達を持つクリーチャーをコントロールしている場合、このクリーチャーは変身する。</v>
      </c>
      <c r="S308" s="11"/>
      <c r="T308" s="11"/>
      <c r="U308" s="11"/>
      <c r="V308" s="12"/>
      <c r="W308" s="16"/>
      <c r="X308" s="8"/>
      <c r="Y308" s="8"/>
      <c r="Z308" s="8"/>
      <c r="AA308" s="30"/>
      <c r="AC308" s="28"/>
      <c r="AD308" s="28"/>
      <c r="BF308" s="9" t="s">
        <v>1049</v>
      </c>
    </row>
    <row r="309" spans="1:58">
      <c r="A309" s="1" t="str">
        <f t="shared" si="51"/>
        <v>|テキスト|&gt;|&gt;|&gt;|&gt;|このクリーチャーがこの形態に変身したとき、対戦相手が子tんトロールするディフェンダーか到達を持つ最初のクリーチャーを破壊する。&amp;br;あなたのターン開始時に対戦相手がディフェンダーか到達を持つクリーチャーをコントロールしている場合、このクリーチャーは変身する。|</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このクリーチャーがこの形態に変身したとき、対戦相手が子tんトロールするディフェンダーか到達を持つ最初のクリーチャーを破壊する。&amp;br;あなたのターン開始時に対戦相手がディフェンダーか到達を持つクリーチャーをコントロールしている場合、このクリーチャーは変身する。</v>
      </c>
      <c r="O309" s="1" t="s">
        <v>1069</v>
      </c>
      <c r="Q309" s="14" t="s">
        <v>21</v>
      </c>
      <c r="R309" s="10" t="str">
        <f>INDEX(BE:BE,W304+1)</f>
        <v>When this creature Transforms to this form, the first creature your opponent controls with Defender or Reach is Destroyed.&amp;br;At the beginning of your turn, if your opponent controls a creature with Defender or Reach, Transform this creature.</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|英テキスト|&gt;|&gt;|&gt;|&gt;|When this creature Transforms to this form, the first creature your opponent controls with Defender or Reach is Destroyed.&amp;br;At the beginning of your turn, if your opponent controls a creature with Defender or Reach, Transform this creature.|</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When this creature Transforms to this form, the first creature your opponent controls with Defender or Reach is Destroyed.&amp;br;At the beginning of your turn, if your opponent controls a creature with Defender or Reach, Transform this creature.</v>
      </c>
      <c r="O310" s="1" t="s">
        <v>1069</v>
      </c>
      <c r="Q310" s="9" t="s">
        <v>12</v>
      </c>
      <c r="R310" s="10" t="str">
        <f>IF(INDEX(AX:AX,W304+1)="",0,INDEX(AX:AX,W304+1)&amp;"/"&amp;INDEX(AY:AY,W304+1))</f>
        <v>2/2</v>
      </c>
      <c r="S310" s="11"/>
      <c r="T310" s="11"/>
      <c r="U310" s="11"/>
      <c r="V310" s="12"/>
      <c r="W310" s="16"/>
      <c r="X310" s="9"/>
      <c r="Y310" s="28"/>
      <c r="Z310" s="28"/>
      <c r="AA310" s="29"/>
      <c r="AC310" s="28"/>
      <c r="AD310" s="28"/>
      <c r="BF310" s="9" t="s">
        <v>1049</v>
      </c>
    </row>
    <row r="311" spans="1:58">
      <c r="A311" s="1" t="str">
        <f t="shared" si="51"/>
        <v>|PT|&gt;|2/2|シールド数|&gt;||</v>
      </c>
      <c r="B311" s="1" t="s">
        <v>1049</v>
      </c>
      <c r="C311" s="1" t="s">
        <v>1069</v>
      </c>
      <c r="D311" s="1" t="s">
        <v>12</v>
      </c>
      <c r="E311" s="1" t="s">
        <v>1069</v>
      </c>
      <c r="F311" s="1" t="s">
        <v>1083</v>
      </c>
      <c r="G311" s="1" t="s">
        <v>1069</v>
      </c>
      <c r="H311" s="1" t="str">
        <f>IF(R310=0,"",R310)</f>
        <v>2/2</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*陰湿な霧/Insidious Mist</v>
      </c>
      <c r="B318" s="1" t="s">
        <v>1049</v>
      </c>
      <c r="C318" s="1" t="str">
        <f>"*"&amp;R318&amp;"/"&amp;T318</f>
        <v>*陰湿な霧/Insidious Mist</v>
      </c>
      <c r="Q318" s="9" t="s">
        <v>3</v>
      </c>
      <c r="R318" s="10" t="str">
        <f>INDEX(AJ:AJ,W317+1)</f>
        <v>陰湿な霧</v>
      </c>
      <c r="S318" s="11" t="s">
        <v>4</v>
      </c>
      <c r="T318" s="10" t="str">
        <f>INDEX(AK:AK,W317+1)</f>
        <v>Insidious Mist</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黒</v>
      </c>
      <c r="S319" s="15" t="s">
        <v>1</v>
      </c>
      <c r="T319" s="10" t="str">
        <f>INDEX(AG:AG,W317+1)</f>
        <v>レア</v>
      </c>
      <c r="U319" s="15" t="s">
        <v>2</v>
      </c>
      <c r="V319" s="10">
        <f>INDEX(AI:AI,W317+1)</f>
        <v>1</v>
      </c>
      <c r="W319" s="16"/>
      <c r="X319" s="10" t="str">
        <f>INDEX(AQ:AQ,W317+1)</f>
        <v>ブロックされない</v>
      </c>
      <c r="Y319" s="28"/>
      <c r="Z319" s="28"/>
      <c r="AA319" s="29"/>
      <c r="AC319" s="11"/>
      <c r="AD319" s="11"/>
      <c r="BF319" s="9" t="s">
        <v>1049</v>
      </c>
    </row>
    <row r="320" spans="1:58">
      <c r="A320" s="1" t="str">
        <f t="shared" si="51"/>
        <v>|色|黒|レアリティ|レア|マナコスト|1|</v>
      </c>
      <c r="B320" s="1" t="s">
        <v>1049</v>
      </c>
      <c r="C320" s="1" t="s">
        <v>1069</v>
      </c>
      <c r="D320" s="4" t="s">
        <v>0</v>
      </c>
      <c r="E320" s="1" t="s">
        <v>1069</v>
      </c>
      <c r="F320" s="1" t="str">
        <f>IF(R319=0,"",R319)</f>
        <v>黒</v>
      </c>
      <c r="G320" s="1" t="s">
        <v>1069</v>
      </c>
      <c r="H320" s="4" t="s">
        <v>1073</v>
      </c>
      <c r="I320" s="1" t="s">
        <v>1069</v>
      </c>
      <c r="J320" s="1" t="str">
        <f>IF(T319=0,"",T319)</f>
        <v>レア</v>
      </c>
      <c r="K320" s="1" t="s">
        <v>1069</v>
      </c>
      <c r="L320" s="4" t="s">
        <v>1074</v>
      </c>
      <c r="M320" s="1" t="s">
        <v>1069</v>
      </c>
      <c r="N320" s="1">
        <f>IF(V319=0,"",V319)</f>
        <v>1</v>
      </c>
      <c r="O320" s="1" t="s">
        <v>1069</v>
      </c>
      <c r="Q320" s="9" t="s">
        <v>5</v>
      </c>
      <c r="R320" s="10" t="str">
        <f>INDEX(AL:AL,W317+1)</f>
        <v>クリーチャー</v>
      </c>
      <c r="S320" s="15" t="s">
        <v>1075</v>
      </c>
      <c r="T320" s="10" t="str">
        <f>INDEX(AN:AN,W317+1)</f>
        <v>エレメンタル</v>
      </c>
      <c r="U320" s="10">
        <f>INDEX(AO:AO,W317+1)</f>
        <v>0</v>
      </c>
      <c r="V320" s="10">
        <f>INDEX(AP:AP,W317+1)</f>
        <v>0</v>
      </c>
      <c r="W320" s="16"/>
      <c r="X320" s="10" t="str">
        <f>INDEX(AZ:AZ,W317+1)</f>
        <v>ブロ</v>
      </c>
      <c r="Y320" s="10" t="str">
        <f>INDEX(BA:BA,W317+1)</f>
        <v/>
      </c>
      <c r="Z320" s="10" t="str">
        <f>INDEX(BB:BB,W317+1)</f>
        <v/>
      </c>
      <c r="AA320" s="10">
        <f>INDEX(BC:BC,W317+1)</f>
        <v>0</v>
      </c>
      <c r="AC320" s="28"/>
      <c r="AD320" s="28"/>
      <c r="BF320" s="9" t="s">
        <v>1049</v>
      </c>
    </row>
    <row r="321" spans="1:58">
      <c r="A321" s="1" t="str">
        <f t="shared" si="51"/>
        <v>|種別|クリーチャー|サブタイプ|エレメンタル|||</v>
      </c>
      <c r="B321" s="1" t="s">
        <v>1049</v>
      </c>
      <c r="C321" s="1" t="s">
        <v>1069</v>
      </c>
      <c r="D321" s="4" t="s">
        <v>5</v>
      </c>
      <c r="E321" s="1" t="s">
        <v>1069</v>
      </c>
      <c r="F321" s="1" t="str">
        <f>IF(R320=0,"",R320)</f>
        <v>クリーチャー</v>
      </c>
      <c r="G321" s="1" t="s">
        <v>1069</v>
      </c>
      <c r="H321" s="4" t="s">
        <v>1078</v>
      </c>
      <c r="I321" s="1" t="s">
        <v>1069</v>
      </c>
      <c r="J321" s="1" t="str">
        <f>IF(T320=0,"",T320)</f>
        <v>エレメンタル</v>
      </c>
      <c r="K321" s="1" t="s">
        <v>1069</v>
      </c>
      <c r="L321" s="1" t="str">
        <f>IF(U320=0,"",U320)</f>
        <v/>
      </c>
      <c r="M321" s="1" t="s">
        <v>1069</v>
      </c>
      <c r="N321" s="1" t="str">
        <f>IF(V320=0,"",V320)</f>
        <v/>
      </c>
      <c r="O321" s="1" t="s">
        <v>1069</v>
      </c>
      <c r="Q321" s="9" t="s">
        <v>1079</v>
      </c>
      <c r="R321" s="10" t="str">
        <f>INDEX(BD:BD,W317+1)</f>
        <v>ブロックされない&amp;br;このクリーチャーがプレインズウォーカーに戦闘ダメージを与えたとき、対戦相手がディフェンダーか到達を持つクリーチャーをコントロールしている場合、このクリーチャーは変身する。</v>
      </c>
      <c r="S321" s="11"/>
      <c r="T321" s="11"/>
      <c r="U321" s="11"/>
      <c r="V321" s="12"/>
      <c r="W321" s="16"/>
      <c r="X321" s="8" t="s">
        <v>1049</v>
      </c>
      <c r="Y321" s="8"/>
      <c r="Z321" s="8"/>
      <c r="AA321" s="30"/>
      <c r="AC321" s="28"/>
      <c r="AD321" s="28"/>
      <c r="BF321" s="9" t="s">
        <v>1049</v>
      </c>
    </row>
    <row r="322" spans="1:58">
      <c r="A322" s="1" t="str">
        <f t="shared" si="51"/>
        <v>|テキスト|&gt;|&gt;|&gt;|&gt;|ブロックされない&amp;br;このクリーチャーがプレインズウォーカーに戦闘ダメージを与えたとき、対戦相手がディフェンダーか到達を持つクリーチャーをコントロールしている場合、このクリーチャーは変身する。|</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ブロックされない&amp;br;このクリーチャーがプレインズウォーカーに戦闘ダメージを与えたとき、対戦相手がディフェンダーか到達を持つクリーチャーをコントロールしている場合、このクリーチャーは変身する。</v>
      </c>
      <c r="O322" s="1" t="s">
        <v>1069</v>
      </c>
      <c r="Q322" s="14" t="s">
        <v>21</v>
      </c>
      <c r="R322" s="10" t="str">
        <f>INDEX(BE:BE,W317+1)</f>
        <v>When this creature deals combat damage to a Planeswalker, if your opponent controls a creature with Defender or Reach, Transform this creature.</v>
      </c>
      <c r="S322" s="11" t="s">
        <v>1173</v>
      </c>
      <c r="T322" s="10" t="str">
        <f>IF(X322="","",X322&amp;IF(Y322="",""," "&amp;Y322)&amp;IF(Z322="",""," "&amp;Z322)&amp;IF(AA322="",""," "&amp;AA322))</f>
        <v>Unblockable  </v>
      </c>
      <c r="U322" s="11"/>
      <c r="V322" s="12"/>
      <c r="W322" s="16" t="s">
        <v>1084</v>
      </c>
      <c r="X322" s="9" t="str">
        <f t="shared" ref="X322:AA322" si="61">IF(ISERROR(IF(LEN(X321)&gt;1,X321,VLOOKUP(X320,$AC:$AD,2,FALSE))),"",IF(LEN(X321)&gt;1,X321,VLOOKUP(X320,$AC:$AD,2,FALSE)))</f>
        <v>Unblockable</v>
      </c>
      <c r="Y322" s="9" t="str">
        <f t="shared" si="61"/>
        <v/>
      </c>
      <c r="Z322" s="9" t="str">
        <f t="shared" si="61"/>
        <v/>
      </c>
      <c r="AA322" s="9" t="str">
        <f t="shared" si="61"/>
        <v> </v>
      </c>
      <c r="AC322" s="28"/>
      <c r="AD322" s="28"/>
      <c r="BF322" s="9" t="s">
        <v>1049</v>
      </c>
    </row>
    <row r="323" spans="1:58">
      <c r="A323" s="1" t="str">
        <f t="shared" si="51"/>
        <v>|英テキスト|&gt;|&gt;|&gt;|&gt;|Unblockable  &amp;br;When this creature deals combat damage to a Planeswalker, if your opponent controls a creature with Defender or Reach, Transform this creature.|</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Unblockable  &amp;br;When this creature deals combat damage to a Planeswalker, if your opponent controls a creature with Defender or Reach, Transform this creature.</v>
      </c>
      <c r="O323" s="1" t="s">
        <v>1069</v>
      </c>
      <c r="Q323" s="9" t="s">
        <v>12</v>
      </c>
      <c r="R323" s="10" t="str">
        <f>IF(INDEX(AX:AX,W317+1)="",0,INDEX(AX:AX,W317+1)&amp;"/"&amp;INDEX(AY:AY,W317+1))</f>
        <v>1/1</v>
      </c>
      <c r="S323" s="11"/>
      <c r="T323" s="11"/>
      <c r="U323" s="11"/>
      <c r="V323" s="12"/>
      <c r="W323" s="16"/>
      <c r="X323" s="9"/>
      <c r="Y323" s="28"/>
      <c r="Z323" s="28"/>
      <c r="AA323" s="29"/>
      <c r="AC323" s="28"/>
      <c r="AD323" s="28"/>
      <c r="BF323" s="9" t="s">
        <v>1049</v>
      </c>
    </row>
    <row r="324" spans="1:58">
      <c r="A324" s="1" t="str">
        <f t="shared" si="51"/>
        <v>|PT|&gt;|1/1|シールド数|&gt;||</v>
      </c>
      <c r="B324" s="1" t="s">
        <v>1049</v>
      </c>
      <c r="C324" s="1" t="s">
        <v>1069</v>
      </c>
      <c r="D324" s="1" t="s">
        <v>12</v>
      </c>
      <c r="E324" s="1" t="s">
        <v>1069</v>
      </c>
      <c r="F324" s="1" t="s">
        <v>1083</v>
      </c>
      <c r="G324" s="1" t="s">
        <v>1069</v>
      </c>
      <c r="H324" s="1" t="str">
        <f>IF(R323=0,"",R323)</f>
        <v>1/1</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*末永く/Ever After</v>
      </c>
      <c r="B331" s="1" t="s">
        <v>1049</v>
      </c>
      <c r="C331" s="1" t="str">
        <f>"*"&amp;R331&amp;"/"&amp;T331</f>
        <v>*末永く/Ever After</v>
      </c>
      <c r="Q331" s="9" t="s">
        <v>3</v>
      </c>
      <c r="R331" s="10" t="str">
        <f>INDEX(AJ:AJ,W330+1)</f>
        <v>末永く</v>
      </c>
      <c r="S331" s="11" t="s">
        <v>4</v>
      </c>
      <c r="T331" s="10" t="str">
        <f>INDEX(AK:AK,W330+1)</f>
        <v>Ever After</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黒</v>
      </c>
      <c r="S332" s="15" t="s">
        <v>1</v>
      </c>
      <c r="T332" s="10" t="str">
        <f>INDEX(AG:AG,W330+1)</f>
        <v>レア</v>
      </c>
      <c r="U332" s="15" t="s">
        <v>2</v>
      </c>
      <c r="V332" s="10">
        <f>INDEX(AI:AI,W330+1)</f>
        <v>13</v>
      </c>
      <c r="W332" s="16"/>
      <c r="X332" s="10" t="str">
        <f>INDEX(AQ:AQ,W330+1)</f>
        <v>あなたがコントロールしていて破壊された死後のゾンビ2体を戦場に戻す。</v>
      </c>
      <c r="Y332" s="28"/>
      <c r="Z332" s="28"/>
      <c r="AA332" s="29"/>
      <c r="AC332" s="11"/>
      <c r="AD332" s="11"/>
      <c r="BF332" s="9" t="s">
        <v>1049</v>
      </c>
    </row>
    <row r="333" spans="1:58">
      <c r="A333" s="1" t="str">
        <f t="shared" si="62"/>
        <v>|色|黒|レアリティ|レア|マナコスト|13|</v>
      </c>
      <c r="B333" s="1" t="s">
        <v>1049</v>
      </c>
      <c r="C333" s="1" t="s">
        <v>1069</v>
      </c>
      <c r="D333" s="4" t="s">
        <v>0</v>
      </c>
      <c r="E333" s="1" t="s">
        <v>1069</v>
      </c>
      <c r="F333" s="1" t="str">
        <f>IF(R332=0,"",R332)</f>
        <v>黒</v>
      </c>
      <c r="G333" s="1" t="s">
        <v>1069</v>
      </c>
      <c r="H333" s="4" t="s">
        <v>1073</v>
      </c>
      <c r="I333" s="1" t="s">
        <v>1069</v>
      </c>
      <c r="J333" s="1" t="str">
        <f>IF(T332=0,"",T332)</f>
        <v>レア</v>
      </c>
      <c r="K333" s="1" t="s">
        <v>1069</v>
      </c>
      <c r="L333" s="4" t="s">
        <v>1074</v>
      </c>
      <c r="M333" s="1" t="s">
        <v>1069</v>
      </c>
      <c r="N333" s="1">
        <f>IF(V332=0,"",V332)</f>
        <v>13</v>
      </c>
      <c r="O333" s="1" t="s">
        <v>1069</v>
      </c>
      <c r="Q333" s="9" t="s">
        <v>5</v>
      </c>
      <c r="R333" s="10" t="str">
        <f>INDEX(AL:AL,W330+1)</f>
        <v>呪文</v>
      </c>
      <c r="S333" s="15" t="s">
        <v>1075</v>
      </c>
      <c r="T333" s="10">
        <f>INDEX(AN:AN,W330+1)</f>
        <v>0</v>
      </c>
      <c r="U333" s="10">
        <f>INDEX(AO:AO,W330+1)</f>
        <v>0</v>
      </c>
      <c r="V333" s="10">
        <f>INDEX(AP:AP,W330+1)</f>
        <v>0</v>
      </c>
      <c r="W333" s="16"/>
      <c r="X333" s="10" t="str">
        <f>INDEX(AZ:AZ,W330+1)</f>
        <v>あな</v>
      </c>
      <c r="Y333" s="10" t="str">
        <f>INDEX(BA:BA,W330+1)</f>
        <v/>
      </c>
      <c r="Z333" s="10" t="str">
        <f>INDEX(BB:BB,W330+1)</f>
        <v/>
      </c>
      <c r="AA333" s="10">
        <f>INDEX(BC:BC,W330+1)</f>
        <v>0</v>
      </c>
      <c r="AC333" s="28"/>
      <c r="AD333" s="28"/>
      <c r="BF333" s="9" t="s">
        <v>1049</v>
      </c>
    </row>
    <row r="334" spans="1:58">
      <c r="A334" s="1" t="str">
        <f t="shared" si="62"/>
        <v>|種別|呪文|サブタイプ||||</v>
      </c>
      <c r="B334" s="1" t="s">
        <v>1049</v>
      </c>
      <c r="C334" s="1" t="s">
        <v>1069</v>
      </c>
      <c r="D334" s="4" t="s">
        <v>5</v>
      </c>
      <c r="E334" s="1" t="s">
        <v>1069</v>
      </c>
      <c r="F334" s="1" t="str">
        <f>IF(R333=0,"",R333)</f>
        <v>呪文</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あなたがコントロールしていて破壊された死後のゾンビ2体を戦場に戻す。</v>
      </c>
      <c r="S334" s="11"/>
      <c r="T334" s="11"/>
      <c r="U334" s="11"/>
      <c r="V334" s="12"/>
      <c r="W334" s="16"/>
      <c r="X334" s="8"/>
      <c r="Y334" s="8"/>
      <c r="Z334" s="8"/>
      <c r="AA334" s="30"/>
      <c r="AC334" s="28"/>
      <c r="AD334" s="28"/>
      <c r="BF334" s="9" t="s">
        <v>1049</v>
      </c>
    </row>
    <row r="335" spans="1:58">
      <c r="A335" s="1" t="str">
        <f t="shared" si="62"/>
        <v>|テキスト|&gt;|&gt;|&gt;|&gt;|あなたがコントロールしていて破壊された死後のゾンビ2体を戦場に戻す。|</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あなたがコントロールしていて破壊された死後のゾンビ2体を戦場に戻す。</v>
      </c>
      <c r="O335" s="1" t="s">
        <v>1069</v>
      </c>
      <c r="Q335" s="14" t="s">
        <v>21</v>
      </c>
      <c r="R335" s="10" t="str">
        <f>INDEX(BE:BE,W330+1)</f>
        <v>The last 2 Zombie creatures you controlled that were Destroyed are Returned to the battlefield.</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|英テキスト|&gt;|&gt;|&gt;|&gt;|The last 2 Zombie creatures you controlled that were Destroyed are Returned to the battlefield.|</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The last 2 Zombie creatures you controlled that were Destroyed are Returned to the battlefield.</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*床下から/From Under the Floorboards</v>
      </c>
      <c r="B344" s="1" t="s">
        <v>1049</v>
      </c>
      <c r="C344" s="1" t="str">
        <f>"*"&amp;R344&amp;"/"&amp;T344</f>
        <v>*床下から/From Under the Floorboards</v>
      </c>
      <c r="Q344" s="9" t="s">
        <v>3</v>
      </c>
      <c r="R344" s="10" t="str">
        <f>INDEX(AJ:AJ,W343+1)</f>
        <v>床下から</v>
      </c>
      <c r="S344" s="11" t="s">
        <v>4</v>
      </c>
      <c r="T344" s="10" t="str">
        <f>INDEX(AK:AK,W343+1)</f>
        <v>From Under the Floorboards</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黒</v>
      </c>
      <c r="S345" s="15" t="s">
        <v>1</v>
      </c>
      <c r="T345" s="10" t="str">
        <f>INDEX(AG:AG,W343+1)</f>
        <v>レア</v>
      </c>
      <c r="U345" s="15" t="s">
        <v>2</v>
      </c>
      <c r="V345" s="10">
        <f>INDEX(AI:AI,W343+1)</f>
        <v>7</v>
      </c>
      <c r="W345" s="16"/>
      <c r="X345" s="10" t="str">
        <f>INDEX(AQ:AQ,W343+1)</f>
        <v>マッドネス3</v>
      </c>
      <c r="Y345" s="28"/>
      <c r="Z345" s="28"/>
      <c r="AA345" s="29"/>
      <c r="AC345" s="11"/>
      <c r="AD345" s="11"/>
      <c r="BF345" s="9" t="s">
        <v>1049</v>
      </c>
    </row>
    <row r="346" spans="1:58">
      <c r="A346" s="1" t="str">
        <f t="shared" si="62"/>
        <v>|色|黒|レアリティ|レア|マナコスト|7|</v>
      </c>
      <c r="B346" s="1" t="s">
        <v>1049</v>
      </c>
      <c r="C346" s="1" t="s">
        <v>1069</v>
      </c>
      <c r="D346" s="4" t="s">
        <v>0</v>
      </c>
      <c r="E346" s="1" t="s">
        <v>1069</v>
      </c>
      <c r="F346" s="1" t="str">
        <f>IF(R345=0,"",R345)</f>
        <v>黒</v>
      </c>
      <c r="G346" s="1" t="s">
        <v>1069</v>
      </c>
      <c r="H346" s="4" t="s">
        <v>1073</v>
      </c>
      <c r="I346" s="1" t="s">
        <v>1069</v>
      </c>
      <c r="J346" s="1" t="str">
        <f>IF(T345=0,"",T345)</f>
        <v>レア</v>
      </c>
      <c r="K346" s="1" t="s">
        <v>1069</v>
      </c>
      <c r="L346" s="4" t="s">
        <v>1074</v>
      </c>
      <c r="M346" s="1" t="s">
        <v>1069</v>
      </c>
      <c r="N346" s="1">
        <f>IF(V345=0,"",V345)</f>
        <v>7</v>
      </c>
      <c r="O346" s="1" t="s">
        <v>1069</v>
      </c>
      <c r="Q346" s="9" t="s">
        <v>5</v>
      </c>
      <c r="R346" s="10" t="str">
        <f>INDEX(AL:AL,W343+1)</f>
        <v>呪文</v>
      </c>
      <c r="S346" s="15" t="s">
        <v>1075</v>
      </c>
      <c r="T346" s="10">
        <f>INDEX(AN:AN,W343+1)</f>
        <v>0</v>
      </c>
      <c r="U346" s="10">
        <f>INDEX(AO:AO,W343+1)</f>
        <v>0</v>
      </c>
      <c r="V346" s="10">
        <f>INDEX(AP:AP,W343+1)</f>
        <v>0</v>
      </c>
      <c r="W346" s="16"/>
      <c r="X346" s="10" t="str">
        <f>INDEX(AZ:AZ,W343+1)</f>
        <v>マッ</v>
      </c>
      <c r="Y346" s="10" t="str">
        <f>INDEX(BA:BA,W343+1)</f>
        <v/>
      </c>
      <c r="Z346" s="10" t="str">
        <f>INDEX(BB:BB,W343+1)</f>
        <v/>
      </c>
      <c r="AA346" s="10">
        <f>INDEX(BC:BC,W343+1)</f>
        <v>0</v>
      </c>
      <c r="AC346" s="28"/>
      <c r="AD346" s="28"/>
      <c r="BF346" s="9" t="s">
        <v>1049</v>
      </c>
    </row>
    <row r="347" spans="1:58">
      <c r="A347" s="1" t="str">
        <f t="shared" si="62"/>
        <v>|種別|呪文|サブタイプ||||</v>
      </c>
      <c r="B347" s="1" t="s">
        <v>1049</v>
      </c>
      <c r="C347" s="1" t="s">
        <v>1069</v>
      </c>
      <c r="D347" s="4" t="s">
        <v>5</v>
      </c>
      <c r="E347" s="1" t="s">
        <v>1069</v>
      </c>
      <c r="F347" s="1" t="str">
        <f>IF(R346=0,"",R346)</f>
        <v>呪文</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マッドネス3&amp;br;2/2の黒のゾンビ･トークンを3体召喚し、あなたは3点のライフを得る。</v>
      </c>
      <c r="S347" s="11"/>
      <c r="T347" s="11"/>
      <c r="U347" s="11"/>
      <c r="V347" s="12"/>
      <c r="W347" s="16"/>
      <c r="X347" s="8"/>
      <c r="Y347" s="8"/>
      <c r="Z347" s="8"/>
      <c r="AA347" s="30"/>
      <c r="AC347" s="28"/>
      <c r="AD347" s="28"/>
      <c r="BF347" s="9" t="s">
        <v>1049</v>
      </c>
    </row>
    <row r="348" spans="1:58">
      <c r="A348" s="1" t="str">
        <f t="shared" si="62"/>
        <v>|テキスト|&gt;|&gt;|&gt;|&gt;|マッドネス3&amp;br;2/2の黒のゾンビ･トークンを3体召喚し、あなたは3点のライフを得る。|</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マッドネス3&amp;br;2/2の黒のゾンビ･トークンを3体召喚し、あなたは3点のライフを得る。</v>
      </c>
      <c r="O348" s="1" t="s">
        <v>1069</v>
      </c>
      <c r="Q348" s="14" t="s">
        <v>21</v>
      </c>
      <c r="R348" s="10" t="str">
        <f>INDEX(BE:BE,W343+1)</f>
        <v>Madness 3.&amp;br;Summon 3 2/2 Black Zombies and you gain 3 life.</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|英テキスト|&gt;|&gt;|&gt;|&gt;|Madness 3.&amp;br;Summon 3 2/2 Black Zombies and you gain 3 life.|</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Madness 3.&amp;br;Summon 3 2/2 Black Zombies and you gain 3 life.</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*餌食/To the Slaughter</v>
      </c>
      <c r="B357" s="1" t="s">
        <v>1049</v>
      </c>
      <c r="C357" s="1" t="str">
        <f>"*"&amp;R357&amp;"/"&amp;T357</f>
        <v>*餌食/To the Slaughter</v>
      </c>
      <c r="Q357" s="9" t="s">
        <v>3</v>
      </c>
      <c r="R357" s="10" t="str">
        <f>INDEX(AJ:AJ,W356+1)</f>
        <v>餌食</v>
      </c>
      <c r="S357" s="11" t="s">
        <v>4</v>
      </c>
      <c r="T357" s="10" t="str">
        <f>INDEX(AK:AK,W356+1)</f>
        <v>To the Slaughter</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黒</v>
      </c>
      <c r="S358" s="15" t="s">
        <v>1</v>
      </c>
      <c r="T358" s="10" t="str">
        <f>INDEX(AG:AG,W356+1)</f>
        <v>レア</v>
      </c>
      <c r="U358" s="15" t="s">
        <v>2</v>
      </c>
      <c r="V358" s="10">
        <f>INDEX(AI:AI,W356+1)</f>
        <v>5</v>
      </c>
      <c r="W358" s="16"/>
      <c r="X358" s="10" t="str">
        <f>INDEX(AQ:AQ,W356+1)</f>
        <v>クリーチャー1体を対象とし、それを破壊する。</v>
      </c>
      <c r="Y358" s="28"/>
      <c r="Z358" s="28"/>
      <c r="AA358" s="29"/>
      <c r="AC358" s="11"/>
      <c r="AD358" s="11"/>
      <c r="BF358" s="9" t="s">
        <v>1049</v>
      </c>
    </row>
    <row r="359" spans="1:58">
      <c r="A359" s="1" t="str">
        <f t="shared" si="62"/>
        <v>|色|黒|レアリティ|レア|マナコスト|5|</v>
      </c>
      <c r="B359" s="1" t="s">
        <v>1049</v>
      </c>
      <c r="C359" s="1" t="s">
        <v>1069</v>
      </c>
      <c r="D359" s="4" t="s">
        <v>0</v>
      </c>
      <c r="E359" s="1" t="s">
        <v>1069</v>
      </c>
      <c r="F359" s="1" t="str">
        <f>IF(R358=0,"",R358)</f>
        <v>黒</v>
      </c>
      <c r="G359" s="1" t="s">
        <v>1069</v>
      </c>
      <c r="H359" s="4" t="s">
        <v>1073</v>
      </c>
      <c r="I359" s="1" t="s">
        <v>1069</v>
      </c>
      <c r="J359" s="1" t="str">
        <f>IF(T358=0,"",T358)</f>
        <v>レア</v>
      </c>
      <c r="K359" s="1" t="s">
        <v>1069</v>
      </c>
      <c r="L359" s="4" t="s">
        <v>1074</v>
      </c>
      <c r="M359" s="1" t="s">
        <v>1069</v>
      </c>
      <c r="N359" s="1">
        <f>IF(V358=0,"",V358)</f>
        <v>5</v>
      </c>
      <c r="O359" s="1" t="s">
        <v>1069</v>
      </c>
      <c r="Q359" s="9" t="s">
        <v>5</v>
      </c>
      <c r="R359" s="10" t="str">
        <f>INDEX(AL:AL,W356+1)</f>
        <v>呪文</v>
      </c>
      <c r="S359" s="15" t="s">
        <v>1075</v>
      </c>
      <c r="T359" s="10">
        <f>INDEX(AN:AN,W356+1)</f>
        <v>0</v>
      </c>
      <c r="U359" s="10">
        <f>INDEX(AO:AO,W356+1)</f>
        <v>0</v>
      </c>
      <c r="V359" s="10">
        <f>INDEX(AP:AP,W356+1)</f>
        <v>0</v>
      </c>
      <c r="W359" s="16"/>
      <c r="X359" s="10" t="str">
        <f>INDEX(AZ:AZ,W356+1)</f>
        <v>クリ</v>
      </c>
      <c r="Y359" s="10" t="str">
        <f>INDEX(BA:BA,W356+1)</f>
        <v/>
      </c>
      <c r="Z359" s="10" t="str">
        <f>INDEX(BB:BB,W356+1)</f>
        <v/>
      </c>
      <c r="AA359" s="10">
        <f>INDEX(BC:BC,W356+1)</f>
        <v>0</v>
      </c>
      <c r="AC359" s="28"/>
      <c r="AD359" s="28"/>
      <c r="BF359" s="9" t="s">
        <v>1049</v>
      </c>
    </row>
    <row r="360" spans="1:58">
      <c r="A360" s="1" t="str">
        <f t="shared" si="62"/>
        <v>|種別|呪文|サブタイプ||||</v>
      </c>
      <c r="B360" s="1" t="s">
        <v>1049</v>
      </c>
      <c r="C360" s="1" t="s">
        <v>1069</v>
      </c>
      <c r="D360" s="4" t="s">
        <v>5</v>
      </c>
      <c r="E360" s="1" t="s">
        <v>1069</v>
      </c>
      <c r="F360" s="1" t="str">
        <f>IF(R359=0,"",R359)</f>
        <v>呪文</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クリーチャー1体を対象とし、それを破壊する。&amp;br;昂揚：対戦相手は10点のダメージを受ける。</v>
      </c>
      <c r="S360" s="11"/>
      <c r="T360" s="11"/>
      <c r="U360" s="11"/>
      <c r="V360" s="12"/>
      <c r="W360" s="16"/>
      <c r="X360" s="8"/>
      <c r="Y360" s="8"/>
      <c r="Z360" s="8"/>
      <c r="AA360" s="30"/>
      <c r="AC360" s="28"/>
      <c r="AD360" s="28"/>
      <c r="BF360" s="9" t="s">
        <v>1049</v>
      </c>
    </row>
    <row r="361" spans="1:58">
      <c r="A361" s="1" t="str">
        <f t="shared" si="62"/>
        <v>|テキスト|&gt;|&gt;|&gt;|&gt;|クリーチャー1体を対象とし、それを破壊する。&amp;br;昂揚：対戦相手は10点のダメージを受ける。|</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クリーチャー1体を対象とし、それを破壊する。&amp;br;昂揚：対戦相手は10点のダメージを受ける。</v>
      </c>
      <c r="O361" s="1" t="s">
        <v>1069</v>
      </c>
      <c r="Q361" s="14" t="s">
        <v>21</v>
      </c>
      <c r="R361" s="10" t="str">
        <f>INDEX(BE:BE,W356+1)</f>
        <v>Target creature is destroyed. Delirium:Deal 10 damage to opponent.</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|英テキスト|&gt;|&gt;|&gt;|&gt;|Target creature is destroyed. Delirium:Deal 10 damage to opponent.|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Target creature is destroyed. Delirium:Deal 10 damage to opponent.</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*精神壊しの悪魔/Mindwrack Demon</v>
      </c>
      <c r="B370" s="1" t="s">
        <v>1049</v>
      </c>
      <c r="C370" s="1" t="str">
        <f>"*"&amp;R370&amp;"/"&amp;T370</f>
        <v>*精神壊しの悪魔/Mindwrack Demon</v>
      </c>
      <c r="Q370" s="9" t="s">
        <v>3</v>
      </c>
      <c r="R370" s="10" t="str">
        <f>INDEX(AJ:AJ,W369+1)</f>
        <v>精神壊しの悪魔</v>
      </c>
      <c r="S370" s="11" t="s">
        <v>4</v>
      </c>
      <c r="T370" s="10" t="str">
        <f>INDEX(AK:AK,W369+1)</f>
        <v>Mindwrack Demon</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黒</v>
      </c>
      <c r="S371" s="15" t="s">
        <v>1</v>
      </c>
      <c r="T371" s="10" t="str">
        <f>INDEX(AG:AG,W369+1)</f>
        <v>神話レア</v>
      </c>
      <c r="U371" s="15" t="s">
        <v>2</v>
      </c>
      <c r="V371" s="10">
        <f>INDEX(AI:AI,W369+1)</f>
        <v>8</v>
      </c>
      <c r="W371" s="16"/>
      <c r="X371" s="10" t="str">
        <f>INDEX(AQ:AQ,W369+1)</f>
        <v>飛行 トランプル</v>
      </c>
      <c r="Y371" s="28"/>
      <c r="Z371" s="28"/>
      <c r="AA371" s="29"/>
      <c r="AC371" s="11"/>
      <c r="AD371" s="11"/>
      <c r="BF371" s="9" t="s">
        <v>1049</v>
      </c>
    </row>
    <row r="372" spans="1:58">
      <c r="A372" s="1" t="str">
        <f t="shared" si="62"/>
        <v>|色|黒|レアリティ|神話レア|マナコスト|8|</v>
      </c>
      <c r="B372" s="1" t="s">
        <v>1049</v>
      </c>
      <c r="C372" s="1" t="s">
        <v>1069</v>
      </c>
      <c r="D372" s="4" t="s">
        <v>0</v>
      </c>
      <c r="E372" s="1" t="s">
        <v>1069</v>
      </c>
      <c r="F372" s="1" t="str">
        <f>IF(R371=0,"",R371)</f>
        <v>黒</v>
      </c>
      <c r="G372" s="1" t="s">
        <v>1069</v>
      </c>
      <c r="H372" s="4" t="s">
        <v>1073</v>
      </c>
      <c r="I372" s="1" t="s">
        <v>1069</v>
      </c>
      <c r="J372" s="1" t="str">
        <f>IF(T371=0,"",T371)</f>
        <v>神話レア</v>
      </c>
      <c r="K372" s="1" t="s">
        <v>1069</v>
      </c>
      <c r="L372" s="4" t="s">
        <v>1074</v>
      </c>
      <c r="M372" s="1" t="s">
        <v>1069</v>
      </c>
      <c r="N372" s="1">
        <f>IF(V371=0,"",V371)</f>
        <v>8</v>
      </c>
      <c r="O372" s="1" t="s">
        <v>1069</v>
      </c>
      <c r="Q372" s="9" t="s">
        <v>5</v>
      </c>
      <c r="R372" s="10" t="str">
        <f>INDEX(AL:AL,W369+1)</f>
        <v>クリーチャー</v>
      </c>
      <c r="S372" s="15" t="s">
        <v>1075</v>
      </c>
      <c r="T372" s="10" t="str">
        <f>INDEX(AN:AN,W369+1)</f>
        <v>デーモン</v>
      </c>
      <c r="U372" s="10">
        <f>INDEX(AO:AO,W369+1)</f>
        <v>0</v>
      </c>
      <c r="V372" s="10">
        <f>INDEX(AP:AP,W369+1)</f>
        <v>0</v>
      </c>
      <c r="W372" s="16"/>
      <c r="X372" s="10" t="str">
        <f>INDEX(AZ:AZ,W369+1)</f>
        <v>飛行</v>
      </c>
      <c r="Y372" s="10" t="str">
        <f>INDEX(BA:BA,W369+1)</f>
        <v>トラ</v>
      </c>
      <c r="Z372" s="10" t="str">
        <f>INDEX(BB:BB,W369+1)</f>
        <v/>
      </c>
      <c r="AA372" s="10">
        <f>INDEX(BC:BC,W369+1)</f>
        <v>0</v>
      </c>
      <c r="AC372" s="28"/>
      <c r="AD372" s="28"/>
      <c r="BF372" s="9" t="s">
        <v>1049</v>
      </c>
    </row>
    <row r="373" spans="1:58">
      <c r="A373" s="1" t="str">
        <f t="shared" si="62"/>
        <v>|種別|クリーチャー|サブタイプ|デーモン|||</v>
      </c>
      <c r="B373" s="1" t="s">
        <v>1049</v>
      </c>
      <c r="C373" s="1" t="s">
        <v>1069</v>
      </c>
      <c r="D373" s="4" t="s">
        <v>5</v>
      </c>
      <c r="E373" s="1" t="s">
        <v>1069</v>
      </c>
      <c r="F373" s="1" t="str">
        <f>IF(R372=0,"",R372)</f>
        <v>クリーチャー</v>
      </c>
      <c r="G373" s="1" t="s">
        <v>1069</v>
      </c>
      <c r="H373" s="4" t="s">
        <v>1078</v>
      </c>
      <c r="I373" s="1" t="s">
        <v>1069</v>
      </c>
      <c r="J373" s="1" t="str">
        <f>IF(T372=0,"",T372)</f>
        <v>デーモン</v>
      </c>
      <c r="K373" s="1" t="s">
        <v>1069</v>
      </c>
      <c r="L373" s="1" t="str">
        <f>IF(U372=0,"",U372)</f>
        <v/>
      </c>
      <c r="M373" s="1" t="s">
        <v>1069</v>
      </c>
      <c r="N373" s="1" t="str">
        <f>IF(V372=0,"",V372)</f>
        <v/>
      </c>
      <c r="O373" s="1" t="s">
        <v>1069</v>
      </c>
      <c r="Q373" s="9" t="s">
        <v>1079</v>
      </c>
      <c r="R373" s="10" t="str">
        <f>INDEX(BD:BD,W369+1)</f>
        <v>飛行 トランプル&amp;br;このクリーチャーが戦場に出たとき、あなたはカードを4枚捨てる。&amp;br;あなたのターン開始時に、5個以上の黒ジェムがある場合、あなたは4点のダメージを受ける。</v>
      </c>
      <c r="S373" s="11"/>
      <c r="T373" s="11"/>
      <c r="U373" s="11"/>
      <c r="V373" s="12"/>
      <c r="W373" s="16"/>
      <c r="X373" s="8"/>
      <c r="Y373" s="8"/>
      <c r="Z373" s="8"/>
      <c r="AA373" s="30"/>
      <c r="AC373" s="28"/>
      <c r="AD373" s="28"/>
      <c r="BF373" s="9" t="s">
        <v>1049</v>
      </c>
    </row>
    <row r="374" spans="1:58">
      <c r="A374" s="1" t="str">
        <f t="shared" si="62"/>
        <v>|テキスト|&gt;|&gt;|&gt;|&gt;|飛行 トランプル&amp;br;このクリーチャーが戦場に出たとき、あなたはカードを4枚捨てる。&amp;br;あなたのターン開始時に、5個以上の黒ジェムがある場合、あなたは4点のダメージを受ける。|</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飛行 トランプル&amp;br;このクリーチャーが戦場に出たとき、あなたはカードを4枚捨てる。&amp;br;あなたのターン開始時に、5個以上の黒ジェムがある場合、あなたは4点のダメージを受ける。</v>
      </c>
      <c r="O374" s="1" t="s">
        <v>1069</v>
      </c>
      <c r="Q374" s="14" t="s">
        <v>21</v>
      </c>
      <c r="R374" s="10" t="str">
        <f>INDEX(BE:BE,W369+1)</f>
        <v>When this creature enters the battlefield, Discard 4 cards.&amp;br;At the beginning of your turn, if there are 5 or more Black gems, you take 4 damage.</v>
      </c>
      <c r="S374" s="11" t="s">
        <v>1173</v>
      </c>
      <c r="T374" s="10" t="str">
        <f>IF(X374="","",X374&amp;IF(Y374="",""," "&amp;Y374)&amp;IF(Z374="",""," "&amp;Z374)&amp;IF(AA374="",""," "&amp;AA374))</f>
        <v>Flying Trample  </v>
      </c>
      <c r="U374" s="11"/>
      <c r="V374" s="12"/>
      <c r="W374" s="16" t="s">
        <v>1084</v>
      </c>
      <c r="X374" s="9" t="str">
        <f t="shared" ref="X374:AA374" si="70">IF(ISERROR(IF(LEN(X373)&gt;1,X373,VLOOKUP(X372,$AC:$AD,2,FALSE))),"",IF(LEN(X373)&gt;1,X373,VLOOKUP(X372,$AC:$AD,2,FALSE)))</f>
        <v>Flying</v>
      </c>
      <c r="Y374" s="9" t="str">
        <f t="shared" si="70"/>
        <v>Trample</v>
      </c>
      <c r="Z374" s="9" t="str">
        <f t="shared" si="70"/>
        <v/>
      </c>
      <c r="AA374" s="9" t="str">
        <f t="shared" si="70"/>
        <v> </v>
      </c>
      <c r="AC374" s="28"/>
      <c r="AD374" s="28"/>
      <c r="BF374" s="9" t="s">
        <v>1049</v>
      </c>
    </row>
    <row r="375" spans="1:58">
      <c r="A375" s="1" t="str">
        <f t="shared" si="62"/>
        <v>|英テキスト|&gt;|&gt;|&gt;|&gt;|Flying Trample  &amp;br;When this creature enters the battlefield, Discard 4 cards.&amp;br;At the beginning of your turn, if there are 5 or more Black gems, you take 4 damage.|</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Flying Trample  &amp;br;When this creature enters the battlefield, Discard 4 cards.&amp;br;At the beginning of your turn, if there are 5 or more Black gems, you take 4 damage.</v>
      </c>
      <c r="O375" s="1" t="s">
        <v>1069</v>
      </c>
      <c r="Q375" s="9" t="s">
        <v>12</v>
      </c>
      <c r="R375" s="10" t="str">
        <f>IF(INDEX(AX:AX,W369+1)="",0,INDEX(AX:AX,W369+1)&amp;"/"&amp;INDEX(AY:AY,W369+1))</f>
        <v>7/8</v>
      </c>
      <c r="S375" s="11"/>
      <c r="T375" s="11"/>
      <c r="U375" s="11"/>
      <c r="V375" s="12"/>
      <c r="W375" s="16"/>
      <c r="X375" s="9"/>
      <c r="Y375" s="28"/>
      <c r="Z375" s="28"/>
      <c r="AA375" s="29"/>
      <c r="AC375" s="28"/>
      <c r="AD375" s="28"/>
      <c r="BF375" s="9" t="s">
        <v>1049</v>
      </c>
    </row>
    <row r="376" spans="1:58">
      <c r="A376" s="1" t="str">
        <f t="shared" si="62"/>
        <v>|PT|&gt;|7/8|シールド数|&gt;||</v>
      </c>
      <c r="B376" s="1" t="s">
        <v>1049</v>
      </c>
      <c r="C376" s="1" t="s">
        <v>1069</v>
      </c>
      <c r="D376" s="1" t="s">
        <v>12</v>
      </c>
      <c r="E376" s="1" t="s">
        <v>1069</v>
      </c>
      <c r="F376" s="1" t="s">
        <v>1083</v>
      </c>
      <c r="G376" s="1" t="s">
        <v>1069</v>
      </c>
      <c r="H376" s="1" t="str">
        <f>IF(R375=0,"",R375)</f>
        <v>7/8</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*無情な死者/Relentless Dead</v>
      </c>
      <c r="B383" s="1" t="s">
        <v>1049</v>
      </c>
      <c r="C383" s="1" t="str">
        <f>"*"&amp;R383&amp;"/"&amp;T383</f>
        <v>*無情な死者/Relentless Dead</v>
      </c>
      <c r="Q383" s="9" t="s">
        <v>3</v>
      </c>
      <c r="R383" s="10" t="str">
        <f>INDEX(AJ:AJ,W382+1)</f>
        <v>無情な死者</v>
      </c>
      <c r="S383" s="11" t="s">
        <v>4</v>
      </c>
      <c r="T383" s="10" t="str">
        <f>INDEX(AK:AK,W382+1)</f>
        <v>Relentless Dead</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黒</v>
      </c>
      <c r="S384" s="15" t="s">
        <v>1</v>
      </c>
      <c r="T384" s="10" t="str">
        <f>INDEX(AG:AG,W382+1)</f>
        <v>神話レア</v>
      </c>
      <c r="U384" s="15" t="s">
        <v>2</v>
      </c>
      <c r="V384" s="10">
        <f>INDEX(AI:AI,W382+1)</f>
        <v>14</v>
      </c>
      <c r="W384" s="16"/>
      <c r="X384" s="10" t="str">
        <f>INDEX(AQ:AQ,W382+1)</f>
        <v>威迫</v>
      </c>
      <c r="Y384" s="28"/>
      <c r="Z384" s="28"/>
      <c r="AA384" s="29"/>
      <c r="AC384" s="11"/>
      <c r="AD384" s="11"/>
      <c r="BF384" s="9" t="s">
        <v>1049</v>
      </c>
    </row>
    <row r="385" spans="1:58">
      <c r="A385" s="1" t="str">
        <f t="shared" si="62"/>
        <v>|色|黒|レアリティ|神話レア|マナコスト|14|</v>
      </c>
      <c r="B385" s="1" t="s">
        <v>1049</v>
      </c>
      <c r="C385" s="1" t="s">
        <v>1069</v>
      </c>
      <c r="D385" s="4" t="s">
        <v>0</v>
      </c>
      <c r="E385" s="1" t="s">
        <v>1069</v>
      </c>
      <c r="F385" s="1" t="str">
        <f>IF(R384=0,"",R384)</f>
        <v>黒</v>
      </c>
      <c r="G385" s="1" t="s">
        <v>1069</v>
      </c>
      <c r="H385" s="4" t="s">
        <v>1073</v>
      </c>
      <c r="I385" s="1" t="s">
        <v>1069</v>
      </c>
      <c r="J385" s="1" t="str">
        <f>IF(T384=0,"",T384)</f>
        <v>神話レア</v>
      </c>
      <c r="K385" s="1" t="s">
        <v>1069</v>
      </c>
      <c r="L385" s="4" t="s">
        <v>1074</v>
      </c>
      <c r="M385" s="1" t="s">
        <v>1069</v>
      </c>
      <c r="N385" s="1">
        <f>IF(V384=0,"",V384)</f>
        <v>14</v>
      </c>
      <c r="O385" s="1" t="s">
        <v>1069</v>
      </c>
      <c r="Q385" s="9" t="s">
        <v>5</v>
      </c>
      <c r="R385" s="10" t="str">
        <f>INDEX(AL:AL,W382+1)</f>
        <v>クリーチャー</v>
      </c>
      <c r="S385" s="15" t="s">
        <v>1075</v>
      </c>
      <c r="T385" s="10" t="str">
        <f>INDEX(AN:AN,W382+1)</f>
        <v>ゾンビ</v>
      </c>
      <c r="U385" s="10">
        <f>INDEX(AO:AO,W382+1)</f>
        <v>0</v>
      </c>
      <c r="V385" s="10">
        <f>INDEX(AP:AP,W382+1)</f>
        <v>0</v>
      </c>
      <c r="W385" s="16"/>
      <c r="X385" s="10" t="str">
        <f>INDEX(AZ:AZ,W382+1)</f>
        <v>威迫</v>
      </c>
      <c r="Y385" s="10" t="str">
        <f>INDEX(BA:BA,W382+1)</f>
        <v/>
      </c>
      <c r="Z385" s="10" t="str">
        <f>INDEX(BB:BB,W382+1)</f>
        <v/>
      </c>
      <c r="AA385" s="10">
        <f>INDEX(BC:BC,W382+1)</f>
        <v>0</v>
      </c>
      <c r="AC385" s="28"/>
      <c r="AD385" s="28"/>
      <c r="BF385" s="9" t="s">
        <v>1049</v>
      </c>
    </row>
    <row r="386" spans="1:58">
      <c r="A386" s="1" t="str">
        <f t="shared" si="62"/>
        <v>|種別|クリーチャー|サブタイプ|ゾンビ|||</v>
      </c>
      <c r="B386" s="1" t="s">
        <v>1049</v>
      </c>
      <c r="C386" s="1" t="s">
        <v>1069</v>
      </c>
      <c r="D386" s="4" t="s">
        <v>5</v>
      </c>
      <c r="E386" s="1" t="s">
        <v>1069</v>
      </c>
      <c r="F386" s="1" t="str">
        <f>IF(R385=0,"",R385)</f>
        <v>クリーチャー</v>
      </c>
      <c r="G386" s="1" t="s">
        <v>1069</v>
      </c>
      <c r="H386" s="4" t="s">
        <v>1078</v>
      </c>
      <c r="I386" s="1" t="s">
        <v>1069</v>
      </c>
      <c r="J386" s="1" t="str">
        <f>IF(T385=0,"",T385)</f>
        <v>ゾンビ</v>
      </c>
      <c r="K386" s="1" t="s">
        <v>1069</v>
      </c>
      <c r="L386" s="1" t="str">
        <f>IF(U385=0,"",U385)</f>
        <v/>
      </c>
      <c r="M386" s="1" t="s">
        <v>1069</v>
      </c>
      <c r="N386" s="1" t="str">
        <f>IF(V385=0,"",V385)</f>
        <v/>
      </c>
      <c r="O386" s="1" t="s">
        <v>1069</v>
      </c>
      <c r="Q386" s="9" t="s">
        <v>1079</v>
      </c>
      <c r="R386" s="10" t="str">
        <f>INDEX(BD:BD,W382+1)</f>
        <v>威迫&amp;br;このクリーチャーが死亡したとき、このクリーチャーと、あなたがコントロールしていて破壊された最後の他のトークンでないゾンビを戦場に戻す。</v>
      </c>
      <c r="S386" s="11"/>
      <c r="T386" s="11"/>
      <c r="U386" s="11"/>
      <c r="V386" s="12"/>
      <c r="W386" s="16"/>
      <c r="X386" s="8"/>
      <c r="Y386" s="8"/>
      <c r="Z386" s="8"/>
      <c r="AA386" s="30"/>
      <c r="AC386" s="28"/>
      <c r="AD386" s="28"/>
      <c r="BF386" s="9" t="s">
        <v>1049</v>
      </c>
    </row>
    <row r="387" spans="1:58">
      <c r="A387" s="1" t="str">
        <f t="shared" si="62"/>
        <v>|テキスト|&gt;|&gt;|&gt;|&gt;|威迫&amp;br;このクリーチャーが死亡したとき、このクリーチャーと、あなたがコントロールしていて破壊された最後の他のトークンでないゾンビを戦場に戻す。|</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威迫&amp;br;このクリーチャーが死亡したとき、このクリーチャーと、あなたがコントロールしていて破壊された最後の他のトークンでないゾンビを戦場に戻す。</v>
      </c>
      <c r="O387" s="1" t="s">
        <v>1069</v>
      </c>
      <c r="Q387" s="14" t="s">
        <v>21</v>
      </c>
      <c r="R387" s="10" t="str">
        <f>INDEX(BE:BE,W382+1)</f>
        <v>When this creature is Destroyed, Return it and the last other non-token Zombie you controlled that was Destroyed to the battlefield.&amp;br;Menace.</v>
      </c>
      <c r="S387" s="11" t="s">
        <v>1173</v>
      </c>
      <c r="T387" s="10" t="str">
        <f>IF(X387="","",X387&amp;IF(Y387="",""," "&amp;Y387)&amp;IF(Z387="",""," "&amp;Z387)&amp;IF(AA387="",""," "&amp;AA387))</f>
        <v/>
      </c>
      <c r="U387" s="11"/>
      <c r="V387" s="12"/>
      <c r="W387" s="16" t="s">
        <v>1084</v>
      </c>
      <c r="X387" s="9"/>
      <c r="Y387" s="9" t="str">
        <f t="shared" ref="Y387:AA387" si="72">IF(ISERROR(IF(LEN(Y386)&gt;1,Y386,VLOOKUP(Y385,$AC:$AD,2,FALSE))),"",IF(LEN(Y386)&gt;1,Y386,VLOOKUP(Y385,$AC:$AD,2,FALSE)))</f>
        <v/>
      </c>
      <c r="Z387" s="9" t="str">
        <f t="shared" si="72"/>
        <v/>
      </c>
      <c r="AA387" s="9" t="str">
        <f t="shared" si="72"/>
        <v> </v>
      </c>
      <c r="AC387" s="28"/>
      <c r="AD387" s="28"/>
      <c r="BF387" s="9" t="s">
        <v>1049</v>
      </c>
    </row>
    <row r="388" spans="1:58">
      <c r="A388" s="1" t="str">
        <f t="shared" si="62"/>
        <v>|英テキスト|&gt;|&gt;|&gt;|&gt;|When this creature is Destroyed, Return it and the last other non-token Zombie you controlled that was Destroyed to the battlefield.&amp;br;Menace.|</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When this creature is Destroyed, Return it and the last other non-token Zombie you controlled that was Destroyed to the battlefield.&amp;br;Menace.</v>
      </c>
      <c r="O388" s="1" t="s">
        <v>1069</v>
      </c>
      <c r="Q388" s="9" t="s">
        <v>12</v>
      </c>
      <c r="R388" s="10" t="str">
        <f>IF(INDEX(AX:AX,W382+1)="",0,INDEX(AX:AX,W382+1)&amp;"/"&amp;INDEX(AY:AY,W382+1))</f>
        <v>2/2</v>
      </c>
      <c r="S388" s="11"/>
      <c r="T388" s="11"/>
      <c r="U388" s="11"/>
      <c r="V388" s="12"/>
      <c r="W388" s="16"/>
      <c r="X388" s="9"/>
      <c r="Y388" s="28"/>
      <c r="Z388" s="28"/>
      <c r="AA388" s="29"/>
      <c r="AC388" s="28"/>
      <c r="AD388" s="28"/>
      <c r="BF388" s="9" t="s">
        <v>1049</v>
      </c>
    </row>
    <row r="389" spans="1:58">
      <c r="A389" s="1" t="str">
        <f t="shared" si="62"/>
        <v>|PT|&gt;|2/2|シールド数|&gt;||</v>
      </c>
      <c r="B389" s="1" t="s">
        <v>1049</v>
      </c>
      <c r="C389" s="1" t="s">
        <v>1069</v>
      </c>
      <c r="D389" s="1" t="s">
        <v>12</v>
      </c>
      <c r="E389" s="1" t="s">
        <v>1069</v>
      </c>
      <c r="F389" s="1" t="s">
        <v>1083</v>
      </c>
      <c r="G389" s="1" t="s">
        <v>1069</v>
      </c>
      <c r="H389" s="1" t="str">
        <f>IF(R388=0,"",R388)</f>
        <v>2/2</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*来世の警告/Behold the Beyond</v>
      </c>
      <c r="B396" s="1" t="s">
        <v>1049</v>
      </c>
      <c r="C396" s="1" t="str">
        <f>"*"&amp;R396&amp;"/"&amp;T396</f>
        <v>*来世の警告/Behold the Beyond</v>
      </c>
      <c r="Q396" s="9" t="s">
        <v>3</v>
      </c>
      <c r="R396" s="10" t="str">
        <f>INDEX(AJ:AJ,W395+1)</f>
        <v>来世の警告</v>
      </c>
      <c r="S396" s="11" t="s">
        <v>4</v>
      </c>
      <c r="T396" s="10" t="str">
        <f>INDEX(AK:AK,W395+1)</f>
        <v>Behold the Beyond</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黒</v>
      </c>
      <c r="S397" s="15" t="s">
        <v>1</v>
      </c>
      <c r="T397" s="10" t="str">
        <f>INDEX(AG:AG,W395+1)</f>
        <v>神話レア</v>
      </c>
      <c r="U397" s="15" t="s">
        <v>2</v>
      </c>
      <c r="V397" s="10">
        <f>INDEX(AI:AI,W395+1)</f>
        <v>15</v>
      </c>
      <c r="W397" s="16"/>
      <c r="X397" s="10" t="str">
        <f>INDEX(AQ:AQ,W395+1)</f>
        <v>あなたの手札をすべて捨てる。あなたはカードを6枚引く。あなたの手札の各カードは6マナを得る。</v>
      </c>
      <c r="Y397" s="28"/>
      <c r="Z397" s="28"/>
      <c r="AA397" s="29"/>
      <c r="AC397" s="11"/>
      <c r="AD397" s="11"/>
      <c r="BF397" s="9" t="s">
        <v>1049</v>
      </c>
    </row>
    <row r="398" spans="1:58">
      <c r="A398" s="1" t="str">
        <f t="shared" si="73"/>
        <v>|色|黒|レアリティ|神話レア|マナコスト|15|</v>
      </c>
      <c r="B398" s="1" t="s">
        <v>1049</v>
      </c>
      <c r="C398" s="1" t="s">
        <v>1069</v>
      </c>
      <c r="D398" s="4" t="s">
        <v>0</v>
      </c>
      <c r="E398" s="1" t="s">
        <v>1069</v>
      </c>
      <c r="F398" s="1" t="str">
        <f>IF(R397=0,"",R397)</f>
        <v>黒</v>
      </c>
      <c r="G398" s="1" t="s">
        <v>1069</v>
      </c>
      <c r="H398" s="4" t="s">
        <v>1073</v>
      </c>
      <c r="I398" s="1" t="s">
        <v>1069</v>
      </c>
      <c r="J398" s="1" t="str">
        <f>IF(T397=0,"",T397)</f>
        <v>神話レア</v>
      </c>
      <c r="K398" s="1" t="s">
        <v>1069</v>
      </c>
      <c r="L398" s="4" t="s">
        <v>1074</v>
      </c>
      <c r="M398" s="1" t="s">
        <v>1069</v>
      </c>
      <c r="N398" s="1">
        <f>IF(V397=0,"",V397)</f>
        <v>15</v>
      </c>
      <c r="O398" s="1" t="s">
        <v>1069</v>
      </c>
      <c r="Q398" s="9" t="s">
        <v>5</v>
      </c>
      <c r="R398" s="10" t="str">
        <f>INDEX(AL:AL,W395+1)</f>
        <v>呪文</v>
      </c>
      <c r="S398" s="15" t="s">
        <v>1075</v>
      </c>
      <c r="T398" s="10">
        <f>INDEX(AN:AN,W395+1)</f>
        <v>0</v>
      </c>
      <c r="U398" s="10">
        <f>INDEX(AO:AO,W395+1)</f>
        <v>0</v>
      </c>
      <c r="V398" s="10">
        <f>INDEX(AP:AP,W395+1)</f>
        <v>0</v>
      </c>
      <c r="W398" s="16"/>
      <c r="X398" s="10" t="str">
        <f>INDEX(AZ:AZ,W395+1)</f>
        <v>あな</v>
      </c>
      <c r="Y398" s="10" t="str">
        <f>INDEX(BA:BA,W395+1)</f>
        <v/>
      </c>
      <c r="Z398" s="10" t="str">
        <f>INDEX(BB:BB,W395+1)</f>
        <v/>
      </c>
      <c r="AA398" s="10">
        <f>INDEX(BC:BC,W395+1)</f>
        <v>0</v>
      </c>
      <c r="AC398" s="28"/>
      <c r="AD398" s="28"/>
      <c r="BF398" s="9" t="s">
        <v>1049</v>
      </c>
    </row>
    <row r="399" spans="1:58">
      <c r="A399" s="1" t="str">
        <f t="shared" si="73"/>
        <v>|種別|呪文|サブタイプ||||</v>
      </c>
      <c r="B399" s="1" t="s">
        <v>1049</v>
      </c>
      <c r="C399" s="1" t="s">
        <v>1069</v>
      </c>
      <c r="D399" s="4" t="s">
        <v>5</v>
      </c>
      <c r="E399" s="1" t="s">
        <v>1069</v>
      </c>
      <c r="F399" s="1" t="str">
        <f>IF(R398=0,"",R398)</f>
        <v>呪文</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あなたの手札をすべて捨てる。あなたはカードを6枚引く。あなたの手札の各カードは6マナを得る。</v>
      </c>
      <c r="S399" s="11"/>
      <c r="T399" s="11"/>
      <c r="U399" s="11"/>
      <c r="V399" s="12"/>
      <c r="W399" s="16"/>
      <c r="X399" s="8"/>
      <c r="Y399" s="8"/>
      <c r="Z399" s="8"/>
      <c r="AA399" s="30"/>
      <c r="AC399" s="28"/>
      <c r="AD399" s="28"/>
      <c r="BF399" s="9" t="s">
        <v>1049</v>
      </c>
    </row>
    <row r="400" spans="1:58">
      <c r="A400" s="1" t="str">
        <f t="shared" si="73"/>
        <v>|テキスト|&gt;|&gt;|&gt;|&gt;|あなたの手札をすべて捨てる。あなたはカードを6枚引く。あなたの手札の各カードは6マナを得る。|</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あなたの手札をすべて捨てる。あなたはカードを6枚引く。あなたの手札の各カードは6マナを得る。</v>
      </c>
      <c r="O400" s="1" t="s">
        <v>1069</v>
      </c>
      <c r="Q400" s="14" t="s">
        <v>21</v>
      </c>
      <c r="R400" s="10" t="str">
        <f>INDEX(BE:BE,W395+1)</f>
        <v>Discard your entire hand, then draw 6 cards. Each card in your hand gains 6 mana.</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|英テキスト|&gt;|&gt;|&gt;|&gt;|Discard your entire hand, then draw 6 cards. Each card in your hand gains 6 mana.|</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Discard your entire hand, then draw 6 cards. Each card in your hand gains 6 mana.</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黒</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|色|黒|レアリティ||マナコスト||</v>
      </c>
      <c r="B411" s="1" t="s">
        <v>1049</v>
      </c>
      <c r="C411" s="1" t="s">
        <v>1069</v>
      </c>
      <c r="D411" s="4" t="s">
        <v>0</v>
      </c>
      <c r="E411" s="1" t="s">
        <v>1069</v>
      </c>
      <c r="F411" s="1" t="str">
        <f>IF(R410=0,"",R410)</f>
        <v>黒</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黒</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|色|黒|レアリティ||マナコスト||</v>
      </c>
      <c r="B424" s="1" t="s">
        <v>1049</v>
      </c>
      <c r="C424" s="1" t="s">
        <v>1069</v>
      </c>
      <c r="D424" s="4" t="s">
        <v>0</v>
      </c>
      <c r="E424" s="1" t="s">
        <v>1069</v>
      </c>
      <c r="F424" s="1" t="str">
        <f>IF(R423=0,"",R423)</f>
        <v>黒</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黒</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|色|黒|レアリティ||マナコスト||</v>
      </c>
      <c r="B437" s="1" t="s">
        <v>1049</v>
      </c>
      <c r="C437" s="1" t="s">
        <v>1069</v>
      </c>
      <c r="D437" s="4" t="s">
        <v>0</v>
      </c>
      <c r="E437" s="1" t="s">
        <v>1069</v>
      </c>
      <c r="F437" s="1" t="str">
        <f>IF(R436=0,"",R436)</f>
        <v>黒</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黒</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|色|黒|レアリティ||マナコスト||</v>
      </c>
      <c r="B450" s="1" t="s">
        <v>1049</v>
      </c>
      <c r="C450" s="1" t="s">
        <v>1069</v>
      </c>
      <c r="D450" s="4" t="s">
        <v>0</v>
      </c>
      <c r="E450" s="1" t="s">
        <v>1069</v>
      </c>
      <c r="F450" s="1" t="str">
        <f>IF(R449=0,"",R449)</f>
        <v>黒</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黒</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|色|黒|レアリティ||マナコスト||</v>
      </c>
      <c r="B463" s="1" t="s">
        <v>1049</v>
      </c>
      <c r="C463" s="1" t="s">
        <v>1069</v>
      </c>
      <c r="D463" s="4" t="s">
        <v>0</v>
      </c>
      <c r="E463" s="1" t="s">
        <v>1069</v>
      </c>
      <c r="F463" s="1" t="str">
        <f>IF(R462=0,"",R462)</f>
        <v>黒</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黒</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|色|黒|レアリティ||マナコスト||</v>
      </c>
      <c r="B476" s="1" t="s">
        <v>1049</v>
      </c>
      <c r="C476" s="1" t="s">
        <v>1069</v>
      </c>
      <c r="D476" s="4" t="s">
        <v>0</v>
      </c>
      <c r="E476" s="1" t="s">
        <v>1069</v>
      </c>
      <c r="F476" s="1" t="str">
        <f>IF(R475=0,"",R475)</f>
        <v>黒</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黒</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|色|黒|レアリティ||マナコスト||</v>
      </c>
      <c r="B489" s="1" t="s">
        <v>1049</v>
      </c>
      <c r="C489" s="1" t="s">
        <v>1069</v>
      </c>
      <c r="D489" s="4" t="s">
        <v>0</v>
      </c>
      <c r="E489" s="1" t="s">
        <v>1069</v>
      </c>
      <c r="F489" s="1" t="str">
        <f>IF(R488=0,"",R488)</f>
        <v>黒</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黒</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|色|黒|レアリティ||マナコスト||</v>
      </c>
      <c r="B502" s="1" t="s">
        <v>1049</v>
      </c>
      <c r="C502" s="1" t="s">
        <v>1069</v>
      </c>
      <c r="D502" s="4" t="s">
        <v>0</v>
      </c>
      <c r="E502" s="1" t="s">
        <v>1069</v>
      </c>
      <c r="F502" s="1" t="str">
        <f>IF(R501=0,"",R501)</f>
        <v>黒</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黒</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|色|黒|レアリティ||マナコスト||</v>
      </c>
      <c r="B515" s="1" t="s">
        <v>1049</v>
      </c>
      <c r="C515" s="1" t="s">
        <v>1069</v>
      </c>
      <c r="D515" s="4" t="s">
        <v>0</v>
      </c>
      <c r="E515" s="1" t="s">
        <v>1069</v>
      </c>
      <c r="F515" s="1" t="str">
        <f>IF(R514=0,"",R514)</f>
        <v>黒</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黒</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|色|黒|レアリティ||マナコスト||</v>
      </c>
      <c r="B528" s="1" t="s">
        <v>1049</v>
      </c>
      <c r="C528" s="1" t="s">
        <v>1069</v>
      </c>
      <c r="D528" s="4" t="s">
        <v>0</v>
      </c>
      <c r="E528" s="1" t="s">
        <v>1069</v>
      </c>
      <c r="F528" s="1" t="str">
        <f>IF(R527=0,"",R527)</f>
        <v>黒</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黒</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|色|黒|レアリティ||マナコスト||</v>
      </c>
      <c r="B541" s="1" t="s">
        <v>1049</v>
      </c>
      <c r="C541" s="1" t="s">
        <v>1069</v>
      </c>
      <c r="D541" s="4" t="s">
        <v>0</v>
      </c>
      <c r="E541" s="1" t="s">
        <v>1069</v>
      </c>
      <c r="F541" s="1" t="str">
        <f>IF(R540=0,"",R540)</f>
        <v>黒</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黒</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|色|黒|レアリティ||マナコスト||</v>
      </c>
      <c r="B554" s="1" t="s">
        <v>1049</v>
      </c>
      <c r="C554" s="1" t="s">
        <v>1069</v>
      </c>
      <c r="D554" s="4" t="s">
        <v>0</v>
      </c>
      <c r="E554" s="1" t="s">
        <v>1069</v>
      </c>
      <c r="F554" s="1" t="str">
        <f>IF(R553=0,"",R553)</f>
        <v>黒</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黒</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|色|黒|レアリティ||マナコスト||</v>
      </c>
      <c r="B567" s="1" t="s">
        <v>1049</v>
      </c>
      <c r="C567" s="1" t="s">
        <v>1069</v>
      </c>
      <c r="D567" s="4" t="s">
        <v>0</v>
      </c>
      <c r="E567" s="1" t="s">
        <v>1069</v>
      </c>
      <c r="F567" s="1" t="str">
        <f>IF(R566=0,"",R566)</f>
        <v>黒</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黒</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|色|黒|レアリティ||マナコスト||</v>
      </c>
      <c r="B580" s="1" t="s">
        <v>1049</v>
      </c>
      <c r="C580" s="1" t="s">
        <v>1069</v>
      </c>
      <c r="D580" s="4" t="s">
        <v>0</v>
      </c>
      <c r="E580" s="1" t="s">
        <v>1069</v>
      </c>
      <c r="F580" s="1" t="str">
        <f>IF(R579=0,"",R579)</f>
        <v>黒</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黒</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|色|黒|レアリティ||マナコスト||</v>
      </c>
      <c r="B593" s="1" t="s">
        <v>1049</v>
      </c>
      <c r="C593" s="1" t="s">
        <v>1069</v>
      </c>
      <c r="D593" s="4" t="s">
        <v>0</v>
      </c>
      <c r="E593" s="1" t="s">
        <v>1069</v>
      </c>
      <c r="F593" s="1" t="str">
        <f>IF(R592=0,"",R592)</f>
        <v>黒</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黒</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|色|黒|レアリティ||マナコスト||</v>
      </c>
      <c r="B606" s="1" t="s">
        <v>1049</v>
      </c>
      <c r="C606" s="1" t="s">
        <v>1069</v>
      </c>
      <c r="D606" s="4" t="s">
        <v>0</v>
      </c>
      <c r="E606" s="1" t="s">
        <v>1069</v>
      </c>
      <c r="F606" s="1" t="str">
        <f>IF(R605=0,"",R605)</f>
        <v>黒</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黒</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|色|黒|レアリティ||マナコスト||</v>
      </c>
      <c r="B619" s="1" t="s">
        <v>1049</v>
      </c>
      <c r="C619" s="1" t="s">
        <v>1069</v>
      </c>
      <c r="D619" s="4" t="s">
        <v>0</v>
      </c>
      <c r="E619" s="1" t="s">
        <v>1069</v>
      </c>
      <c r="F619" s="1" t="str">
        <f>IF(R618=0,"",R618)</f>
        <v>黒</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黒</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|色|黒|レアリティ||マナコスト||</v>
      </c>
      <c r="B632" s="1" t="s">
        <v>1049</v>
      </c>
      <c r="C632" s="1" t="s">
        <v>1069</v>
      </c>
      <c r="D632" s="4" t="s">
        <v>0</v>
      </c>
      <c r="E632" s="1" t="s">
        <v>1069</v>
      </c>
      <c r="F632" s="1" t="str">
        <f>IF(R631=0,"",R631)</f>
        <v>黒</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黒</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|色|黒|レアリティ||マナコスト||</v>
      </c>
      <c r="B645" s="1" t="s">
        <v>1049</v>
      </c>
      <c r="C645" s="1" t="s">
        <v>1069</v>
      </c>
      <c r="D645" s="4" t="s">
        <v>0</v>
      </c>
      <c r="E645" s="1" t="s">
        <v>1069</v>
      </c>
      <c r="F645" s="1" t="str">
        <f>IF(R644=0,"",R644)</f>
        <v>黒</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F37" sqref="AF37"/>
    </sheetView>
  </sheetViews>
  <sheetFormatPr defaultColWidth="9" defaultRowHeight="13.5"/>
  <cols>
    <col min="1" max="1" width="28.2416666666667"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398</v>
      </c>
      <c r="AG2" s="36" t="s">
        <v>24</v>
      </c>
      <c r="AH2" s="36"/>
      <c r="AI2" s="36">
        <v>16</v>
      </c>
      <c r="AJ2" s="36" t="s">
        <v>399</v>
      </c>
      <c r="AK2" s="36" t="s">
        <v>400</v>
      </c>
      <c r="AL2" s="36" t="s">
        <v>27</v>
      </c>
      <c r="AM2" s="36"/>
      <c r="AN2" s="36" t="s">
        <v>308</v>
      </c>
      <c r="AO2" s="36"/>
      <c r="AP2" s="36"/>
      <c r="AQ2" s="36" t="s">
        <v>401</v>
      </c>
      <c r="AR2" s="36" t="s">
        <v>196</v>
      </c>
      <c r="AS2" s="36" t="s">
        <v>402</v>
      </c>
      <c r="AT2" s="38">
        <v>42795</v>
      </c>
      <c r="AU2" s="36"/>
      <c r="AV2" s="36"/>
      <c r="AW2" s="36"/>
      <c r="AX2" s="36">
        <v>3</v>
      </c>
      <c r="AY2" s="36">
        <v>1</v>
      </c>
      <c r="AZ2" s="36" t="str">
        <f t="shared" ref="AZ2:AZ51" si="0">LEFT(AQ2,2)</f>
        <v>バー</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バーサーカー&amp;br;マッドネス3&amp;br;このクリーチャーがプレインズウォーカーにダメージを与えたとき、このクリーチャーは+1/+1の修正を受ける。</v>
      </c>
      <c r="BE2" s="30" t="str">
        <f>IF(AK2="","",VLOOKUP(AK2,BH:BJ,3,FALSE))</f>
        <v>Madness 3.&amp;br;When this creature deals combat damage to a Planeswalker, it gains +1/+1.</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
        <v>398</v>
      </c>
      <c r="AG3" s="36" t="s">
        <v>24</v>
      </c>
      <c r="AH3" s="36"/>
      <c r="AI3" s="36">
        <v>11</v>
      </c>
      <c r="AJ3" s="36" t="s">
        <v>403</v>
      </c>
      <c r="AK3" s="36" t="s">
        <v>404</v>
      </c>
      <c r="AL3" s="36" t="s">
        <v>27</v>
      </c>
      <c r="AM3" s="36"/>
      <c r="AN3" s="36" t="s">
        <v>33</v>
      </c>
      <c r="AO3" s="36" t="s">
        <v>405</v>
      </c>
      <c r="AP3" s="36"/>
      <c r="AQ3" s="36" t="s">
        <v>406</v>
      </c>
      <c r="AR3" s="36"/>
      <c r="AS3" s="36"/>
      <c r="AT3" s="38">
        <v>42768</v>
      </c>
      <c r="AU3" s="36"/>
      <c r="AV3" s="36"/>
      <c r="AW3" s="36"/>
      <c r="AX3" s="36">
        <v>2</v>
      </c>
      <c r="AY3" s="36">
        <v>2</v>
      </c>
      <c r="AZ3" s="36" t="str">
        <f t="shared" si="0"/>
        <v>各タ</v>
      </c>
      <c r="BA3" s="36" t="str">
        <f t="shared" si="1"/>
        <v/>
      </c>
      <c r="BB3" s="36" t="str">
        <f t="shared" si="2"/>
        <v/>
      </c>
      <c r="BC3" s="36"/>
      <c r="BD3" s="36" t="str">
        <f t="shared" si="3"/>
        <v>各ターン開始時に、直前のターンにカードが唱えられていなかった場合、このクリーチャーは変身する。</v>
      </c>
      <c r="BE3" s="30" t="str">
        <f>IF(AK3="","",VLOOKUP(AK3,BH:BJ,3,FALSE))</f>
        <v>At the beginning of each turn, if no Cards were cast last turn, Transform this creature.</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
        <v>398</v>
      </c>
      <c r="AG4" s="36" t="s">
        <v>24</v>
      </c>
      <c r="AH4" s="36"/>
      <c r="AI4" s="36">
        <v>1</v>
      </c>
      <c r="AJ4" s="36" t="s">
        <v>407</v>
      </c>
      <c r="AK4" s="36" t="s">
        <v>408</v>
      </c>
      <c r="AL4" s="36" t="s">
        <v>27</v>
      </c>
      <c r="AM4" s="36"/>
      <c r="AN4" s="36" t="s">
        <v>405</v>
      </c>
      <c r="AO4" s="36"/>
      <c r="AP4" s="36"/>
      <c r="AQ4" s="36" t="s">
        <v>409</v>
      </c>
      <c r="AR4" s="36"/>
      <c r="AS4" s="36"/>
      <c r="AT4" s="38">
        <v>42829</v>
      </c>
      <c r="AU4" s="36"/>
      <c r="AV4" s="36"/>
      <c r="AW4" s="36"/>
      <c r="AX4" s="36">
        <v>4</v>
      </c>
      <c r="AY4" s="36">
        <v>4</v>
      </c>
      <c r="AZ4" s="36" t="str">
        <f t="shared" si="0"/>
        <v>各タ</v>
      </c>
      <c r="BA4" s="36" t="str">
        <f t="shared" si="1"/>
        <v/>
      </c>
      <c r="BB4" s="36" t="str">
        <f t="shared" si="2"/>
        <v/>
      </c>
      <c r="BC4" s="36"/>
      <c r="BD4" s="36" t="str">
        <f t="shared" si="3"/>
        <v>各ターン開始時に、直前のターンにカードが2枚以上唱えられていた場合、このクリーチャーは変身する。</v>
      </c>
      <c r="BE4" s="30" t="str">
        <f>IF(AK4="","",VLOOKUP(AK4,BH:BJ,3,FALSE))</f>
        <v>At the beginning of each turn, if 2 or more Cards were cast last turn, Transform this creature.</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
        <v>398</v>
      </c>
      <c r="AG5" s="36" t="s">
        <v>24</v>
      </c>
      <c r="AH5" s="36"/>
      <c r="AI5" s="36">
        <v>9</v>
      </c>
      <c r="AJ5" s="36" t="s">
        <v>410</v>
      </c>
      <c r="AK5" s="36" t="s">
        <v>411</v>
      </c>
      <c r="AL5" s="36" t="s">
        <v>27</v>
      </c>
      <c r="AM5" s="36"/>
      <c r="AN5" s="36" t="s">
        <v>33</v>
      </c>
      <c r="AO5" s="36" t="s">
        <v>405</v>
      </c>
      <c r="AP5" s="36"/>
      <c r="AQ5" s="36" t="s">
        <v>406</v>
      </c>
      <c r="AR5" s="36"/>
      <c r="AS5" s="36"/>
      <c r="AT5" s="38">
        <v>42767</v>
      </c>
      <c r="AU5" s="36"/>
      <c r="AV5" s="36"/>
      <c r="AW5" s="36"/>
      <c r="AX5" s="36">
        <v>2</v>
      </c>
      <c r="AY5" s="36">
        <v>1</v>
      </c>
      <c r="AZ5" s="36" t="str">
        <f t="shared" si="0"/>
        <v>各タ</v>
      </c>
      <c r="BA5" s="36" t="str">
        <f t="shared" si="1"/>
        <v/>
      </c>
      <c r="BB5" s="36" t="str">
        <f t="shared" si="2"/>
        <v/>
      </c>
      <c r="BC5" s="36"/>
      <c r="BD5" s="36" t="str">
        <f t="shared" si="3"/>
        <v>各ターン開始時に、直前のターンにカードが唱えられていなかった場合、このクリーチャーは変身する。</v>
      </c>
      <c r="BE5" s="30" t="str">
        <f>IF(AK5="","",VLOOKUP(AK5,BH:BJ,3,FALSE))</f>
        <v>At the beginning of each turn, if no Cards were cast last turn, Transform this creature.</v>
      </c>
      <c r="BF5" s="9" t="s">
        <v>1049</v>
      </c>
      <c r="BG5" s="1">
        <v>4</v>
      </c>
      <c r="BH5" s="1" t="s">
        <v>637</v>
      </c>
      <c r="BI5" s="1" t="s">
        <v>1055</v>
      </c>
      <c r="BJ5" s="1" t="s">
        <v>1065</v>
      </c>
    </row>
    <row r="6" spans="1:62">
      <c r="A6" s="1" t="str">
        <f t="shared" ref="A6:A69" si="4">CONCATENATE(C6,D6,E6,F6,G6,H6,I6,J6,K6,L6,M6,N6,O6,P6)</f>
        <v>*血狂いの吸血鬼/Bloodmad Vampire</v>
      </c>
      <c r="B6" s="1" t="s">
        <v>1049</v>
      </c>
      <c r="C6" s="1" t="str">
        <f>"*"&amp;R6&amp;"/"&amp;T6</f>
        <v>*血狂いの吸血鬼/Bloodmad Vampire</v>
      </c>
      <c r="Q6" s="9" t="s">
        <v>3</v>
      </c>
      <c r="R6" s="10" t="str">
        <f>INDEX(AJ:AJ,W5+1)</f>
        <v>血狂いの吸血鬼</v>
      </c>
      <c r="S6" s="11" t="s">
        <v>4</v>
      </c>
      <c r="T6" s="10" t="str">
        <f>INDEX(AK:AK,W5+1)</f>
        <v>Bloodmad Vampire</v>
      </c>
      <c r="U6" s="11"/>
      <c r="V6" s="12"/>
      <c r="W6" s="13"/>
      <c r="X6" s="9"/>
      <c r="Y6" s="28"/>
      <c r="Z6" s="28"/>
      <c r="AA6" s="29"/>
      <c r="AB6" s="1" t="s">
        <v>663</v>
      </c>
      <c r="AC6" s="1" t="s">
        <v>1066</v>
      </c>
      <c r="AD6" s="16" t="s">
        <v>1067</v>
      </c>
      <c r="AE6" s="24">
        <v>5</v>
      </c>
      <c r="AF6" s="25" t="s">
        <v>398</v>
      </c>
      <c r="AG6" s="36" t="s">
        <v>24</v>
      </c>
      <c r="AH6" s="36"/>
      <c r="AI6" s="36">
        <v>1</v>
      </c>
      <c r="AJ6" s="36" t="s">
        <v>412</v>
      </c>
      <c r="AK6" s="36" t="s">
        <v>413</v>
      </c>
      <c r="AL6" s="36" t="s">
        <v>27</v>
      </c>
      <c r="AM6" s="36"/>
      <c r="AN6" s="36" t="s">
        <v>405</v>
      </c>
      <c r="AO6" s="36"/>
      <c r="AP6" s="36"/>
      <c r="AQ6" s="36" t="s">
        <v>393</v>
      </c>
      <c r="AR6" s="36" t="s">
        <v>409</v>
      </c>
      <c r="AS6" s="36"/>
      <c r="AT6" s="38">
        <v>42828</v>
      </c>
      <c r="AU6" s="36"/>
      <c r="AV6" s="36"/>
      <c r="AW6" s="36"/>
      <c r="AX6" s="36">
        <v>4</v>
      </c>
      <c r="AY6" s="36">
        <v>3</v>
      </c>
      <c r="AZ6" s="36" t="str">
        <f t="shared" si="0"/>
        <v>威迫</v>
      </c>
      <c r="BA6" s="36" t="str">
        <f t="shared" si="1"/>
        <v/>
      </c>
      <c r="BB6" s="36" t="str">
        <f t="shared" si="2"/>
        <v/>
      </c>
      <c r="BC6" s="36"/>
      <c r="BD6" s="36" t="str">
        <f t="shared" si="3"/>
        <v>威迫&amp;br;各ターン開始時に、直前のターンにカードが2枚以上唱えられていた場合、このクリーチャーは変身する。</v>
      </c>
      <c r="BE6" s="30" t="str">
        <f>IF(AK6="","",VLOOKUP(AK6,BH:BJ,3,FALSE))</f>
        <v>Menace.&amp;br;At the beginning of each turn, if 2 or more Cards were cast last turn, Transform this creature.</v>
      </c>
      <c r="BF6" s="9" t="s">
        <v>1049</v>
      </c>
      <c r="BG6" s="1">
        <v>5</v>
      </c>
      <c r="BH6" s="1" t="s">
        <v>141</v>
      </c>
      <c r="BI6" s="1" t="s">
        <v>1055</v>
      </c>
      <c r="BJ6" s="1" t="s">
        <v>1068</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赤</v>
      </c>
      <c r="S7" s="15" t="s">
        <v>1</v>
      </c>
      <c r="T7" s="10" t="str">
        <f>INDEX(AG:AG,W5+1)</f>
        <v>コモン</v>
      </c>
      <c r="U7" s="15" t="s">
        <v>2</v>
      </c>
      <c r="V7" s="10">
        <f>INDEX(AI:AI,W5+1)</f>
        <v>16</v>
      </c>
      <c r="W7" s="16"/>
      <c r="X7" s="10" t="str">
        <f>INDEX(AQ:AQ,W5+1)</f>
        <v>バーサーカー</v>
      </c>
      <c r="Y7" s="28"/>
      <c r="Z7" s="28"/>
      <c r="AA7" s="29"/>
      <c r="AB7" s="1" t="s">
        <v>645</v>
      </c>
      <c r="AC7" s="1" t="s">
        <v>1024</v>
      </c>
      <c r="AD7" s="16" t="s">
        <v>1071</v>
      </c>
      <c r="AE7" s="24">
        <v>6</v>
      </c>
      <c r="AF7" s="25" t="s">
        <v>398</v>
      </c>
      <c r="AG7" s="36" t="s">
        <v>24</v>
      </c>
      <c r="AH7" s="36"/>
      <c r="AI7" s="36">
        <v>11</v>
      </c>
      <c r="AJ7" s="36" t="s">
        <v>414</v>
      </c>
      <c r="AK7" s="36" t="s">
        <v>415</v>
      </c>
      <c r="AL7" s="36" t="s">
        <v>27</v>
      </c>
      <c r="AM7" s="36"/>
      <c r="AN7" s="36" t="s">
        <v>416</v>
      </c>
      <c r="AO7" s="36"/>
      <c r="AP7" s="36"/>
      <c r="AQ7" s="36" t="s">
        <v>35</v>
      </c>
      <c r="AR7" s="36"/>
      <c r="AS7" s="36"/>
      <c r="AT7" s="38">
        <v>42827</v>
      </c>
      <c r="AU7" s="36"/>
      <c r="AV7" s="36"/>
      <c r="AW7" s="36"/>
      <c r="AX7" s="36">
        <v>4</v>
      </c>
      <c r="AY7" s="36">
        <v>2</v>
      </c>
      <c r="AZ7" s="36" t="str">
        <f t="shared" si="0"/>
        <v>ディ</v>
      </c>
      <c r="BA7" s="36" t="str">
        <f t="shared" si="1"/>
        <v/>
      </c>
      <c r="BB7" s="36" t="str">
        <f t="shared" si="2"/>
        <v/>
      </c>
      <c r="BC7" s="36"/>
      <c r="BD7" s="36" t="str">
        <f t="shared" si="3"/>
        <v>ディフェンダー</v>
      </c>
      <c r="BE7" s="30" t="str">
        <f>IF(AK7="","",VLOOKUP(AK7,BH:BJ,3,FALSE))</f>
        <v/>
      </c>
      <c r="BF7" s="9" t="s">
        <v>1049</v>
      </c>
      <c r="BG7" s="1">
        <v>6</v>
      </c>
      <c r="BH7" s="1" t="s">
        <v>145</v>
      </c>
      <c r="BI7" s="1" t="s">
        <v>1055</v>
      </c>
      <c r="BJ7" s="1" t="s">
        <v>1072</v>
      </c>
    </row>
    <row r="8" spans="1:62">
      <c r="A8" s="1" t="str">
        <f t="shared" si="4"/>
        <v>|色|赤|レアリティ|コモン|マナコスト|16|</v>
      </c>
      <c r="B8" s="1" t="s">
        <v>1049</v>
      </c>
      <c r="C8" s="1" t="s">
        <v>1069</v>
      </c>
      <c r="D8" s="4" t="s">
        <v>0</v>
      </c>
      <c r="E8" s="1" t="s">
        <v>1069</v>
      </c>
      <c r="F8" s="1" t="str">
        <f>IF(R7=0,"",R7)</f>
        <v>赤</v>
      </c>
      <c r="G8" s="1" t="s">
        <v>1069</v>
      </c>
      <c r="H8" s="4" t="s">
        <v>1073</v>
      </c>
      <c r="I8" s="1" t="s">
        <v>1069</v>
      </c>
      <c r="J8" s="1" t="str">
        <f>IF(T7=0,"",T7)</f>
        <v>コモン</v>
      </c>
      <c r="K8" s="1" t="s">
        <v>1069</v>
      </c>
      <c r="L8" s="4" t="s">
        <v>1074</v>
      </c>
      <c r="M8" s="1" t="s">
        <v>1069</v>
      </c>
      <c r="N8" s="1">
        <f>IF(V7=0,"",V7)</f>
        <v>16</v>
      </c>
      <c r="O8" s="1" t="s">
        <v>1069</v>
      </c>
      <c r="Q8" s="9" t="s">
        <v>5</v>
      </c>
      <c r="R8" s="10" t="str">
        <f>INDEX(AL:AL,W5+1)</f>
        <v>クリーチャー</v>
      </c>
      <c r="S8" s="15" t="s">
        <v>1075</v>
      </c>
      <c r="T8" s="10" t="str">
        <f>INDEX(AN:AN,W5+1)</f>
        <v>吸血鬼</v>
      </c>
      <c r="U8" s="10">
        <f>INDEX(AO:AO,W5+1)</f>
        <v>0</v>
      </c>
      <c r="V8" s="10">
        <f>INDEX(AP:AP,W5+1)</f>
        <v>0</v>
      </c>
      <c r="W8" s="16"/>
      <c r="X8" s="10" t="str">
        <f>INDEX(AZ:AZ,W5+1)</f>
        <v>バー</v>
      </c>
      <c r="Y8" s="10" t="str">
        <f>INDEX(BA:BA,W5+1)</f>
        <v/>
      </c>
      <c r="Z8" s="10" t="str">
        <f>INDEX(BB:BB,W5+1)</f>
        <v/>
      </c>
      <c r="AA8" s="10">
        <f>INDEX(BC:BC,W5+1)</f>
        <v>0</v>
      </c>
      <c r="AB8" s="1" t="s">
        <v>631</v>
      </c>
      <c r="AC8" s="1" t="s">
        <v>970</v>
      </c>
      <c r="AD8" s="16" t="s">
        <v>1076</v>
      </c>
      <c r="AE8" s="24">
        <v>7</v>
      </c>
      <c r="AF8" s="25" t="s">
        <v>398</v>
      </c>
      <c r="AG8" s="36" t="s">
        <v>24</v>
      </c>
      <c r="AH8" s="36"/>
      <c r="AI8" s="36">
        <v>6</v>
      </c>
      <c r="AJ8" s="36" t="s">
        <v>417</v>
      </c>
      <c r="AK8" s="36" t="s">
        <v>418</v>
      </c>
      <c r="AL8" s="36" t="s">
        <v>27</v>
      </c>
      <c r="AM8" s="36"/>
      <c r="AN8" s="36" t="s">
        <v>373</v>
      </c>
      <c r="AO8" s="36" t="s">
        <v>301</v>
      </c>
      <c r="AP8" s="36"/>
      <c r="AQ8" s="36" t="s">
        <v>419</v>
      </c>
      <c r="AR8" s="36" t="s">
        <v>420</v>
      </c>
      <c r="AS8" s="36"/>
      <c r="AT8" s="38">
        <v>42737</v>
      </c>
      <c r="AU8" s="36"/>
      <c r="AV8" s="36"/>
      <c r="AW8" s="36"/>
      <c r="AX8" s="36">
        <v>1</v>
      </c>
      <c r="AY8" s="36">
        <v>2</v>
      </c>
      <c r="AZ8" s="36" t="str">
        <f t="shared" si="0"/>
        <v>トラ</v>
      </c>
      <c r="BA8" s="36" t="str">
        <f t="shared" si="1"/>
        <v/>
      </c>
      <c r="BB8" s="36" t="str">
        <f t="shared" si="2"/>
        <v/>
      </c>
      <c r="BC8" s="36"/>
      <c r="BD8" s="36" t="str">
        <f t="shared" si="3"/>
        <v>トランプル&amp;br;あなたが呪文かサポートを唱えたとき、あなたのターン終了時まで、このクリーチャーは+1/+1の修正を受ける。</v>
      </c>
      <c r="BE8" s="30" t="str">
        <f>IF(AK8="","",VLOOKUP(AK8,BH:BJ,3,FALSE))</f>
        <v>When you cast a Spell or Support, this creature gains +1/+1 until the end of your turn.</v>
      </c>
      <c r="BF8" s="9" t="s">
        <v>1049</v>
      </c>
      <c r="BG8" s="1">
        <v>7</v>
      </c>
      <c r="BH8" s="1" t="s">
        <v>641</v>
      </c>
      <c r="BI8" s="1" t="s">
        <v>1055</v>
      </c>
      <c r="BJ8" s="1" t="s">
        <v>1077</v>
      </c>
    </row>
    <row r="9" spans="1:62">
      <c r="A9" s="1" t="str">
        <f t="shared" si="4"/>
        <v>|種別|クリーチャー|サブタイプ|吸血鬼|||</v>
      </c>
      <c r="B9" s="1" t="s">
        <v>1049</v>
      </c>
      <c r="C9" s="1" t="s">
        <v>1069</v>
      </c>
      <c r="D9" s="4" t="s">
        <v>5</v>
      </c>
      <c r="E9" s="1" t="s">
        <v>1069</v>
      </c>
      <c r="F9" s="1" t="str">
        <f>IF(R8=0,"",R8)</f>
        <v>クリーチャー</v>
      </c>
      <c r="G9" s="1" t="s">
        <v>1069</v>
      </c>
      <c r="H9" s="4" t="s">
        <v>1078</v>
      </c>
      <c r="I9" s="1" t="s">
        <v>1069</v>
      </c>
      <c r="J9" s="1" t="str">
        <f>IF(T8=0,"",T8)</f>
        <v>吸血鬼</v>
      </c>
      <c r="K9" s="1" t="s">
        <v>1069</v>
      </c>
      <c r="L9" s="1" t="str">
        <f>IF(U8=0,"",U8)</f>
        <v/>
      </c>
      <c r="M9" s="1" t="s">
        <v>1069</v>
      </c>
      <c r="N9" s="1" t="str">
        <f>IF(V8=0,"",V8)</f>
        <v/>
      </c>
      <c r="O9" s="1" t="s">
        <v>1069</v>
      </c>
      <c r="Q9" s="9" t="s">
        <v>1079</v>
      </c>
      <c r="R9" s="10" t="str">
        <f>INDEX(BD:BD,W5+1)</f>
        <v>バーサーカー&amp;br;マッドネス3&amp;br;このクリーチャーがプレインズウォーカーにダメージを与えたとき、このクリーチャーは+1/+1の修正を受ける。</v>
      </c>
      <c r="S9" s="11"/>
      <c r="T9" s="11"/>
      <c r="U9" s="11"/>
      <c r="V9" s="12"/>
      <c r="W9" s="16"/>
      <c r="X9" s="8" t="s">
        <v>1049</v>
      </c>
      <c r="Y9" s="8"/>
      <c r="Z9" s="8"/>
      <c r="AA9" s="30" t="s">
        <v>1049</v>
      </c>
      <c r="AB9" s="1" t="s">
        <v>654</v>
      </c>
      <c r="AC9" s="1" t="s">
        <v>1080</v>
      </c>
      <c r="AD9" s="16" t="s">
        <v>1081</v>
      </c>
      <c r="AE9" s="24">
        <v>8</v>
      </c>
      <c r="AF9" s="25" t="s">
        <v>398</v>
      </c>
      <c r="AG9" s="36" t="s">
        <v>24</v>
      </c>
      <c r="AH9" s="36"/>
      <c r="AI9" s="36">
        <v>12</v>
      </c>
      <c r="AJ9" s="36" t="s">
        <v>421</v>
      </c>
      <c r="AK9" s="36" t="s">
        <v>422</v>
      </c>
      <c r="AL9" s="36" t="s">
        <v>27</v>
      </c>
      <c r="AM9" s="36"/>
      <c r="AN9" s="36" t="s">
        <v>308</v>
      </c>
      <c r="AO9" s="36" t="s">
        <v>167</v>
      </c>
      <c r="AP9" s="36"/>
      <c r="AQ9" s="36" t="s">
        <v>420</v>
      </c>
      <c r="AR9" s="36"/>
      <c r="AS9" s="36"/>
      <c r="AT9" s="38">
        <v>42738</v>
      </c>
      <c r="AU9" s="36"/>
      <c r="AV9" s="36"/>
      <c r="AW9" s="36"/>
      <c r="AX9" s="36">
        <v>1</v>
      </c>
      <c r="AY9" s="36">
        <v>3</v>
      </c>
      <c r="AZ9" s="36" t="str">
        <f t="shared" si="0"/>
        <v>あな</v>
      </c>
      <c r="BA9" s="36" t="str">
        <f t="shared" si="1"/>
        <v/>
      </c>
      <c r="BB9" s="36" t="str">
        <f t="shared" si="2"/>
        <v/>
      </c>
      <c r="BC9" s="36"/>
      <c r="BD9" s="36" t="str">
        <f t="shared" si="3"/>
        <v>あなたが呪文かサポートを唱えたとき、あなたのターン終了時まで、このクリーチャーは+1/+1の修正を受ける。</v>
      </c>
      <c r="BE9" s="30" t="str">
        <f>IF(AK9="","",VLOOKUP(AK9,BH:BJ,3,FALSE))</f>
        <v>When you cast a Spell or Support, give +1/+1 to this creature until the end of your turn.</v>
      </c>
      <c r="BF9" s="9" t="s">
        <v>1049</v>
      </c>
      <c r="BG9" s="1">
        <v>8</v>
      </c>
      <c r="BH9" s="1" t="s">
        <v>26</v>
      </c>
      <c r="BI9" s="1" t="s">
        <v>1055</v>
      </c>
      <c r="BJ9" s="1" t="s">
        <v>1082</v>
      </c>
    </row>
    <row r="10" spans="1:62">
      <c r="A10" s="1" t="str">
        <f t="shared" si="4"/>
        <v>|テキスト|&gt;|&gt;|&gt;|&gt;|バーサーカー&amp;br;マッドネス3&amp;br;このクリーチャーがプレインズウォーカーにダメージを与えたとき、このクリーチャーは+1/+1の修正を受ける。|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バーサーカー&amp;br;マッドネス3&amp;br;このクリーチャーがプレインズウォーカーにダメージを与えたとき、このクリーチャーは+1/+1の修正を受ける。</v>
      </c>
      <c r="O10" s="1" t="s">
        <v>1069</v>
      </c>
      <c r="Q10" s="14" t="s">
        <v>21</v>
      </c>
      <c r="R10" s="10" t="str">
        <f>INDEX(BE:BE,W5+1)</f>
        <v>Madness 3.&amp;br;When this creature deals combat damage to a Planeswalker, it gains +1/+1.</v>
      </c>
      <c r="S10" s="9" t="s">
        <v>1084</v>
      </c>
      <c r="T10" s="10" t="str">
        <f>IF(X10="","",X10&amp;IF(Y10="",""," "&amp;Y10)&amp;IF(Z10="",""," "&amp;Z10)&amp;IF(AA10="",""," "&amp;AA10))</f>
        <v>Berserker  </v>
      </c>
      <c r="U10" s="11"/>
      <c r="V10" s="12"/>
      <c r="W10" s="16" t="s">
        <v>1084</v>
      </c>
      <c r="X10" s="9" t="str">
        <f t="shared" ref="X10:AA10" si="6">IF(ISERROR(IF(LEN(X9)&gt;1,X9,VLOOKUP(X8,$AC:$AD,2,FALSE))),"",IF(LEN(X9)&gt;1,X9,VLOOKUP(X8,$AC:$AD,2,FALSE)))</f>
        <v>Berserker</v>
      </c>
      <c r="Y10" s="9" t="str">
        <f t="shared" si="6"/>
        <v/>
      </c>
      <c r="Z10" s="9" t="str">
        <f t="shared" si="6"/>
        <v/>
      </c>
      <c r="AA10" s="9" t="str">
        <f t="shared" si="6"/>
        <v> </v>
      </c>
      <c r="AB10" s="1" t="s">
        <v>1004</v>
      </c>
      <c r="AC10" s="1" t="s">
        <v>458</v>
      </c>
      <c r="AD10" s="16" t="s">
        <v>1085</v>
      </c>
      <c r="AE10" s="24">
        <v>9</v>
      </c>
      <c r="AF10" s="25" t="s">
        <v>398</v>
      </c>
      <c r="AG10" s="36" t="s">
        <v>24</v>
      </c>
      <c r="AH10" s="36"/>
      <c r="AI10" s="36">
        <v>4</v>
      </c>
      <c r="AJ10" s="36" t="s">
        <v>423</v>
      </c>
      <c r="AK10" s="36" t="s">
        <v>424</v>
      </c>
      <c r="AL10" s="36" t="s">
        <v>61</v>
      </c>
      <c r="AM10" s="36"/>
      <c r="AN10" s="36"/>
      <c r="AO10" s="36"/>
      <c r="AP10" s="36"/>
      <c r="AQ10" s="36" t="s">
        <v>425</v>
      </c>
      <c r="AR10" s="36"/>
      <c r="AS10" s="36"/>
      <c r="AT10" s="38"/>
      <c r="AU10" s="36"/>
      <c r="AV10" s="36"/>
      <c r="AW10" s="36"/>
      <c r="AX10" s="36" t="s">
        <v>1090</v>
      </c>
      <c r="AY10" s="36" t="s">
        <v>1090</v>
      </c>
      <c r="AZ10" s="36" t="str">
        <f t="shared" si="0"/>
        <v>クリ</v>
      </c>
      <c r="BA10" s="36" t="str">
        <f t="shared" si="1"/>
        <v/>
      </c>
      <c r="BB10" s="36" t="str">
        <f t="shared" si="2"/>
        <v/>
      </c>
      <c r="BC10" s="36"/>
      <c r="BD10" s="36" t="str">
        <f t="shared" si="3"/>
        <v>クリーチャー1体とクリーチャー1体を対象とする。その前者は1点のダメージを受ける。その後、その後者は1点のダメージを受ける。</v>
      </c>
      <c r="BE10" s="30" t="str">
        <f>IF(AK10="","",VLOOKUP(AK10,BH:BJ,3,FALSE))</f>
        <v>Deal 1 damage to target creature, then deal 1 damage to target creature.</v>
      </c>
      <c r="BF10" s="9" t="s">
        <v>1049</v>
      </c>
      <c r="BG10" s="1">
        <v>9</v>
      </c>
      <c r="BH10" s="1" t="s">
        <v>149</v>
      </c>
      <c r="BI10" s="1" t="s">
        <v>1055</v>
      </c>
      <c r="BJ10" s="1" t="s">
        <v>1086</v>
      </c>
    </row>
    <row r="11" spans="1:62">
      <c r="A11" s="1" t="str">
        <f t="shared" si="4"/>
        <v>|英テキスト|&gt;|&gt;|&gt;|&gt;|Berserker  &amp;br;Madness 3.&amp;br;When this creature deals combat damage to a Planeswalker, it gains +1/+1.|</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Berserker  &amp;br;Madness 3.&amp;br;When this creature deals combat damage to a Planeswalker, it gains +1/+1.</v>
      </c>
      <c r="O11" s="1" t="s">
        <v>1069</v>
      </c>
      <c r="Q11" s="9" t="s">
        <v>12</v>
      </c>
      <c r="R11" s="10" t="str">
        <f>IF(INDEX(AX:AX,W5+1)="",0,INDEX(AX:AX,W5+1)&amp;"/"&amp;INDEX(AY:AY,W5+1))</f>
        <v>3/1</v>
      </c>
      <c r="S11" s="11"/>
      <c r="T11" s="11"/>
      <c r="U11" s="11"/>
      <c r="V11" s="12"/>
      <c r="W11" s="16"/>
      <c r="X11" s="9"/>
      <c r="Y11" s="28"/>
      <c r="Z11" s="28"/>
      <c r="AA11" s="29"/>
      <c r="AB11" s="1" t="s">
        <v>658</v>
      </c>
      <c r="AC11" s="1" t="s">
        <v>1088</v>
      </c>
      <c r="AD11" s="16" t="s">
        <v>1089</v>
      </c>
      <c r="AE11" s="24">
        <v>10</v>
      </c>
      <c r="AF11" s="25" t="s">
        <v>398</v>
      </c>
      <c r="AG11" s="36" t="s">
        <v>24</v>
      </c>
      <c r="AH11" s="36"/>
      <c r="AI11" s="36">
        <v>3</v>
      </c>
      <c r="AJ11" s="36" t="s">
        <v>426</v>
      </c>
      <c r="AK11" s="36" t="s">
        <v>427</v>
      </c>
      <c r="AL11" s="36" t="s">
        <v>61</v>
      </c>
      <c r="AM11" s="36"/>
      <c r="AN11" s="36"/>
      <c r="AO11" s="36"/>
      <c r="AP11" s="36"/>
      <c r="AQ11" s="36" t="s">
        <v>428</v>
      </c>
      <c r="AR11" s="36"/>
      <c r="AS11" s="36"/>
      <c r="AT11" s="38"/>
      <c r="AU11" s="36"/>
      <c r="AV11" s="36"/>
      <c r="AW11" s="36"/>
      <c r="AX11" s="36" t="s">
        <v>1090</v>
      </c>
      <c r="AY11" s="36" t="s">
        <v>1090</v>
      </c>
      <c r="AZ11" s="36" t="str">
        <f t="shared" si="0"/>
        <v>クリ</v>
      </c>
      <c r="BA11" s="36" t="str">
        <f t="shared" si="1"/>
        <v/>
      </c>
      <c r="BB11" s="36" t="str">
        <f t="shared" si="2"/>
        <v/>
      </c>
      <c r="BC11" s="36"/>
      <c r="BD11" s="36" t="str">
        <f t="shared" si="3"/>
        <v>クリーチャー1体を対象とする。あなたのターン終了時まで、それは+2/+1の修正を受けるとともにトランプルを得る。</v>
      </c>
      <c r="BE11" s="30" t="str">
        <f>IF(AK11="","",VLOOKUP(AK11,BH:BJ,3,FALSE))</f>
        <v>Give +2/+1 and Trample to target creature until the end of your turn.</v>
      </c>
      <c r="BF11" s="9" t="s">
        <v>1049</v>
      </c>
      <c r="BG11" s="1">
        <v>10</v>
      </c>
      <c r="BH11" s="1" t="s">
        <v>154</v>
      </c>
      <c r="BI11" s="1" t="s">
        <v>1055</v>
      </c>
      <c r="BJ11" s="1" t="s">
        <v>1091</v>
      </c>
    </row>
    <row r="12" spans="1:62">
      <c r="A12" s="1" t="str">
        <f t="shared" si="4"/>
        <v>|PT|&gt;|3/1|シールド数|&gt;||</v>
      </c>
      <c r="B12" s="1" t="s">
        <v>1049</v>
      </c>
      <c r="C12" s="1" t="s">
        <v>1069</v>
      </c>
      <c r="D12" s="1" t="s">
        <v>12</v>
      </c>
      <c r="E12" s="1" t="s">
        <v>1069</v>
      </c>
      <c r="F12" s="1" t="s">
        <v>1083</v>
      </c>
      <c r="G12" s="1" t="s">
        <v>1069</v>
      </c>
      <c r="H12" s="1" t="str">
        <f>IF(R11=0,"",R11)</f>
        <v>3/1</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398</v>
      </c>
      <c r="AG12" s="36" t="s">
        <v>24</v>
      </c>
      <c r="AH12" s="36"/>
      <c r="AI12" s="36">
        <v>10</v>
      </c>
      <c r="AJ12" s="36" t="s">
        <v>429</v>
      </c>
      <c r="AK12" s="36" t="s">
        <v>430</v>
      </c>
      <c r="AL12" s="36" t="s">
        <v>61</v>
      </c>
      <c r="AM12" s="36"/>
      <c r="AN12" s="36"/>
      <c r="AO12" s="36"/>
      <c r="AP12" s="36"/>
      <c r="AQ12" s="36" t="s">
        <v>196</v>
      </c>
      <c r="AR12" s="36" t="s">
        <v>431</v>
      </c>
      <c r="AS12" s="36"/>
      <c r="AT12" s="38"/>
      <c r="AU12" s="36"/>
      <c r="AV12" s="36"/>
      <c r="AW12" s="36"/>
      <c r="AX12" s="36" t="s">
        <v>1090</v>
      </c>
      <c r="AY12" s="36" t="s">
        <v>1090</v>
      </c>
      <c r="AZ12" s="36" t="str">
        <f t="shared" si="0"/>
        <v>マッ</v>
      </c>
      <c r="BA12" s="36" t="str">
        <f t="shared" si="1"/>
        <v/>
      </c>
      <c r="BB12" s="36" t="str">
        <f t="shared" si="2"/>
        <v/>
      </c>
      <c r="BC12" s="36"/>
      <c r="BD12" s="36" t="str">
        <f t="shared" si="3"/>
        <v>マッドネス3&amp;br;クリーチャー1体を対象とする。それは+2/+2の修正を受ける。</v>
      </c>
      <c r="BE12" s="30" t="str">
        <f>IF(AK12="","",VLOOKUP(AK12,BH:BJ,3,FALSE))</f>
        <v>Madness 3.&amp;br;Give +2/+2 to target creature.</v>
      </c>
      <c r="BF12" s="9" t="s">
        <v>1049</v>
      </c>
      <c r="BG12" s="1">
        <v>11</v>
      </c>
      <c r="BH12" s="1" t="s">
        <v>1095</v>
      </c>
      <c r="BI12" s="1" t="s">
        <v>1055</v>
      </c>
      <c r="BJ12" s="1" t="s">
        <v>1096</v>
      </c>
    </row>
    <row r="13" spans="1:62">
      <c r="A13" s="1" t="str">
        <f t="shared" si="4"/>
        <v>&amp;br;&amp;br;</v>
      </c>
      <c r="B13" s="1" t="s">
        <v>1049</v>
      </c>
      <c r="C13" s="1" t="s">
        <v>1097</v>
      </c>
      <c r="R13" s="1"/>
      <c r="S13" s="1"/>
      <c r="T13" s="1"/>
      <c r="U13" s="1"/>
      <c r="V13" s="1"/>
      <c r="AB13" s="1" t="s">
        <v>649</v>
      </c>
      <c r="AC13" s="1" t="s">
        <v>538</v>
      </c>
      <c r="AD13" s="16" t="s">
        <v>1098</v>
      </c>
      <c r="AE13" s="24">
        <v>12</v>
      </c>
      <c r="AF13" s="25" t="s">
        <v>398</v>
      </c>
      <c r="AG13" s="36" t="s">
        <v>24</v>
      </c>
      <c r="AH13" s="36"/>
      <c r="AI13" s="36">
        <v>6</v>
      </c>
      <c r="AJ13" s="36" t="s">
        <v>432</v>
      </c>
      <c r="AK13" s="36" t="s">
        <v>433</v>
      </c>
      <c r="AL13" s="36" t="s">
        <v>61</v>
      </c>
      <c r="AM13" s="36"/>
      <c r="AN13" s="36"/>
      <c r="AO13" s="36"/>
      <c r="AP13" s="36"/>
      <c r="AQ13" s="36" t="s">
        <v>187</v>
      </c>
      <c r="AR13" s="36"/>
      <c r="AS13" s="36"/>
      <c r="AT13" s="38"/>
      <c r="AU13" s="36"/>
      <c r="AV13" s="36"/>
      <c r="AW13" s="36"/>
      <c r="AX13" s="36" t="s">
        <v>1090</v>
      </c>
      <c r="AY13" s="36" t="s">
        <v>1090</v>
      </c>
      <c r="AZ13" s="36" t="str">
        <f t="shared" si="0"/>
        <v>あな</v>
      </c>
      <c r="BA13" s="36" t="str">
        <f t="shared" si="1"/>
        <v/>
      </c>
      <c r="BB13" s="36" t="str">
        <f t="shared" si="2"/>
        <v/>
      </c>
      <c r="BC13" s="36"/>
      <c r="BD13" s="36" t="str">
        <f t="shared" si="3"/>
        <v>あなたはカードを1枚捨てて2枚引く。</v>
      </c>
      <c r="BE13" s="30" t="str">
        <f>IF(AK13="","",VLOOKUP(AK13,BH:BJ,3,FALSE))</f>
        <v>Discard 1 card and draw 2 cards.</v>
      </c>
      <c r="BF13" s="9" t="s">
        <v>1049</v>
      </c>
      <c r="BG13" s="1">
        <v>12</v>
      </c>
      <c r="BH13" s="1" t="s">
        <v>80</v>
      </c>
      <c r="BI13" s="1" t="s">
        <v>1055</v>
      </c>
      <c r="BJ13" s="1" t="s">
        <v>1099</v>
      </c>
    </row>
    <row r="14" spans="1:62">
      <c r="A14" s="1" t="str">
        <f t="shared" si="4"/>
        <v>#back(text=戻る,left)</v>
      </c>
      <c r="B14" s="1" t="s">
        <v>1049</v>
      </c>
      <c r="C14" s="1" t="s">
        <v>1100</v>
      </c>
      <c r="R14" s="1"/>
      <c r="S14" s="1"/>
      <c r="T14" s="1"/>
      <c r="U14" s="1"/>
      <c r="V14" s="1"/>
      <c r="AB14" s="1" t="s">
        <v>996</v>
      </c>
      <c r="AC14" s="1" t="s">
        <v>1101</v>
      </c>
      <c r="AD14" s="16" t="s">
        <v>1102</v>
      </c>
      <c r="AE14" s="24">
        <v>13</v>
      </c>
      <c r="AF14" s="25" t="s">
        <v>398</v>
      </c>
      <c r="AG14" s="36" t="s">
        <v>24</v>
      </c>
      <c r="AH14" s="36"/>
      <c r="AI14" s="36">
        <v>5</v>
      </c>
      <c r="AJ14" s="36" t="s">
        <v>434</v>
      </c>
      <c r="AK14" s="36" t="s">
        <v>435</v>
      </c>
      <c r="AL14" s="36" t="s">
        <v>61</v>
      </c>
      <c r="AM14" s="36"/>
      <c r="AN14" s="36"/>
      <c r="AO14" s="36"/>
      <c r="AP14" s="36"/>
      <c r="AQ14" s="36" t="s">
        <v>436</v>
      </c>
      <c r="AR14" s="36"/>
      <c r="AS14" s="36"/>
      <c r="AT14" s="38"/>
      <c r="AU14" s="36"/>
      <c r="AV14" s="36"/>
      <c r="AW14" s="36"/>
      <c r="AX14" s="36" t="s">
        <v>1090</v>
      </c>
      <c r="AY14" s="36" t="s">
        <v>1090</v>
      </c>
      <c r="AZ14" s="36" t="str">
        <f t="shared" si="0"/>
        <v>クリ</v>
      </c>
      <c r="BA14" s="36" t="str">
        <f t="shared" si="1"/>
        <v/>
      </c>
      <c r="BB14" s="36" t="str">
        <f t="shared" si="2"/>
        <v/>
      </c>
      <c r="BC14" s="36"/>
      <c r="BD14" s="36" t="str">
        <f t="shared" si="3"/>
        <v>クリーチャー1体を対象とする。あなたのターン終了時まで、それは+1/+1の修正を受けるとともに二段攻撃を得る。</v>
      </c>
      <c r="BE14" s="30" t="str">
        <f>IF(AK14="","",VLOOKUP(AK14,BH:BJ,3,FALSE))</f>
        <v>Give +1/+1 and Double Strike to target creature until the end of your turn.</v>
      </c>
      <c r="BF14" s="9" t="s">
        <v>1049</v>
      </c>
      <c r="BG14" s="1">
        <v>13</v>
      </c>
      <c r="BH14" s="1" t="s">
        <v>282</v>
      </c>
      <c r="BI14" s="1" t="s">
        <v>1055</v>
      </c>
      <c r="BJ14" s="1" t="s">
        <v>1103</v>
      </c>
    </row>
    <row r="15" spans="1:62">
      <c r="A15" s="1" t="str">
        <f t="shared" si="4"/>
        <v>&amp;br;</v>
      </c>
      <c r="B15" s="1" t="s">
        <v>1049</v>
      </c>
      <c r="C15" s="1" t="s">
        <v>1048</v>
      </c>
      <c r="R15" s="1"/>
      <c r="S15" s="1"/>
      <c r="T15" s="1"/>
      <c r="U15" s="1"/>
      <c r="V15" s="1"/>
      <c r="AB15" s="1" t="s">
        <v>1104</v>
      </c>
      <c r="AC15" s="1" t="s">
        <v>1105</v>
      </c>
      <c r="AD15" s="16" t="s">
        <v>1106</v>
      </c>
      <c r="AE15" s="24">
        <v>14</v>
      </c>
      <c r="AF15" s="25" t="s">
        <v>398</v>
      </c>
      <c r="AG15" s="36" t="s">
        <v>24</v>
      </c>
      <c r="AH15" s="36"/>
      <c r="AI15" s="36">
        <v>3</v>
      </c>
      <c r="AJ15" s="36" t="s">
        <v>437</v>
      </c>
      <c r="AK15" s="36" t="s">
        <v>438</v>
      </c>
      <c r="AL15" s="36" t="s">
        <v>76</v>
      </c>
      <c r="AM15" s="36"/>
      <c r="AN15" s="36"/>
      <c r="AO15" s="36"/>
      <c r="AP15" s="36"/>
      <c r="AQ15" s="36" t="s">
        <v>439</v>
      </c>
      <c r="AR15" s="36"/>
      <c r="AS15" s="36"/>
      <c r="AT15" s="38"/>
      <c r="AU15" s="36"/>
      <c r="AV15" s="36"/>
      <c r="AW15" s="36">
        <v>1</v>
      </c>
      <c r="AX15" s="36" t="s">
        <v>1090</v>
      </c>
      <c r="AY15" s="36" t="s">
        <v>1090</v>
      </c>
      <c r="AZ15" s="36" t="str">
        <f t="shared" si="0"/>
        <v>この</v>
      </c>
      <c r="BA15" s="36" t="str">
        <f t="shared" si="1"/>
        <v/>
      </c>
      <c r="BB15" s="36" t="str">
        <f t="shared" si="2"/>
        <v/>
      </c>
      <c r="BC15" s="36"/>
      <c r="BD15" s="36" t="str">
        <f t="shared" si="3"/>
        <v>このサポートが破壊されたとき、あなたは6マナを得る。</v>
      </c>
      <c r="BE15" s="30" t="str">
        <f>IF(AK15="","",VLOOKUP(AK15,BH:BJ,3,FALSE))</f>
        <v>When this support is destroyed, gain 6 mana.</v>
      </c>
      <c r="BF15" s="9" t="s">
        <v>1049</v>
      </c>
      <c r="BG15" s="1">
        <v>14</v>
      </c>
      <c r="BH15" s="1" t="s">
        <v>219</v>
      </c>
      <c r="BI15" s="1" t="s">
        <v>1055</v>
      </c>
      <c r="BJ15" s="1" t="s">
        <v>1107</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t="s">
        <v>398</v>
      </c>
      <c r="AG16" s="36" t="s">
        <v>78</v>
      </c>
      <c r="AH16" s="36"/>
      <c r="AI16" s="36">
        <v>8</v>
      </c>
      <c r="AJ16" s="36" t="s">
        <v>440</v>
      </c>
      <c r="AK16" s="36" t="s">
        <v>441</v>
      </c>
      <c r="AL16" s="36" t="s">
        <v>27</v>
      </c>
      <c r="AM16" s="36"/>
      <c r="AN16" s="36" t="s">
        <v>33</v>
      </c>
      <c r="AO16" s="36" t="s">
        <v>442</v>
      </c>
      <c r="AP16" s="36" t="s">
        <v>405</v>
      </c>
      <c r="AQ16" s="36" t="s">
        <v>406</v>
      </c>
      <c r="AR16" s="36"/>
      <c r="AS16" s="36"/>
      <c r="AT16" s="38">
        <v>42829</v>
      </c>
      <c r="AU16" s="36"/>
      <c r="AV16" s="36"/>
      <c r="AW16" s="36"/>
      <c r="AX16" s="36">
        <v>4</v>
      </c>
      <c r="AY16" s="36">
        <v>4</v>
      </c>
      <c r="AZ16" s="36" t="str">
        <f t="shared" si="0"/>
        <v>各タ</v>
      </c>
      <c r="BA16" s="36" t="str">
        <f t="shared" si="1"/>
        <v/>
      </c>
      <c r="BB16" s="36" t="str">
        <f t="shared" si="2"/>
        <v/>
      </c>
      <c r="BC16" s="36"/>
      <c r="BD16" s="36" t="str">
        <f t="shared" si="3"/>
        <v>各ターン開始時に、直前のターンにカードが唱えられていなかった場合、このクリーチャーは変身する。</v>
      </c>
      <c r="BE16" s="30" t="str">
        <f>IF(AK16="","",VLOOKUP(AK16,BH:BJ,3,FALSE))</f>
        <v>At the beginning of each turn, if no Cards were cast last turn, Transform this creature.</v>
      </c>
      <c r="BF16" s="9" t="s">
        <v>1049</v>
      </c>
      <c r="BG16" s="1">
        <v>15</v>
      </c>
      <c r="BH16" s="1" t="s">
        <v>396</v>
      </c>
      <c r="BI16" s="1" t="s">
        <v>1055</v>
      </c>
      <c r="BJ16" s="1" t="s">
        <v>1111</v>
      </c>
    </row>
    <row r="17" spans="1:62">
      <c r="A17" s="1" t="str">
        <f t="shared" si="4"/>
        <v>&amp;br;&amp;br;</v>
      </c>
      <c r="B17" s="1" t="s">
        <v>1049</v>
      </c>
      <c r="C17" s="1" t="s">
        <v>1097</v>
      </c>
      <c r="R17" s="1"/>
      <c r="S17" s="1"/>
      <c r="T17" s="1"/>
      <c r="U17" s="1"/>
      <c r="V17" s="1"/>
      <c r="AC17" s="1" t="s">
        <v>29</v>
      </c>
      <c r="AD17" s="16" t="s">
        <v>1112</v>
      </c>
      <c r="AE17" s="24">
        <v>16</v>
      </c>
      <c r="AF17" s="25" t="s">
        <v>398</v>
      </c>
      <c r="AG17" s="36" t="s">
        <v>78</v>
      </c>
      <c r="AH17" s="36"/>
      <c r="AI17" s="36">
        <v>1</v>
      </c>
      <c r="AJ17" s="36" t="s">
        <v>443</v>
      </c>
      <c r="AK17" s="36" t="s">
        <v>444</v>
      </c>
      <c r="AL17" s="36" t="s">
        <v>27</v>
      </c>
      <c r="AM17" s="36"/>
      <c r="AN17" s="36" t="s">
        <v>405</v>
      </c>
      <c r="AO17" s="36"/>
      <c r="AP17" s="36"/>
      <c r="AQ17" s="36" t="s">
        <v>445</v>
      </c>
      <c r="AR17" s="36" t="s">
        <v>409</v>
      </c>
      <c r="AS17" s="36"/>
      <c r="AT17" s="38">
        <v>42860</v>
      </c>
      <c r="AU17" s="36"/>
      <c r="AV17" s="36"/>
      <c r="AW17" s="36"/>
      <c r="AX17" s="36">
        <v>5</v>
      </c>
      <c r="AY17" s="36">
        <v>5</v>
      </c>
      <c r="AZ17" s="36" t="str">
        <f t="shared" si="0"/>
        <v>あな</v>
      </c>
      <c r="BA17" s="36" t="str">
        <f t="shared" si="1"/>
        <v/>
      </c>
      <c r="BB17" s="36" t="str">
        <f t="shared" si="2"/>
        <v/>
      </c>
      <c r="BC17" s="36"/>
      <c r="BD17" s="36" t="str">
        <f t="shared" si="3"/>
        <v>あなたのターン開始時に、あなたのターン終了時まであなたがコントロールする各クリーチャーはバーサーカーとトランプルを得る。&amp;br;各ターン開始時に、直前のターンにカードが2枚以上唱えられていた場合、このクリーチャーは変身する。</v>
      </c>
      <c r="BE17" s="30" t="str">
        <f>IF(AK17="","",VLOOKUP(AK17,BH:BJ,3,FALSE))</f>
        <v>At the beginning of your turn, each creature you control gains Berserker and Trample until the end of your turn.&amp;br;At the beginning of each turn, if 2 or more Cards were cast last turn, Transform this creature.</v>
      </c>
      <c r="BF17" s="9" t="s">
        <v>1049</v>
      </c>
      <c r="BG17" s="1">
        <v>16</v>
      </c>
      <c r="BH17" s="1" t="s">
        <v>400</v>
      </c>
      <c r="BI17" s="1" t="s">
        <v>1055</v>
      </c>
      <c r="BJ17" s="1" t="s">
        <v>1113</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t="s">
        <v>398</v>
      </c>
      <c r="AG18" s="36" t="s">
        <v>78</v>
      </c>
      <c r="AH18" s="36"/>
      <c r="AI18" s="36">
        <v>7</v>
      </c>
      <c r="AJ18" s="36" t="s">
        <v>446</v>
      </c>
      <c r="AK18" s="36" t="s">
        <v>447</v>
      </c>
      <c r="AL18" s="36" t="s">
        <v>27</v>
      </c>
      <c r="AM18" s="36"/>
      <c r="AN18" s="36" t="s">
        <v>416</v>
      </c>
      <c r="AO18" s="36"/>
      <c r="AP18" s="36"/>
      <c r="AQ18" s="36" t="s">
        <v>448</v>
      </c>
      <c r="AR18" s="36" t="s">
        <v>449</v>
      </c>
      <c r="AS18" s="36"/>
      <c r="AT18" s="38">
        <v>42796</v>
      </c>
      <c r="AU18" s="36"/>
      <c r="AV18" s="36"/>
      <c r="AW18" s="36"/>
      <c r="AX18" s="36">
        <v>3</v>
      </c>
      <c r="AY18" s="36">
        <v>2</v>
      </c>
      <c r="AZ18" s="36" t="str">
        <f t="shared" si="0"/>
        <v>この</v>
      </c>
      <c r="BA18" s="36" t="str">
        <f t="shared" si="1"/>
        <v/>
      </c>
      <c r="BB18" s="36" t="str">
        <f t="shared" si="2"/>
        <v/>
      </c>
      <c r="BC18" s="36"/>
      <c r="BD18" s="36" t="str">
        <f t="shared" si="3"/>
        <v>このクリーチャーが戦場に出たとき、対戦相手は1点のダメージを受ける。&amp;br;対戦相手のターン開始時に、昂揚：対戦相手は1点のダメージを受ける。</v>
      </c>
      <c r="BE18" s="30" t="str">
        <f>IF(AK18="","",VLOOKUP(AK18,BH:BJ,3,FALSE))</f>
        <v>When this creature enters the battlefield, deal 1 damage to opponent.&amp;br;At the beginning of your opponent's turn, Delirium:deal 1 damage to opponent.</v>
      </c>
      <c r="BF18" s="9" t="s">
        <v>1049</v>
      </c>
      <c r="BG18" s="1">
        <v>17</v>
      </c>
      <c r="BH18" s="1" t="s">
        <v>758</v>
      </c>
      <c r="BI18" s="1" t="s">
        <v>1055</v>
      </c>
      <c r="BJ18" s="1" t="s">
        <v>1116</v>
      </c>
    </row>
    <row r="19" spans="1:62">
      <c r="A19" s="1" t="str">
        <f t="shared" si="4"/>
        <v>*既決殺人犯/Convicted Killer</v>
      </c>
      <c r="B19" s="1" t="s">
        <v>1049</v>
      </c>
      <c r="C19" s="1" t="str">
        <f>"*"&amp;R19&amp;"/"&amp;T19</f>
        <v>*既決殺人犯/Convicted Killer</v>
      </c>
      <c r="Q19" s="9" t="s">
        <v>3</v>
      </c>
      <c r="R19" s="10" t="str">
        <f>INDEX(AJ:AJ,W18+1)</f>
        <v>既決殺人犯</v>
      </c>
      <c r="S19" s="11" t="s">
        <v>4</v>
      </c>
      <c r="T19" s="10" t="str">
        <f>INDEX(AK:AK,W18+1)</f>
        <v>Convicted Killer</v>
      </c>
      <c r="U19" s="11"/>
      <c r="V19" s="12"/>
      <c r="W19" s="13"/>
      <c r="X19" s="9"/>
      <c r="Y19" s="28"/>
      <c r="Z19" s="28"/>
      <c r="AA19" s="29"/>
      <c r="AC19" s="1" t="s">
        <v>1117</v>
      </c>
      <c r="AD19" s="16" t="s">
        <v>1118</v>
      </c>
      <c r="AE19" s="24">
        <v>18</v>
      </c>
      <c r="AF19" s="25" t="s">
        <v>398</v>
      </c>
      <c r="AG19" s="36" t="s">
        <v>78</v>
      </c>
      <c r="AH19" s="36"/>
      <c r="AI19" s="36">
        <v>13</v>
      </c>
      <c r="AJ19" s="36" t="s">
        <v>450</v>
      </c>
      <c r="AK19" s="36" t="s">
        <v>451</v>
      </c>
      <c r="AL19" s="36" t="s">
        <v>27</v>
      </c>
      <c r="AM19" s="36"/>
      <c r="AN19" s="36" t="s">
        <v>33</v>
      </c>
      <c r="AO19" s="36" t="s">
        <v>325</v>
      </c>
      <c r="AP19" s="36" t="s">
        <v>405</v>
      </c>
      <c r="AQ19" s="36" t="s">
        <v>452</v>
      </c>
      <c r="AR19" s="36" t="s">
        <v>406</v>
      </c>
      <c r="AS19" s="36"/>
      <c r="AT19" s="38">
        <v>42796</v>
      </c>
      <c r="AU19" s="36"/>
      <c r="AV19" s="36"/>
      <c r="AW19" s="36"/>
      <c r="AX19" s="36">
        <v>3</v>
      </c>
      <c r="AY19" s="36">
        <v>2</v>
      </c>
      <c r="AZ19" s="36" t="str">
        <f t="shared" si="0"/>
        <v>この</v>
      </c>
      <c r="BA19" s="36" t="str">
        <f t="shared" si="1"/>
        <v/>
      </c>
      <c r="BB19" s="36" t="str">
        <f t="shared" si="2"/>
        <v/>
      </c>
      <c r="BC19" s="36"/>
      <c r="BD19" s="36" t="str">
        <f t="shared" si="3"/>
        <v>このクリーチャーがブロックしたかブロックされた状態になったとき、その相手のクリーチャーは1点のダメージを受ける。&amp;br;各ターン開始時に、直前のターンにカードが唱えられていなかった場合、このクリーチャーは変身する。</v>
      </c>
      <c r="BE19" s="30" t="str">
        <f>IF(AK19="","",VLOOKUP(AK19,BH:BJ,3,FALSE))</f>
        <v>When this creature blocks or is blocked, deal 1 damage to the other creature.&amp;br;At the beginning of any turn, if no Cards were cast last turn, Transform this creature.</v>
      </c>
      <c r="BF19" s="9" t="s">
        <v>1049</v>
      </c>
      <c r="BG19" s="1">
        <v>18</v>
      </c>
      <c r="BH19" s="1" t="s">
        <v>408</v>
      </c>
      <c r="BI19" s="1" t="s">
        <v>1055</v>
      </c>
      <c r="BJ19" s="1" t="s">
        <v>1119</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赤</v>
      </c>
      <c r="S20" s="15" t="s">
        <v>1</v>
      </c>
      <c r="T20" s="10" t="str">
        <f>INDEX(AG:AG,W18+1)</f>
        <v>コモン</v>
      </c>
      <c r="U20" s="15" t="s">
        <v>2</v>
      </c>
      <c r="V20" s="10">
        <f>INDEX(AI:AI,W18+1)</f>
        <v>11</v>
      </c>
      <c r="W20" s="16"/>
      <c r="X20" s="10" t="str">
        <f>INDEX(AQ:AQ,W18+1)</f>
        <v>各ターン開始時に、直前のターンにカードが唱えられていなかった場合、このクリーチャーは変身する。</v>
      </c>
      <c r="Y20" s="28"/>
      <c r="Z20" s="28"/>
      <c r="AA20" s="29"/>
      <c r="AC20" s="1">
        <v>0</v>
      </c>
      <c r="AD20" s="16" t="s">
        <v>1049</v>
      </c>
      <c r="AE20" s="24">
        <v>19</v>
      </c>
      <c r="AF20" s="25" t="s">
        <v>398</v>
      </c>
      <c r="AG20" s="36" t="s">
        <v>78</v>
      </c>
      <c r="AH20" s="36"/>
      <c r="AI20" s="36">
        <v>1</v>
      </c>
      <c r="AJ20" s="36" t="s">
        <v>453</v>
      </c>
      <c r="AK20" s="36" t="s">
        <v>454</v>
      </c>
      <c r="AL20" s="36" t="s">
        <v>27</v>
      </c>
      <c r="AM20" s="36"/>
      <c r="AN20" s="36" t="s">
        <v>405</v>
      </c>
      <c r="AO20" s="36"/>
      <c r="AP20" s="36"/>
      <c r="AQ20" s="36" t="s">
        <v>455</v>
      </c>
      <c r="AR20" s="36" t="s">
        <v>409</v>
      </c>
      <c r="AS20" s="36"/>
      <c r="AT20" s="38">
        <v>42828</v>
      </c>
      <c r="AU20" s="36"/>
      <c r="AV20" s="36"/>
      <c r="AW20" s="36"/>
      <c r="AX20" s="36">
        <v>4</v>
      </c>
      <c r="AY20" s="36">
        <v>3</v>
      </c>
      <c r="AZ20" s="36" t="str">
        <f t="shared" si="0"/>
        <v>この</v>
      </c>
      <c r="BA20" s="36" t="str">
        <f t="shared" si="1"/>
        <v/>
      </c>
      <c r="BB20" s="36" t="str">
        <f t="shared" si="2"/>
        <v/>
      </c>
      <c r="BC20" s="36"/>
      <c r="BD20" s="36" t="str">
        <f t="shared" si="3"/>
        <v>このクリーチャーがブロックしたかブロックされた状態になったとき、その相手のクリーチャーは2点のダメージを受ける。&amp;br;各ターン開始時に、直前のターンにカードが2枚以上唱えられていた場合、このクリーチャーは変身する。</v>
      </c>
      <c r="BE20" s="30" t="str">
        <f>IF(AK20="","",VLOOKUP(AK20,BH:BJ,3,FALSE))</f>
        <v>When this creature blocks or is blocked, deal 2 damage to the other creature.</v>
      </c>
      <c r="BF20" s="9" t="s">
        <v>1049</v>
      </c>
      <c r="BG20" s="1">
        <v>19</v>
      </c>
      <c r="BH20" s="1" t="s">
        <v>441</v>
      </c>
      <c r="BI20" s="1" t="s">
        <v>1055</v>
      </c>
      <c r="BJ20" s="1" t="s">
        <v>1120</v>
      </c>
    </row>
    <row r="21" spans="1:62">
      <c r="A21" s="1" t="str">
        <f t="shared" si="4"/>
        <v>|色|赤|レアリティ|コモン|マナコスト|11|</v>
      </c>
      <c r="B21" s="1" t="s">
        <v>1049</v>
      </c>
      <c r="C21" s="1" t="s">
        <v>1069</v>
      </c>
      <c r="D21" s="4" t="s">
        <v>0</v>
      </c>
      <c r="E21" s="1" t="s">
        <v>1069</v>
      </c>
      <c r="F21" s="1" t="str">
        <f>IF(R20=0,"",R20)</f>
        <v>赤</v>
      </c>
      <c r="G21" s="1" t="s">
        <v>1069</v>
      </c>
      <c r="H21" s="4" t="s">
        <v>1073</v>
      </c>
      <c r="I21" s="1" t="s">
        <v>1069</v>
      </c>
      <c r="J21" s="1" t="str">
        <f>IF(T20=0,"",T20)</f>
        <v>コモン</v>
      </c>
      <c r="K21" s="1" t="s">
        <v>1069</v>
      </c>
      <c r="L21" s="4" t="s">
        <v>1074</v>
      </c>
      <c r="M21" s="1" t="s">
        <v>1069</v>
      </c>
      <c r="N21" s="1">
        <f>IF(V20=0,"",V20)</f>
        <v>11</v>
      </c>
      <c r="O21" s="1" t="s">
        <v>1069</v>
      </c>
      <c r="Q21" s="9" t="s">
        <v>5</v>
      </c>
      <c r="R21" s="10" t="str">
        <f>INDEX(AL:AL,W18+1)</f>
        <v>クリーチャー</v>
      </c>
      <c r="S21" s="15" t="s">
        <v>1075</v>
      </c>
      <c r="T21" s="10" t="str">
        <f>INDEX(AN:AN,W18+1)</f>
        <v>人間</v>
      </c>
      <c r="U21" s="10" t="str">
        <f>INDEX(AO:AO,W18+1)</f>
        <v>狼男</v>
      </c>
      <c r="V21" s="10">
        <f>INDEX(AP:AP,W18+1)</f>
        <v>0</v>
      </c>
      <c r="W21" s="16"/>
      <c r="X21" s="10" t="str">
        <f>INDEX(AZ:AZ,W18+1)</f>
        <v>各タ</v>
      </c>
      <c r="Y21" s="10" t="str">
        <f>INDEX(BA:BA,W18+1)</f>
        <v/>
      </c>
      <c r="Z21" s="10" t="str">
        <f>INDEX(BB:BB,W18+1)</f>
        <v/>
      </c>
      <c r="AA21" s="10">
        <f>INDEX(BC:BC,W18+1)</f>
        <v>0</v>
      </c>
      <c r="AD21" s="16"/>
      <c r="AE21" s="24">
        <v>20</v>
      </c>
      <c r="AF21" s="25" t="s">
        <v>398</v>
      </c>
      <c r="AG21" s="36" t="s">
        <v>78</v>
      </c>
      <c r="AH21" s="36"/>
      <c r="AI21" s="36">
        <v>8</v>
      </c>
      <c r="AJ21" s="36" t="s">
        <v>456</v>
      </c>
      <c r="AK21" s="36" t="s">
        <v>457</v>
      </c>
      <c r="AL21" s="36" t="s">
        <v>27</v>
      </c>
      <c r="AM21" s="36"/>
      <c r="AN21" s="36" t="s">
        <v>33</v>
      </c>
      <c r="AO21" s="36" t="s">
        <v>325</v>
      </c>
      <c r="AP21" s="36"/>
      <c r="AQ21" s="36" t="s">
        <v>458</v>
      </c>
      <c r="AR21" s="36" t="s">
        <v>459</v>
      </c>
      <c r="AS21" s="36"/>
      <c r="AT21" s="38">
        <v>42829</v>
      </c>
      <c r="AU21" s="36"/>
      <c r="AV21" s="36"/>
      <c r="AW21" s="36"/>
      <c r="AX21" s="36">
        <v>4</v>
      </c>
      <c r="AY21" s="36">
        <v>4</v>
      </c>
      <c r="AZ21" s="36" t="str">
        <f t="shared" si="0"/>
        <v>速攻</v>
      </c>
      <c r="BA21" s="36" t="str">
        <f t="shared" si="1"/>
        <v/>
      </c>
      <c r="BB21" s="36" t="str">
        <f t="shared" si="2"/>
        <v/>
      </c>
      <c r="BC21" s="36"/>
      <c r="BD21" s="36" t="str">
        <f t="shared" si="3"/>
        <v>速攻&amp;br;ジェム1個を起動する：あなたはカードを1枚捨てて1枚引く。</v>
      </c>
      <c r="BE21" s="30" t="str">
        <f>IF(AK21="","",VLOOKUP(AK21,BH:BJ,3,FALSE))</f>
        <v>Activate 1:Discard 1 card and Draw 1 card.</v>
      </c>
      <c r="BF21" s="9" t="s">
        <v>1049</v>
      </c>
      <c r="BG21" s="1">
        <v>20</v>
      </c>
      <c r="BH21" s="1" t="s">
        <v>555</v>
      </c>
      <c r="BI21" s="1" t="s">
        <v>1055</v>
      </c>
      <c r="BJ21" s="1" t="s">
        <v>1121</v>
      </c>
    </row>
    <row r="22" spans="1:62">
      <c r="A22" s="1" t="str">
        <f t="shared" si="4"/>
        <v>|種別|クリーチャー|サブタイプ|人間|狼男||</v>
      </c>
      <c r="B22" s="1" t="s">
        <v>1049</v>
      </c>
      <c r="C22" s="1" t="s">
        <v>1069</v>
      </c>
      <c r="D22" s="4" t="s">
        <v>5</v>
      </c>
      <c r="E22" s="1" t="s">
        <v>1069</v>
      </c>
      <c r="F22" s="1" t="str">
        <f>IF(R21=0,"",R21)</f>
        <v>クリーチャー</v>
      </c>
      <c r="G22" s="1" t="s">
        <v>1069</v>
      </c>
      <c r="H22" s="4" t="s">
        <v>1078</v>
      </c>
      <c r="I22" s="1" t="s">
        <v>1069</v>
      </c>
      <c r="J22" s="1" t="str">
        <f>IF(T21=0,"",T21)</f>
        <v>人間</v>
      </c>
      <c r="K22" s="1" t="s">
        <v>1069</v>
      </c>
      <c r="L22" s="1" t="str">
        <f>IF(U21=0,"",U21)</f>
        <v>狼男</v>
      </c>
      <c r="M22" s="1" t="s">
        <v>1069</v>
      </c>
      <c r="N22" s="1" t="str">
        <f>IF(V21=0,"",V21)</f>
        <v/>
      </c>
      <c r="O22" s="1" t="s">
        <v>1069</v>
      </c>
      <c r="Q22" s="9" t="s">
        <v>1079</v>
      </c>
      <c r="R22" s="10" t="str">
        <f>INDEX(BD:BD,W18+1)</f>
        <v>各ターン開始時に、直前のターンにカードが唱えられていなかった場合、このクリーチャーは変身する。</v>
      </c>
      <c r="S22" s="11"/>
      <c r="T22" s="11"/>
      <c r="U22" s="11"/>
      <c r="V22" s="12"/>
      <c r="W22" s="16"/>
      <c r="X22" s="8"/>
      <c r="Y22" s="8"/>
      <c r="Z22" s="8"/>
      <c r="AA22" s="30"/>
      <c r="AD22" s="16"/>
      <c r="AE22" s="24">
        <v>21</v>
      </c>
      <c r="AF22" s="25" t="s">
        <v>398</v>
      </c>
      <c r="AG22" s="36" t="s">
        <v>78</v>
      </c>
      <c r="AH22" s="36"/>
      <c r="AI22" s="36">
        <v>8</v>
      </c>
      <c r="AJ22" s="36" t="s">
        <v>460</v>
      </c>
      <c r="AK22" s="36" t="s">
        <v>461</v>
      </c>
      <c r="AL22" s="36" t="s">
        <v>27</v>
      </c>
      <c r="AM22" s="36"/>
      <c r="AN22" s="36" t="s">
        <v>33</v>
      </c>
      <c r="AO22" s="36" t="s">
        <v>405</v>
      </c>
      <c r="AP22" s="36"/>
      <c r="AQ22" s="36" t="s">
        <v>458</v>
      </c>
      <c r="AR22" s="36" t="s">
        <v>406</v>
      </c>
      <c r="AS22" s="36"/>
      <c r="AT22" s="38">
        <v>42797</v>
      </c>
      <c r="AU22" s="36"/>
      <c r="AV22" s="36"/>
      <c r="AW22" s="36"/>
      <c r="AX22" s="36">
        <v>3</v>
      </c>
      <c r="AY22" s="36">
        <v>3</v>
      </c>
      <c r="AZ22" s="36" t="str">
        <f t="shared" si="0"/>
        <v>速攻</v>
      </c>
      <c r="BA22" s="36" t="str">
        <f t="shared" si="1"/>
        <v/>
      </c>
      <c r="BB22" s="36" t="str">
        <f t="shared" si="2"/>
        <v/>
      </c>
      <c r="BC22" s="36"/>
      <c r="BD22" s="36" t="str">
        <f t="shared" si="3"/>
        <v>速攻&amp;br;各ターン開始時に、直前のターンにカードが唱えられていなかった場合、このクリーチャーは変身する。</v>
      </c>
      <c r="BE22" s="30" t="str">
        <f>IF(AK22="","",VLOOKUP(AK22,BH:BJ,3,FALSE))</f>
        <v>At the beginning of each turn, if no Cards were cast last turn, Transform this creature.</v>
      </c>
      <c r="BF22" s="9" t="s">
        <v>1049</v>
      </c>
      <c r="BG22" s="1">
        <v>21</v>
      </c>
      <c r="BH22" s="1" t="s">
        <v>236</v>
      </c>
      <c r="BI22" s="1" t="s">
        <v>1055</v>
      </c>
      <c r="BJ22" s="1" t="s">
        <v>1122</v>
      </c>
    </row>
    <row r="23" spans="1:62">
      <c r="A23" s="1" t="str">
        <f t="shared" si="4"/>
        <v>|テキスト|&gt;|&gt;|&gt;|&gt;|各ターン開始時に、直前のターンにカードが唱えられていなかった場合、このクリーチャーは変身する。|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各ターン開始時に、直前のターンにカードが唱えられていなかった場合、このクリーチャーは変身する。</v>
      </c>
      <c r="O23" s="1" t="s">
        <v>1069</v>
      </c>
      <c r="Q23" s="14" t="s">
        <v>21</v>
      </c>
      <c r="R23" s="10" t="str">
        <f>INDEX(BE:BE,W18+1)</f>
        <v>At the beginning of each turn, if no Cards were cast last turn, Transform this creature.</v>
      </c>
      <c r="S23" s="9" t="s">
        <v>1084</v>
      </c>
      <c r="T23" s="10" t="str">
        <f>IF(X23="","",X23&amp;IF(Y23="",""," "&amp;Y23)&amp;IF(Z23="",""," "&amp;Z23)&amp;IF(AA23="",""," "&amp;AA23))</f>
        <v/>
      </c>
      <c r="U23" s="11"/>
      <c r="V23" s="12"/>
      <c r="W23" s="16" t="s">
        <v>1084</v>
      </c>
      <c r="X23" s="9" t="str">
        <f t="shared" ref="X23:AA23" si="8">IF(ISERROR(IF(LEN(X22)&gt;1,X22,VLOOKUP(X21,$AC:$AD,2,FALSE))),"",IF(LEN(X22)&gt;1,X22,VLOOKUP(X21,$AC:$AD,2,FALSE)))</f>
        <v/>
      </c>
      <c r="Y23" s="9" t="str">
        <f t="shared" si="8"/>
        <v/>
      </c>
      <c r="Z23" s="9" t="str">
        <f t="shared" si="8"/>
        <v/>
      </c>
      <c r="AA23" s="9" t="str">
        <f t="shared" si="8"/>
        <v> </v>
      </c>
      <c r="AD23" s="16"/>
      <c r="AE23" s="24">
        <v>22</v>
      </c>
      <c r="AF23" s="25" t="s">
        <v>398</v>
      </c>
      <c r="AG23" s="36" t="s">
        <v>78</v>
      </c>
      <c r="AH23" s="36"/>
      <c r="AI23" s="36">
        <v>1</v>
      </c>
      <c r="AJ23" s="36" t="s">
        <v>462</v>
      </c>
      <c r="AK23" s="36" t="s">
        <v>463</v>
      </c>
      <c r="AL23" s="36" t="s">
        <v>27</v>
      </c>
      <c r="AM23" s="36"/>
      <c r="AN23" s="36" t="s">
        <v>405</v>
      </c>
      <c r="AO23" s="36"/>
      <c r="AP23" s="36"/>
      <c r="AQ23" s="36" t="s">
        <v>393</v>
      </c>
      <c r="AR23" s="36" t="s">
        <v>409</v>
      </c>
      <c r="AS23" s="36"/>
      <c r="AT23" s="38">
        <v>42860</v>
      </c>
      <c r="AU23" s="36"/>
      <c r="AV23" s="36"/>
      <c r="AW23" s="36"/>
      <c r="AX23" s="36">
        <v>5</v>
      </c>
      <c r="AY23" s="36">
        <v>5</v>
      </c>
      <c r="AZ23" s="36" t="str">
        <f t="shared" si="0"/>
        <v>威迫</v>
      </c>
      <c r="BA23" s="36" t="str">
        <f t="shared" si="1"/>
        <v/>
      </c>
      <c r="BB23" s="36" t="str">
        <f t="shared" si="2"/>
        <v/>
      </c>
      <c r="BC23" s="36"/>
      <c r="BD23" s="36" t="str">
        <f t="shared" si="3"/>
        <v>威迫&amp;br;各ターン開始時に、直前のターンにカードが2枚以上唱えられていた場合、このクリーチャーは変身する。</v>
      </c>
      <c r="BE23" s="30" t="str">
        <f>IF(AK23="","",VLOOKUP(AK23,BH:BJ,3,FALSE))</f>
        <v>Menace.&amp;br;At the beginning of each turn, if 2 or more Cards were cast last turn, Transform this creature.</v>
      </c>
      <c r="BF23" s="9" t="s">
        <v>1049</v>
      </c>
      <c r="BG23" s="1">
        <v>22</v>
      </c>
      <c r="BH23" s="1" t="s">
        <v>512</v>
      </c>
      <c r="BI23" s="1" t="s">
        <v>1055</v>
      </c>
      <c r="BJ23" s="1" t="s">
        <v>1123</v>
      </c>
    </row>
    <row r="24" spans="1:62">
      <c r="A24" s="1" t="str">
        <f t="shared" si="4"/>
        <v>|英テキスト|&gt;|&gt;|&gt;|&gt;|At the beginning of each turn, if no Cards were cast last turn, Transform this creature.|</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At the beginning of each turn, if no Cards were cast last turn, Transform this creature.</v>
      </c>
      <c r="O24" s="1" t="s">
        <v>1069</v>
      </c>
      <c r="Q24" s="9" t="s">
        <v>12</v>
      </c>
      <c r="R24" s="10" t="str">
        <f>IF(INDEX(AX:AX,W18+1)="",0,INDEX(AX:AX,W18+1)&amp;"/"&amp;INDEX(AY:AY,W18+1))</f>
        <v>2/2</v>
      </c>
      <c r="S24" s="11"/>
      <c r="T24" s="11"/>
      <c r="U24" s="11"/>
      <c r="V24" s="12"/>
      <c r="W24" s="16"/>
      <c r="X24" s="9"/>
      <c r="Y24" s="28"/>
      <c r="Z24" s="28"/>
      <c r="AA24" s="29"/>
      <c r="AD24" s="20"/>
      <c r="AE24" s="24">
        <v>23</v>
      </c>
      <c r="AF24" s="25" t="s">
        <v>398</v>
      </c>
      <c r="AG24" s="36" t="s">
        <v>78</v>
      </c>
      <c r="AH24" s="36"/>
      <c r="AI24" s="36">
        <v>6</v>
      </c>
      <c r="AJ24" s="36" t="s">
        <v>464</v>
      </c>
      <c r="AK24" s="36" t="s">
        <v>465</v>
      </c>
      <c r="AL24" s="36" t="s">
        <v>61</v>
      </c>
      <c r="AM24" s="36"/>
      <c r="AN24" s="36"/>
      <c r="AO24" s="36"/>
      <c r="AP24" s="36"/>
      <c r="AQ24" s="36" t="s">
        <v>466</v>
      </c>
      <c r="AR24" s="36"/>
      <c r="AS24" s="36"/>
      <c r="AT24" s="38"/>
      <c r="AU24" s="36"/>
      <c r="AV24" s="36"/>
      <c r="AW24" s="36"/>
      <c r="AX24" s="36" t="s">
        <v>1090</v>
      </c>
      <c r="AY24" s="36" t="s">
        <v>1090</v>
      </c>
      <c r="AZ24" s="36" t="str">
        <f t="shared" si="0"/>
        <v>クリ</v>
      </c>
      <c r="BA24" s="36" t="str">
        <f t="shared" si="1"/>
        <v/>
      </c>
      <c r="BB24" s="36" t="str">
        <f t="shared" si="2"/>
        <v/>
      </c>
      <c r="BC24" s="36"/>
      <c r="BD24" s="36" t="str">
        <f t="shared" si="3"/>
        <v>クリーチャー1体を対象とする。それはそのパワーに等しい点数のダメージ受ける。</v>
      </c>
      <c r="BE24" s="30" t="str">
        <f>IF(AK24="","",VLOOKUP(AK24,BH:BJ,3,FALSE))</f>
        <v>Deal damage to a creature equal to it's Toughness.</v>
      </c>
      <c r="BF24" s="9" t="s">
        <v>1049</v>
      </c>
      <c r="BG24" s="1">
        <v>23</v>
      </c>
      <c r="BH24" s="1" t="s">
        <v>357</v>
      </c>
      <c r="BI24" s="1" t="s">
        <v>1055</v>
      </c>
      <c r="BJ24" s="1" t="s">
        <v>1124</v>
      </c>
    </row>
    <row r="25" spans="1:62">
      <c r="A25" s="1" t="str">
        <f t="shared" si="4"/>
        <v>|PT|&gt;|2/2|シールド数|&gt;||</v>
      </c>
      <c r="B25" s="1" t="s">
        <v>1049</v>
      </c>
      <c r="C25" s="1" t="s">
        <v>1069</v>
      </c>
      <c r="D25" s="1" t="s">
        <v>12</v>
      </c>
      <c r="E25" s="1" t="s">
        <v>1069</v>
      </c>
      <c r="F25" s="1" t="s">
        <v>1083</v>
      </c>
      <c r="G25" s="1" t="s">
        <v>1069</v>
      </c>
      <c r="H25" s="1" t="str">
        <f>IF(R24=0,"",R24)</f>
        <v>2/2</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
        <v>398</v>
      </c>
      <c r="AG25" s="36" t="s">
        <v>78</v>
      </c>
      <c r="AH25" s="36"/>
      <c r="AI25" s="36">
        <v>3</v>
      </c>
      <c r="AJ25" s="36" t="s">
        <v>467</v>
      </c>
      <c r="AK25" s="36" t="s">
        <v>468</v>
      </c>
      <c r="AL25" s="36" t="s">
        <v>61</v>
      </c>
      <c r="AM25" s="36"/>
      <c r="AN25" s="36"/>
      <c r="AO25" s="36"/>
      <c r="AP25" s="36"/>
      <c r="AQ25" s="36" t="s">
        <v>469</v>
      </c>
      <c r="AR25" s="36"/>
      <c r="AS25" s="36"/>
      <c r="AT25" s="38"/>
      <c r="AU25" s="36"/>
      <c r="AV25" s="36"/>
      <c r="AW25" s="36"/>
      <c r="AX25" s="36" t="s">
        <v>1090</v>
      </c>
      <c r="AY25" s="36" t="s">
        <v>1090</v>
      </c>
      <c r="AZ25" s="36" t="str">
        <f t="shared" si="0"/>
        <v>あな</v>
      </c>
      <c r="BA25" s="36" t="str">
        <f t="shared" si="1"/>
        <v/>
      </c>
      <c r="BB25" s="36" t="str">
        <f t="shared" si="2"/>
        <v/>
      </c>
      <c r="BC25" s="36"/>
      <c r="BD25" s="36" t="str">
        <f t="shared" si="3"/>
        <v>あなたはカードを1枚捨てて、クリーチャー1体を対象とする。それは5点のダメージを受ける。</v>
      </c>
      <c r="BE25" s="30" t="str">
        <f>IF(AK25="","",VLOOKUP(AK25,BH:BJ,3,FALSE))</f>
        <v>Discard 1 card and deal 6 damage to target creature.</v>
      </c>
      <c r="BF25" s="9" t="s">
        <v>1049</v>
      </c>
      <c r="BG25" s="1">
        <v>24</v>
      </c>
      <c r="BH25" s="1" t="s">
        <v>186</v>
      </c>
      <c r="BI25" s="1" t="s">
        <v>1055</v>
      </c>
      <c r="BJ25" s="1" t="s">
        <v>1125</v>
      </c>
    </row>
    <row r="26" spans="1:62">
      <c r="A26" s="1" t="str">
        <f t="shared" si="4"/>
        <v>&amp;br;&amp;br;</v>
      </c>
      <c r="B26" s="1" t="s">
        <v>1049</v>
      </c>
      <c r="C26" s="1" t="s">
        <v>1097</v>
      </c>
      <c r="R26" s="1"/>
      <c r="S26" s="1"/>
      <c r="T26" s="1"/>
      <c r="U26" s="1"/>
      <c r="V26" s="1"/>
      <c r="AE26" s="24">
        <v>25</v>
      </c>
      <c r="AF26" s="25" t="s">
        <v>398</v>
      </c>
      <c r="AG26" s="36" t="s">
        <v>78</v>
      </c>
      <c r="AH26" s="36"/>
      <c r="AI26" s="36">
        <v>5</v>
      </c>
      <c r="AJ26" s="36" t="s">
        <v>470</v>
      </c>
      <c r="AK26" s="36" t="s">
        <v>471</v>
      </c>
      <c r="AL26" s="36" t="s">
        <v>61</v>
      </c>
      <c r="AM26" s="36"/>
      <c r="AN26" s="36"/>
      <c r="AO26" s="36"/>
      <c r="AP26" s="36"/>
      <c r="AQ26" s="36" t="s">
        <v>196</v>
      </c>
      <c r="AR26" s="36" t="s">
        <v>472</v>
      </c>
      <c r="AS26" s="36"/>
      <c r="AT26" s="38"/>
      <c r="AU26" s="36"/>
      <c r="AV26" s="36"/>
      <c r="AW26" s="36"/>
      <c r="AX26" s="36" t="s">
        <v>1090</v>
      </c>
      <c r="AY26" s="36" t="s">
        <v>1090</v>
      </c>
      <c r="AZ26" s="36" t="str">
        <f t="shared" si="0"/>
        <v>マッ</v>
      </c>
      <c r="BA26" s="36" t="str">
        <f t="shared" si="1"/>
        <v/>
      </c>
      <c r="BB26" s="36" t="str">
        <f t="shared" si="2"/>
        <v/>
      </c>
      <c r="BC26" s="36"/>
      <c r="BD26" s="36" t="str">
        <f t="shared" si="3"/>
        <v>マッドネス3&amp;br;あなたがコントロールするクリーチャーが3体以下である場合、対戦相手がコントロールするクリーチャー1体を対象とする。あなたのターン終了時まで、あなたはそれをコントロールするとともに、あなたのターン終了時まで、それは+2/0の修正を得る。</v>
      </c>
      <c r="BE26" s="30" t="str">
        <f>IF(AK26="","",VLOOKUP(AK26,BH:BJ,3,FALSE))</f>
        <v>Madness 3.&amp;br;If you control 3 or less creatures, Gain Control of target creature your opponent controls and give it +2/0 until the end of your turn.</v>
      </c>
      <c r="BF26" s="9" t="s">
        <v>1049</v>
      </c>
      <c r="BG26" s="1">
        <v>25</v>
      </c>
      <c r="BH26" s="1" t="s">
        <v>1126</v>
      </c>
      <c r="BI26" s="1" t="s">
        <v>1055</v>
      </c>
      <c r="BJ26" s="1" t="s">
        <v>1127</v>
      </c>
    </row>
    <row r="27" spans="1:62">
      <c r="A27" s="1" t="str">
        <f t="shared" si="4"/>
        <v>#back(text=戻る,left)</v>
      </c>
      <c r="B27" s="1" t="s">
        <v>1049</v>
      </c>
      <c r="C27" s="1" t="s">
        <v>1100</v>
      </c>
      <c r="R27" s="1"/>
      <c r="S27" s="1"/>
      <c r="T27" s="1"/>
      <c r="U27" s="1"/>
      <c r="V27" s="1"/>
      <c r="AE27" s="24">
        <v>26</v>
      </c>
      <c r="AF27" s="25" t="s">
        <v>398</v>
      </c>
      <c r="AG27" s="36" t="s">
        <v>78</v>
      </c>
      <c r="AH27" s="36"/>
      <c r="AI27" s="36">
        <v>11</v>
      </c>
      <c r="AJ27" s="36" t="s">
        <v>473</v>
      </c>
      <c r="AK27" s="36" t="s">
        <v>474</v>
      </c>
      <c r="AL27" s="36" t="s">
        <v>61</v>
      </c>
      <c r="AM27" s="36"/>
      <c r="AN27" s="36"/>
      <c r="AO27" s="36"/>
      <c r="AP27" s="36"/>
      <c r="AQ27" s="36" t="s">
        <v>196</v>
      </c>
      <c r="AR27" s="36" t="s">
        <v>475</v>
      </c>
      <c r="AS27" s="36" t="s">
        <v>476</v>
      </c>
      <c r="AT27" s="38"/>
      <c r="AU27" s="36"/>
      <c r="AV27" s="36"/>
      <c r="AW27" s="36"/>
      <c r="AX27" s="36" t="s">
        <v>1090</v>
      </c>
      <c r="AY27" s="36" t="s">
        <v>1090</v>
      </c>
      <c r="AZ27" s="36" t="str">
        <f t="shared" si="0"/>
        <v>マッ</v>
      </c>
      <c r="BA27" s="36" t="str">
        <f t="shared" si="1"/>
        <v/>
      </c>
      <c r="BB27" s="36" t="str">
        <f t="shared" si="2"/>
        <v/>
      </c>
      <c r="BC27" s="36"/>
      <c r="BD27" s="36" t="str">
        <f t="shared" si="3"/>
        <v>マッドネス3&amp;br;あなたのターン終了時まで、あなたがコントロールする各クリーチャーは先制攻撃を得る。&amp;br;あなたがコントロールする各吸血鬼は+2/+2の修正を受ける。</v>
      </c>
      <c r="BE27" s="30" t="str">
        <f>IF(AK27="","",VLOOKUP(AK27,BH:BJ,3,FALSE))</f>
        <v>Madness 3.&amp;br;Each creature you control gains First Strike until the end of your turn and each Vampire you control gains +2/+2.</v>
      </c>
      <c r="BF27" s="9" t="s">
        <v>1049</v>
      </c>
      <c r="BG27" s="1">
        <v>26</v>
      </c>
      <c r="BH27" s="1" t="s">
        <v>717</v>
      </c>
      <c r="BI27" s="1" t="s">
        <v>1055</v>
      </c>
      <c r="BJ27" s="1" t="s">
        <v>1129</v>
      </c>
    </row>
    <row r="28" spans="1:62">
      <c r="A28" s="1" t="str">
        <f t="shared" si="4"/>
        <v>&amp;br;</v>
      </c>
      <c r="B28" s="1" t="s">
        <v>1049</v>
      </c>
      <c r="C28" s="1" t="s">
        <v>1048</v>
      </c>
      <c r="R28" s="1"/>
      <c r="S28" s="1"/>
      <c r="T28" s="1"/>
      <c r="U28" s="1"/>
      <c r="V28" s="1"/>
      <c r="AE28" s="24">
        <v>27</v>
      </c>
      <c r="AF28" s="25" t="s">
        <v>398</v>
      </c>
      <c r="AG28" s="36" t="s">
        <v>119</v>
      </c>
      <c r="AH28" s="36"/>
      <c r="AI28" s="36">
        <v>13</v>
      </c>
      <c r="AJ28" s="36" t="s">
        <v>477</v>
      </c>
      <c r="AK28" s="36" t="s">
        <v>478</v>
      </c>
      <c r="AL28" s="36" t="s">
        <v>27</v>
      </c>
      <c r="AM28" s="36"/>
      <c r="AN28" s="36" t="s">
        <v>308</v>
      </c>
      <c r="AO28" s="36" t="s">
        <v>401</v>
      </c>
      <c r="AP28" s="36"/>
      <c r="AQ28" s="36" t="s">
        <v>479</v>
      </c>
      <c r="AR28" s="36"/>
      <c r="AS28" s="36"/>
      <c r="AT28" s="38">
        <v>42828</v>
      </c>
      <c r="AU28" s="36"/>
      <c r="AV28" s="36"/>
      <c r="AW28" s="36"/>
      <c r="AX28" s="36">
        <v>4</v>
      </c>
      <c r="AY28" s="36">
        <v>3</v>
      </c>
      <c r="AZ28" s="36" t="str">
        <f t="shared" si="0"/>
        <v>この</v>
      </c>
      <c r="BA28" s="36" t="str">
        <f t="shared" si="1"/>
        <v/>
      </c>
      <c r="BB28" s="36" t="str">
        <f t="shared" si="2"/>
        <v/>
      </c>
      <c r="BC28" s="36"/>
      <c r="BD28" s="36" t="str">
        <f t="shared" si="3"/>
        <v>このクリーチャーが戦場に出ている間、あなたの手札の各吸血鬼はマッドネス3を得る。</v>
      </c>
      <c r="BE28" s="30" t="str">
        <f>IF(AK28="","",VLOOKUP(AK28,BH:BJ,3,FALSE))</f>
        <v>While this creature is on the battlefield, give Madness 3 to each Vampire in your hand.</v>
      </c>
      <c r="BF28" s="9" t="s">
        <v>1049</v>
      </c>
      <c r="BG28" s="1">
        <v>27</v>
      </c>
      <c r="BH28" s="1" t="s">
        <v>404</v>
      </c>
      <c r="BI28" s="1" t="s">
        <v>1055</v>
      </c>
      <c r="BJ28" s="1" t="s">
        <v>1120</v>
      </c>
    </row>
    <row r="29" spans="1:62">
      <c r="A29" s="1" t="str">
        <f t="shared" si="4"/>
        <v>#comment(above,nsize=[15],size=[30],num=[10])</v>
      </c>
      <c r="B29" s="1" t="s">
        <v>1049</v>
      </c>
      <c r="C29" s="1" t="s">
        <v>1108</v>
      </c>
      <c r="R29" s="1"/>
      <c r="S29" s="1"/>
      <c r="T29" s="1"/>
      <c r="U29" s="1"/>
      <c r="V29" s="1"/>
      <c r="AE29" s="24">
        <v>28</v>
      </c>
      <c r="AF29" s="25" t="s">
        <v>398</v>
      </c>
      <c r="AG29" s="36" t="s">
        <v>119</v>
      </c>
      <c r="AH29" s="36"/>
      <c r="AI29" s="36">
        <v>11</v>
      </c>
      <c r="AJ29" s="36" t="s">
        <v>480</v>
      </c>
      <c r="AK29" s="36" t="s">
        <v>481</v>
      </c>
      <c r="AL29" s="36" t="s">
        <v>27</v>
      </c>
      <c r="AM29" s="36"/>
      <c r="AN29" s="36" t="s">
        <v>146</v>
      </c>
      <c r="AO29" s="36"/>
      <c r="AP29" s="36"/>
      <c r="AQ29" s="36" t="s">
        <v>29</v>
      </c>
      <c r="AR29" s="36" t="s">
        <v>482</v>
      </c>
      <c r="AS29" s="36"/>
      <c r="AT29" s="38">
        <v>42829</v>
      </c>
      <c r="AU29" s="36"/>
      <c r="AV29" s="36"/>
      <c r="AW29" s="36"/>
      <c r="AX29" s="36">
        <v>4</v>
      </c>
      <c r="AY29" s="36">
        <v>4</v>
      </c>
      <c r="AZ29" s="36" t="str">
        <f t="shared" si="0"/>
        <v>飛行</v>
      </c>
      <c r="BA29" s="36" t="str">
        <f t="shared" si="1"/>
        <v/>
      </c>
      <c r="BB29" s="36" t="str">
        <f t="shared" si="2"/>
        <v/>
      </c>
      <c r="BC29" s="36"/>
      <c r="BD29" s="36" t="str">
        <f t="shared" si="3"/>
        <v>飛行&amp;br;あなたかあなたがコントロールするクリーチャーがダメージを受けたとき、対戦相手は1点のダメージを受ける。</v>
      </c>
      <c r="BE29" s="30" t="str">
        <f>IF(AK29="","",VLOOKUP(AK29,BH:BJ,3,FALSE))</f>
        <v>When you or a creature you control take damage, deal 1 damage to your opponent.</v>
      </c>
      <c r="BF29" s="9" t="s">
        <v>1049</v>
      </c>
      <c r="BG29" s="1">
        <v>28</v>
      </c>
      <c r="BH29" s="1" t="s">
        <v>761</v>
      </c>
      <c r="BI29" s="1" t="s">
        <v>1055</v>
      </c>
      <c r="BJ29" s="1" t="s">
        <v>1130</v>
      </c>
    </row>
    <row r="30" spans="1:62">
      <c r="A30" s="1" t="str">
        <f t="shared" si="4"/>
        <v>&amp;br;&amp;br;</v>
      </c>
      <c r="B30" s="1" t="s">
        <v>1049</v>
      </c>
      <c r="C30" s="1" t="s">
        <v>1097</v>
      </c>
      <c r="R30" s="1"/>
      <c r="S30" s="1"/>
      <c r="T30" s="1"/>
      <c r="U30" s="1"/>
      <c r="V30" s="1"/>
      <c r="AE30" s="24">
        <v>29</v>
      </c>
      <c r="AF30" s="25" t="s">
        <v>398</v>
      </c>
      <c r="AG30" s="36" t="s">
        <v>119</v>
      </c>
      <c r="AH30" s="36"/>
      <c r="AI30" s="36">
        <v>8</v>
      </c>
      <c r="AJ30" s="36" t="s">
        <v>483</v>
      </c>
      <c r="AK30" s="36" t="s">
        <v>484</v>
      </c>
      <c r="AL30" s="36" t="s">
        <v>27</v>
      </c>
      <c r="AM30" s="36"/>
      <c r="AN30" s="36" t="s">
        <v>485</v>
      </c>
      <c r="AO30" s="36" t="s">
        <v>171</v>
      </c>
      <c r="AP30" s="36"/>
      <c r="AQ30" s="36" t="s">
        <v>486</v>
      </c>
      <c r="AR30" s="36" t="s">
        <v>487</v>
      </c>
      <c r="AS30" s="36"/>
      <c r="AT30" s="38">
        <v>42829</v>
      </c>
      <c r="AU30" s="36"/>
      <c r="AV30" s="36"/>
      <c r="AW30" s="36"/>
      <c r="AX30" s="36">
        <v>4</v>
      </c>
      <c r="AY30" s="36">
        <v>4</v>
      </c>
      <c r="AZ30" s="36" t="str">
        <f t="shared" si="0"/>
        <v>先制</v>
      </c>
      <c r="BA30" s="36" t="str">
        <f t="shared" si="1"/>
        <v/>
      </c>
      <c r="BB30" s="36" t="str">
        <f t="shared" si="2"/>
        <v/>
      </c>
      <c r="BC30" s="36"/>
      <c r="BD30" s="36" t="str">
        <f t="shared" si="3"/>
        <v>先制攻撃&amp;br;昂揚：このクリーチャーは二段攻撃を得る。</v>
      </c>
      <c r="BE30" s="30" t="str">
        <f>IF(AK30="","",VLOOKUP(AK30,BH:BJ,3,FALSE))</f>
        <v>While this creature is on the battlefield, Delirium:This creature gains Double Strike.</v>
      </c>
      <c r="BF30" s="9" t="s">
        <v>1049</v>
      </c>
      <c r="BG30" s="1">
        <v>29</v>
      </c>
      <c r="BH30" s="1" t="s">
        <v>360</v>
      </c>
      <c r="BI30" s="1" t="s">
        <v>1055</v>
      </c>
      <c r="BJ30" s="1" t="s">
        <v>1131</v>
      </c>
    </row>
    <row r="31" spans="1:62">
      <c r="A31" s="1" t="str">
        <f t="shared" si="4"/>
        <v/>
      </c>
      <c r="B31" s="1" t="s">
        <v>1049</v>
      </c>
      <c r="Q31" s="5"/>
      <c r="R31" s="6"/>
      <c r="S31" s="6"/>
      <c r="T31" s="6"/>
      <c r="U31" s="6"/>
      <c r="V31" s="7"/>
      <c r="W31" s="8">
        <v>3</v>
      </c>
      <c r="X31" s="5"/>
      <c r="Y31" s="26"/>
      <c r="Z31" s="26"/>
      <c r="AA31" s="27"/>
      <c r="AE31" s="24">
        <v>30</v>
      </c>
      <c r="AF31" s="25" t="s">
        <v>398</v>
      </c>
      <c r="AG31" s="36" t="s">
        <v>119</v>
      </c>
      <c r="AH31" s="36"/>
      <c r="AI31" s="36">
        <v>9</v>
      </c>
      <c r="AJ31" s="36" t="s">
        <v>488</v>
      </c>
      <c r="AK31" s="36" t="s">
        <v>489</v>
      </c>
      <c r="AL31" s="36" t="s">
        <v>61</v>
      </c>
      <c r="AM31" s="36"/>
      <c r="AN31" s="36"/>
      <c r="AO31" s="36"/>
      <c r="AP31" s="36"/>
      <c r="AQ31" s="36" t="s">
        <v>196</v>
      </c>
      <c r="AR31" s="36" t="s">
        <v>490</v>
      </c>
      <c r="AS31" s="36"/>
      <c r="AT31" s="38"/>
      <c r="AU31" s="36"/>
      <c r="AV31" s="36"/>
      <c r="AW31" s="36"/>
      <c r="AX31" s="36" t="s">
        <v>1090</v>
      </c>
      <c r="AY31" s="36" t="s">
        <v>1090</v>
      </c>
      <c r="AZ31" s="36" t="str">
        <f t="shared" si="0"/>
        <v>マッ</v>
      </c>
      <c r="BA31" s="36" t="str">
        <f t="shared" si="1"/>
        <v/>
      </c>
      <c r="BB31" s="36" t="str">
        <f t="shared" si="2"/>
        <v/>
      </c>
      <c r="BC31" s="36"/>
      <c r="BD31" s="36" t="str">
        <f t="shared" si="3"/>
        <v>マッドネス3&amp;br;クリーチャー1体かプレインズウォーカー1体を対象とし、それは2点のダメージを受ける。これをもう2回繰り返す。</v>
      </c>
      <c r="BE31" s="30" t="s">
        <v>1295</v>
      </c>
      <c r="BF31" s="9" t="s">
        <v>1049</v>
      </c>
      <c r="BG31" s="1">
        <v>30</v>
      </c>
      <c r="BH31" s="1" t="s">
        <v>290</v>
      </c>
      <c r="BI31" s="1" t="s">
        <v>1055</v>
      </c>
      <c r="BJ31" s="1" t="s">
        <v>1132</v>
      </c>
    </row>
    <row r="32" spans="1:62">
      <c r="A32" s="1" t="str">
        <f t="shared" si="4"/>
        <v>*焼き印の咆哮者/Branded Howler</v>
      </c>
      <c r="B32" s="1" t="s">
        <v>1049</v>
      </c>
      <c r="C32" s="1" t="str">
        <f>"*"&amp;R32&amp;"/"&amp;T32</f>
        <v>*焼き印の咆哮者/Branded Howler</v>
      </c>
      <c r="Q32" s="9" t="s">
        <v>3</v>
      </c>
      <c r="R32" s="10" t="str">
        <f>INDEX(AJ:AJ,W31+1)</f>
        <v>焼き印の咆哮者</v>
      </c>
      <c r="S32" s="11" t="s">
        <v>4</v>
      </c>
      <c r="T32" s="10" t="str">
        <f>INDEX(AK:AK,W31+1)</f>
        <v>Branded Howler</v>
      </c>
      <c r="U32" s="11"/>
      <c r="V32" s="12"/>
      <c r="W32" s="13"/>
      <c r="X32" s="9"/>
      <c r="Y32" s="28"/>
      <c r="Z32" s="28"/>
      <c r="AA32" s="29"/>
      <c r="AE32" s="24">
        <v>31</v>
      </c>
      <c r="AF32" s="25" t="s">
        <v>398</v>
      </c>
      <c r="AG32" s="36" t="s">
        <v>119</v>
      </c>
      <c r="AH32" s="36"/>
      <c r="AI32" s="36">
        <v>4</v>
      </c>
      <c r="AJ32" s="36" t="s">
        <v>491</v>
      </c>
      <c r="AK32" s="36" t="s">
        <v>492</v>
      </c>
      <c r="AL32" s="36" t="s">
        <v>61</v>
      </c>
      <c r="AM32" s="36"/>
      <c r="AN32" s="36"/>
      <c r="AO32" s="36"/>
      <c r="AP32" s="36"/>
      <c r="AQ32" s="36" t="s">
        <v>493</v>
      </c>
      <c r="AR32" s="36"/>
      <c r="AS32" s="36"/>
      <c r="AT32" s="38"/>
      <c r="AU32" s="36"/>
      <c r="AV32" s="36"/>
      <c r="AW32" s="36"/>
      <c r="AX32" s="36" t="s">
        <v>1090</v>
      </c>
      <c r="AY32" s="36" t="s">
        <v>1090</v>
      </c>
      <c r="AZ32" s="36" t="str">
        <f t="shared" si="0"/>
        <v>「こ</v>
      </c>
      <c r="BA32" s="36" t="str">
        <f t="shared" si="1"/>
        <v/>
      </c>
      <c r="BB32" s="36" t="str">
        <f t="shared" si="2"/>
        <v/>
      </c>
      <c r="BC32" s="36"/>
      <c r="BD32" s="36" t="str">
        <f t="shared" si="3"/>
        <v>「このクリーチャーが死亡したとき、対戦相手がコントロールする最初のクリーチャーはこのクリーチャーのパワーに等しい点数のダメージを受ける。」を持つ1/1の赤のデビル･トークンを4体召喚する。</v>
      </c>
      <c r="BE32" s="30" t="s">
        <v>1296</v>
      </c>
      <c r="BF32" s="9" t="s">
        <v>1049</v>
      </c>
      <c r="BG32" s="1">
        <v>31</v>
      </c>
      <c r="BH32" s="1" t="s">
        <v>615</v>
      </c>
      <c r="BI32" s="1" t="s">
        <v>1055</v>
      </c>
      <c r="BJ32" s="1" t="s">
        <v>1133</v>
      </c>
    </row>
    <row r="33" spans="1:62">
      <c r="A33" s="1" t="str">
        <f t="shared" si="4"/>
        <v>|LEFT:80|LEFT:100|LEFT:100|LEFT:100|LEFT:100|LEFT:100|c</v>
      </c>
      <c r="B33" s="1" t="s">
        <v>1049</v>
      </c>
      <c r="C33" s="1" t="s">
        <v>1069</v>
      </c>
      <c r="D33" s="3" t="str">
        <f>$Q$1</f>
        <v>LEFT:80</v>
      </c>
      <c r="E33" s="3" t="s">
        <v>1069</v>
      </c>
      <c r="F33" s="3" t="str">
        <f t="shared" ref="F33:J33" si="9">$R$1</f>
        <v>LEFT:100</v>
      </c>
      <c r="G33" s="3" t="s">
        <v>1069</v>
      </c>
      <c r="H33" s="3" t="str">
        <f t="shared" si="9"/>
        <v>LEFT:100</v>
      </c>
      <c r="I33" s="3" t="s">
        <v>1069</v>
      </c>
      <c r="J33" s="3" t="str">
        <f t="shared" si="9"/>
        <v>LEFT:100</v>
      </c>
      <c r="K33" s="3" t="s">
        <v>1069</v>
      </c>
      <c r="L33" s="3" t="str">
        <f>$R$1</f>
        <v>LEFT:100</v>
      </c>
      <c r="M33" s="3" t="s">
        <v>1069</v>
      </c>
      <c r="N33" s="3" t="str">
        <f>$R$1</f>
        <v>LEFT:100</v>
      </c>
      <c r="O33" s="1" t="s">
        <v>1069</v>
      </c>
      <c r="P33" s="1" t="s">
        <v>1070</v>
      </c>
      <c r="Q33" s="14" t="s">
        <v>0</v>
      </c>
      <c r="R33" s="10" t="str">
        <f>INDEX(AF:AF,W31+1)</f>
        <v>赤</v>
      </c>
      <c r="S33" s="15" t="s">
        <v>1</v>
      </c>
      <c r="T33" s="10" t="str">
        <f>INDEX(AG:AG,W31+1)</f>
        <v>コモン</v>
      </c>
      <c r="U33" s="15" t="s">
        <v>2</v>
      </c>
      <c r="V33" s="10">
        <f>INDEX(AI:AI,W31+1)</f>
        <v>1</v>
      </c>
      <c r="W33" s="16"/>
      <c r="X33" s="10" t="str">
        <f>INDEX(AQ:AQ,W31+1)</f>
        <v>各ターン開始時に、直前のターンにカードが2枚以上唱えられていた場合、このクリーチャーは変身する。</v>
      </c>
      <c r="Y33" s="28"/>
      <c r="Z33" s="28"/>
      <c r="AA33" s="29"/>
      <c r="AE33" s="24">
        <v>32</v>
      </c>
      <c r="AF33" s="25" t="s">
        <v>398</v>
      </c>
      <c r="AG33" s="36" t="s">
        <v>143</v>
      </c>
      <c r="AH33" s="36"/>
      <c r="AI33" s="36">
        <v>8</v>
      </c>
      <c r="AJ33" s="36" t="s">
        <v>494</v>
      </c>
      <c r="AK33" s="36" t="s">
        <v>495</v>
      </c>
      <c r="AL33" s="36" t="s">
        <v>27</v>
      </c>
      <c r="AM33" s="36"/>
      <c r="AN33" s="36" t="s">
        <v>146</v>
      </c>
      <c r="AO33" s="36"/>
      <c r="AP33" s="36"/>
      <c r="AQ33" s="36" t="s">
        <v>496</v>
      </c>
      <c r="AR33" s="36" t="s">
        <v>497</v>
      </c>
      <c r="AS33" s="36"/>
      <c r="AT33" s="38">
        <v>42963</v>
      </c>
      <c r="AU33" s="36"/>
      <c r="AV33" s="36"/>
      <c r="AW33" s="36"/>
      <c r="AX33" s="36">
        <v>8</v>
      </c>
      <c r="AY33" s="36">
        <v>16</v>
      </c>
      <c r="AZ33" s="36" t="str">
        <f t="shared" si="0"/>
        <v>飛行</v>
      </c>
      <c r="BA33" s="36" t="str">
        <f t="shared" si="1"/>
        <v>速攻</v>
      </c>
      <c r="BB33" s="36" t="str">
        <f t="shared" si="2"/>
        <v/>
      </c>
      <c r="BC33" s="36"/>
      <c r="BD33" s="36" t="str">
        <f t="shared" si="3"/>
        <v>飛行 速攻&amp;br;このクリーチャーが戦場に出ている間、あなたは2倍のダメージを受け、このクリーチャーは2倍のダメージを受ける。</v>
      </c>
      <c r="BE33" s="30" t="str">
        <f>IF(AK33="","",VLOOKUP(AK33,BH:BJ,3,FALSE))</f>
        <v>While this creature is on the battlefield, you and this creature take double damage.</v>
      </c>
      <c r="BF33" s="9" t="s">
        <v>1049</v>
      </c>
      <c r="BG33" s="1">
        <v>32</v>
      </c>
      <c r="BH33" s="1" t="s">
        <v>215</v>
      </c>
      <c r="BI33" s="1" t="s">
        <v>1055</v>
      </c>
      <c r="BJ33" s="1" t="s">
        <v>1134</v>
      </c>
    </row>
    <row r="34" spans="1:62">
      <c r="A34" s="1" t="str">
        <f t="shared" si="4"/>
        <v>|色|赤|レアリティ|コモン|マナコスト|1|</v>
      </c>
      <c r="B34" s="1" t="s">
        <v>1049</v>
      </c>
      <c r="C34" s="1" t="s">
        <v>1069</v>
      </c>
      <c r="D34" s="4" t="s">
        <v>0</v>
      </c>
      <c r="E34" s="1" t="s">
        <v>1069</v>
      </c>
      <c r="F34" s="1" t="str">
        <f>IF(R33=0,"",R33)</f>
        <v>赤</v>
      </c>
      <c r="G34" s="1" t="s">
        <v>1069</v>
      </c>
      <c r="H34" s="4" t="s">
        <v>1073</v>
      </c>
      <c r="I34" s="1" t="s">
        <v>1069</v>
      </c>
      <c r="J34" s="1" t="str">
        <f>IF(T33=0,"",T33)</f>
        <v>コモン</v>
      </c>
      <c r="K34" s="1" t="s">
        <v>1069</v>
      </c>
      <c r="L34" s="4" t="s">
        <v>1074</v>
      </c>
      <c r="M34" s="1" t="s">
        <v>1069</v>
      </c>
      <c r="N34" s="1">
        <f>IF(V33=0,"",V33)</f>
        <v>1</v>
      </c>
      <c r="O34" s="1" t="s">
        <v>1069</v>
      </c>
      <c r="Q34" s="9" t="s">
        <v>5</v>
      </c>
      <c r="R34" s="10" t="str">
        <f>INDEX(AL:AL,W31+1)</f>
        <v>クリーチャー</v>
      </c>
      <c r="S34" s="15" t="s">
        <v>1075</v>
      </c>
      <c r="T34" s="10" t="str">
        <f>INDEX(AN:AN,W31+1)</f>
        <v>狼男</v>
      </c>
      <c r="U34" s="10">
        <f>INDEX(AO:AO,W31+1)</f>
        <v>0</v>
      </c>
      <c r="V34" s="10">
        <f>INDEX(AP:AP,W31+1)</f>
        <v>0</v>
      </c>
      <c r="W34" s="16"/>
      <c r="X34" s="10" t="str">
        <f>INDEX(AZ:AZ,W31+1)</f>
        <v>各タ</v>
      </c>
      <c r="Y34" s="10" t="str">
        <f>INDEX(BA:BA,W31+1)</f>
        <v/>
      </c>
      <c r="Z34" s="10" t="str">
        <f>INDEX(BB:BB,W31+1)</f>
        <v/>
      </c>
      <c r="AA34" s="10">
        <f>INDEX(BC:BC,W31+1)</f>
        <v>0</v>
      </c>
      <c r="AE34" s="24">
        <v>33</v>
      </c>
      <c r="AF34" s="25" t="s">
        <v>398</v>
      </c>
      <c r="AG34" s="36" t="s">
        <v>143</v>
      </c>
      <c r="AH34" s="36"/>
      <c r="AI34" s="36">
        <v>12</v>
      </c>
      <c r="AJ34" s="36" t="s">
        <v>498</v>
      </c>
      <c r="AK34" s="36" t="s">
        <v>499</v>
      </c>
      <c r="AL34" s="36" t="s">
        <v>27</v>
      </c>
      <c r="AM34" s="36"/>
      <c r="AN34" s="36" t="s">
        <v>33</v>
      </c>
      <c r="AO34" s="36" t="s">
        <v>216</v>
      </c>
      <c r="AP34" s="36" t="s">
        <v>405</v>
      </c>
      <c r="AQ34" s="36" t="s">
        <v>458</v>
      </c>
      <c r="AR34" s="36" t="s">
        <v>406</v>
      </c>
      <c r="AS34" s="36" t="s">
        <v>500</v>
      </c>
      <c r="AT34" s="38">
        <v>42891</v>
      </c>
      <c r="AU34" s="36"/>
      <c r="AV34" s="36"/>
      <c r="AW34" s="36"/>
      <c r="AX34" s="36">
        <v>6</v>
      </c>
      <c r="AY34" s="36">
        <v>5</v>
      </c>
      <c r="AZ34" s="36" t="str">
        <f t="shared" si="0"/>
        <v>速攻</v>
      </c>
      <c r="BA34" s="36" t="str">
        <f t="shared" si="1"/>
        <v/>
      </c>
      <c r="BB34" s="36" t="str">
        <f t="shared" si="2"/>
        <v/>
      </c>
      <c r="BC34" s="36"/>
      <c r="BD34" s="36" t="str">
        <f t="shared" si="3"/>
        <v>速攻&amp;br;各ターン開始時に、直前のターンにカードが唱えられていなかった場合、このクリーチャーは変身する。&amp;br;あなたがコントロールする狼男が戦場に出たとき、そのクリーチャーは+2/+2の修正を受けるとともに速攻を得る。</v>
      </c>
      <c r="BE34" s="30" t="s">
        <v>1297</v>
      </c>
      <c r="BF34" s="9" t="s">
        <v>1049</v>
      </c>
      <c r="BG34" s="1">
        <v>33</v>
      </c>
      <c r="BH34" s="1" t="s">
        <v>32</v>
      </c>
      <c r="BI34" s="1" t="s">
        <v>1055</v>
      </c>
      <c r="BJ34" s="1" t="s">
        <v>1135</v>
      </c>
    </row>
    <row r="35" spans="1:62">
      <c r="A35" s="1" t="str">
        <f t="shared" si="4"/>
        <v>|種別|クリーチャー|サブタイプ|狼男|||</v>
      </c>
      <c r="B35" s="1" t="s">
        <v>1049</v>
      </c>
      <c r="C35" s="1" t="s">
        <v>1069</v>
      </c>
      <c r="D35" s="4" t="s">
        <v>5</v>
      </c>
      <c r="E35" s="1" t="s">
        <v>1069</v>
      </c>
      <c r="F35" s="1" t="str">
        <f>IF(R34=0,"",R34)</f>
        <v>クリーチャー</v>
      </c>
      <c r="G35" s="1" t="s">
        <v>1069</v>
      </c>
      <c r="H35" s="4" t="s">
        <v>1078</v>
      </c>
      <c r="I35" s="1" t="s">
        <v>1069</v>
      </c>
      <c r="J35" s="1" t="str">
        <f>IF(T34=0,"",T34)</f>
        <v>狼男</v>
      </c>
      <c r="K35" s="1" t="s">
        <v>1069</v>
      </c>
      <c r="L35" s="1" t="str">
        <f>IF(U34=0,"",U34)</f>
        <v/>
      </c>
      <c r="M35" s="1" t="s">
        <v>1069</v>
      </c>
      <c r="N35" s="1" t="str">
        <f>IF(V34=0,"",V34)</f>
        <v/>
      </c>
      <c r="O35" s="1" t="s">
        <v>1069</v>
      </c>
      <c r="Q35" s="9" t="s">
        <v>1079</v>
      </c>
      <c r="R35" s="10" t="str">
        <f>INDEX(BD:BD,W31+1)</f>
        <v>各ターン開始時に、直前のターンにカードが2枚以上唱えられていた場合、このクリーチャーは変身する。</v>
      </c>
      <c r="S35" s="11"/>
      <c r="T35" s="11"/>
      <c r="U35" s="11"/>
      <c r="V35" s="12"/>
      <c r="W35" s="16"/>
      <c r="X35" s="8"/>
      <c r="Y35" s="8"/>
      <c r="Z35" s="8"/>
      <c r="AA35" s="30"/>
      <c r="AE35" s="24">
        <v>34</v>
      </c>
      <c r="AF35" s="25" t="s">
        <v>398</v>
      </c>
      <c r="AG35" s="36" t="s">
        <v>143</v>
      </c>
      <c r="AH35" s="36"/>
      <c r="AI35" s="36">
        <v>1</v>
      </c>
      <c r="AJ35" s="36" t="s">
        <v>501</v>
      </c>
      <c r="AK35" s="36" t="s">
        <v>502</v>
      </c>
      <c r="AL35" s="36" t="s">
        <v>27</v>
      </c>
      <c r="AM35" s="36"/>
      <c r="AN35" s="36" t="s">
        <v>405</v>
      </c>
      <c r="AO35" s="36"/>
      <c r="AP35" s="36"/>
      <c r="AQ35" s="36" t="s">
        <v>503</v>
      </c>
      <c r="AR35" s="36" t="s">
        <v>409</v>
      </c>
      <c r="AS35" s="36"/>
      <c r="AT35" s="38">
        <v>43080</v>
      </c>
      <c r="AU35" s="36"/>
      <c r="AV35" s="36"/>
      <c r="AW35" s="36"/>
      <c r="AX35" s="36">
        <v>12</v>
      </c>
      <c r="AY35" s="36">
        <v>11</v>
      </c>
      <c r="AZ35" s="36" t="str">
        <f t="shared" si="0"/>
        <v>あな</v>
      </c>
      <c r="BA35" s="36" t="str">
        <f t="shared" si="1"/>
        <v/>
      </c>
      <c r="BB35" s="36" t="str">
        <f t="shared" si="2"/>
        <v/>
      </c>
      <c r="BC35" s="36"/>
      <c r="BD35" s="36" t="str">
        <f t="shared" si="3"/>
        <v>あなたがコントロールする狼男が戦場に出たとき、そのクリーチャーは変身し、+3/+3の修正を受けるとともに速攻を得る。&amp;br;各ターン開始時に、直前のターンにカードが2枚以上唱えられていた場合、このクリーチャーは変身する。</v>
      </c>
      <c r="BE35" s="30" t="s">
        <v>1298</v>
      </c>
      <c r="BF35" s="9" t="s">
        <v>1049</v>
      </c>
      <c r="BG35" s="1">
        <v>34</v>
      </c>
      <c r="BH35" s="1" t="s">
        <v>596</v>
      </c>
      <c r="BI35" s="1" t="s">
        <v>1055</v>
      </c>
      <c r="BJ35" s="1" t="s">
        <v>1136</v>
      </c>
    </row>
    <row r="36" spans="1:62">
      <c r="A36" s="1" t="str">
        <f t="shared" si="4"/>
        <v>|テキスト|&gt;|&gt;|&gt;|&gt;|各ターン開始時に、直前のターンにカードが2枚以上唱えられていた場合、このクリーチャーは変身する。|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各ターン開始時に、直前のターンにカードが2枚以上唱えられていた場合、このクリーチャーは変身する。</v>
      </c>
      <c r="O36" s="1" t="s">
        <v>1069</v>
      </c>
      <c r="Q36" s="14" t="s">
        <v>21</v>
      </c>
      <c r="R36" s="10" t="str">
        <f>INDEX(BE:BE,W31+1)</f>
        <v>At the beginning of each turn, if 2 or more Cards were cast last turn, Transform this creature.</v>
      </c>
      <c r="S36" s="9" t="s">
        <v>1084</v>
      </c>
      <c r="T36" s="10" t="str">
        <f>IF(X36="","",X36&amp;IF(Y36="",""," "&amp;Y36)&amp;IF(Z36="",""," "&amp;Z36)&amp;IF(AA36="",""," "&amp;AA36))</f>
        <v/>
      </c>
      <c r="U36" s="11"/>
      <c r="V36" s="12"/>
      <c r="W36" s="16" t="s">
        <v>1084</v>
      </c>
      <c r="X36" s="9" t="str">
        <f t="shared" ref="X36:AA36" si="10">IF(ISERROR(IF(LEN(X35)&gt;1,X35,VLOOKUP(X34,$AC:$AD,2,FALSE))),"",IF(LEN(X35)&gt;1,X35,VLOOKUP(X34,$AC:$AD,2,FALSE)))</f>
        <v/>
      </c>
      <c r="Y36" s="9" t="str">
        <f t="shared" si="10"/>
        <v/>
      </c>
      <c r="Z36" s="9" t="str">
        <f t="shared" si="10"/>
        <v/>
      </c>
      <c r="AA36" s="9" t="str">
        <f t="shared" si="10"/>
        <v> </v>
      </c>
      <c r="AE36" s="24">
        <v>35</v>
      </c>
      <c r="AF36" s="25" t="s">
        <v>398</v>
      </c>
      <c r="AG36" s="36" t="s">
        <v>143</v>
      </c>
      <c r="AH36" s="36"/>
      <c r="AI36" s="36">
        <v>18</v>
      </c>
      <c r="AJ36" s="36" t="s">
        <v>504</v>
      </c>
      <c r="AK36" s="36" t="s">
        <v>505</v>
      </c>
      <c r="AL36" s="36" t="s">
        <v>27</v>
      </c>
      <c r="AM36" s="36"/>
      <c r="AN36" s="36" t="s">
        <v>373</v>
      </c>
      <c r="AO36" s="36" t="s">
        <v>485</v>
      </c>
      <c r="AP36" s="36"/>
      <c r="AQ36" s="36" t="s">
        <v>506</v>
      </c>
      <c r="AR36" s="36"/>
      <c r="AS36" s="36"/>
      <c r="AT36" s="38">
        <v>42860</v>
      </c>
      <c r="AU36" s="36"/>
      <c r="AV36" s="36"/>
      <c r="AW36" s="36"/>
      <c r="AX36" s="36">
        <v>5</v>
      </c>
      <c r="AY36" s="36">
        <v>5</v>
      </c>
      <c r="AZ36" s="36" t="str">
        <f t="shared" si="0"/>
        <v>この</v>
      </c>
      <c r="BA36" s="36" t="str">
        <f t="shared" si="1"/>
        <v/>
      </c>
      <c r="BB36" s="36" t="str">
        <f t="shared" si="2"/>
        <v/>
      </c>
      <c r="BC36" s="36"/>
      <c r="BD36" s="36" t="str">
        <f t="shared" si="3"/>
        <v>このクリーチャーが攻撃したとき、あなたはカードを1枚捨てて、対戦相手と、対戦相手がコントロールする各クリーチャーは5点のダメージを受ける。</v>
      </c>
      <c r="BE36" s="30" t="str">
        <f>IF(AK36="","",VLOOKUP(AK36,BH:BJ,3,FALSE))</f>
        <v>When this creature attacks, Discard 1 card and deal 5 damage to your opponent and each creature your opponent controls.</v>
      </c>
      <c r="BF36" s="9" t="s">
        <v>1049</v>
      </c>
      <c r="BG36" s="1">
        <v>35</v>
      </c>
      <c r="BH36" s="1" t="s">
        <v>138</v>
      </c>
      <c r="BI36" s="1" t="s">
        <v>1055</v>
      </c>
      <c r="BJ36" s="1" t="s">
        <v>1137</v>
      </c>
    </row>
    <row r="37" spans="1:62">
      <c r="A37" s="1" t="str">
        <f t="shared" si="4"/>
        <v>|英テキスト|&gt;|&gt;|&gt;|&gt;|At the beginning of each turn, if 2 or more Cards were cast last turn, Transform this creature.|</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At the beginning of each turn, if 2 or more Cards were cast last turn, Transform this creature.</v>
      </c>
      <c r="O37" s="1" t="s">
        <v>1069</v>
      </c>
      <c r="Q37" s="9" t="s">
        <v>12</v>
      </c>
      <c r="R37" s="10" t="str">
        <f>IF(INDEX(AX:AX,W31+1)="",0,INDEX(AX:AX,W31+1)&amp;"/"&amp;INDEX(AY:AY,W31+1))</f>
        <v>4/4</v>
      </c>
      <c r="S37" s="11"/>
      <c r="T37" s="11"/>
      <c r="U37" s="11"/>
      <c r="V37" s="12"/>
      <c r="W37" s="16"/>
      <c r="X37" s="9"/>
      <c r="Y37" s="28"/>
      <c r="Z37" s="28"/>
      <c r="AA37" s="29"/>
      <c r="AE37" s="24">
        <v>36</v>
      </c>
      <c r="AF37" s="25" t="s">
        <v>398</v>
      </c>
      <c r="AG37" s="36" t="s">
        <v>143</v>
      </c>
      <c r="AH37" s="36"/>
      <c r="AI37" s="36">
        <v>12</v>
      </c>
      <c r="AJ37" s="36" t="s">
        <v>507</v>
      </c>
      <c r="AK37" s="36" t="s">
        <v>508</v>
      </c>
      <c r="AL37" s="36" t="s">
        <v>76</v>
      </c>
      <c r="AM37" s="36"/>
      <c r="AN37" s="36"/>
      <c r="AO37" s="36"/>
      <c r="AP37" s="36"/>
      <c r="AQ37" s="36" t="s">
        <v>509</v>
      </c>
      <c r="AR37" s="36"/>
      <c r="AS37" s="36"/>
      <c r="AT37" s="38"/>
      <c r="AU37" s="36"/>
      <c r="AV37" s="36"/>
      <c r="AW37" s="36">
        <v>3</v>
      </c>
      <c r="AX37" s="36" t="s">
        <v>1090</v>
      </c>
      <c r="AY37" s="36" t="s">
        <v>1090</v>
      </c>
      <c r="AZ37" s="36" t="str">
        <f t="shared" si="0"/>
        <v>あな</v>
      </c>
      <c r="BA37" s="36" t="str">
        <f t="shared" si="1"/>
        <v/>
      </c>
      <c r="BB37" s="36" t="str">
        <f t="shared" si="2"/>
        <v/>
      </c>
      <c r="BC37" s="36"/>
      <c r="BD37" s="36" t="str">
        <f t="shared" si="3"/>
        <v>あなたが呪文を唱えたとき、あなたの墓地の一番下の呪文をあなたの手札に戻し、その後ジェム3個を破壊する。</v>
      </c>
      <c r="BE37" s="30" t="str">
        <f>IF(AK37="","",VLOOKUP(AK37,BH:BJ,3,FALSE))</f>
        <v>When you cast a Spell, Return the Spell at the bottom of your Graveyard to your hand then Destroy 3 gems.</v>
      </c>
      <c r="BF37" s="9" t="s">
        <v>1049</v>
      </c>
      <c r="BG37" s="1">
        <v>36</v>
      </c>
      <c r="BH37" s="1" t="s">
        <v>346</v>
      </c>
      <c r="BI37" s="1" t="s">
        <v>1055</v>
      </c>
      <c r="BJ37" s="1" t="s">
        <v>1138</v>
      </c>
    </row>
    <row r="38" spans="1:62">
      <c r="A38" s="1" t="str">
        <f t="shared" si="4"/>
        <v>|PT|&gt;|4/4|シールド数|&gt;||</v>
      </c>
      <c r="B38" s="1" t="s">
        <v>1049</v>
      </c>
      <c r="C38" s="1" t="s">
        <v>1069</v>
      </c>
      <c r="D38" s="1" t="s">
        <v>12</v>
      </c>
      <c r="E38" s="1" t="s">
        <v>1069</v>
      </c>
      <c r="F38" s="1" t="s">
        <v>1083</v>
      </c>
      <c r="G38" s="1" t="s">
        <v>1069</v>
      </c>
      <c r="H38" s="1" t="str">
        <f>IF(R37=0,"",R37)</f>
        <v>4/4</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c r="AG38" s="36"/>
      <c r="AH38" s="36"/>
      <c r="AI38" s="36"/>
      <c r="AJ38" s="36"/>
      <c r="AK38" s="36"/>
      <c r="AL38" s="36"/>
      <c r="AM38" s="36"/>
      <c r="AN38" s="36"/>
      <c r="AO38" s="36"/>
      <c r="AP38" s="36"/>
      <c r="AQ38" s="36"/>
      <c r="AR38" s="36"/>
      <c r="AS38" s="36"/>
      <c r="AT38" s="38"/>
      <c r="AU38" s="36"/>
      <c r="AV38" s="36"/>
      <c r="AW38" s="36"/>
      <c r="AX38" s="36"/>
      <c r="AY38" s="36"/>
      <c r="AZ38" s="36" t="str">
        <f t="shared" si="0"/>
        <v/>
      </c>
      <c r="BA38" s="36" t="str">
        <f t="shared" si="1"/>
        <v/>
      </c>
      <c r="BB38" s="36" t="str">
        <f t="shared" si="2"/>
        <v/>
      </c>
      <c r="BC38" s="36"/>
      <c r="BD38" s="36" t="str">
        <f t="shared" si="3"/>
        <v/>
      </c>
      <c r="BE38" s="30" t="str">
        <f>IF(AK38="","",VLOOKUP(AK38,BH:BJ,3,FALSE))</f>
        <v/>
      </c>
      <c r="BF38" s="9" t="s">
        <v>1049</v>
      </c>
      <c r="BG38" s="1">
        <v>37</v>
      </c>
      <c r="BH38" s="1" t="s">
        <v>161</v>
      </c>
      <c r="BI38" s="1" t="s">
        <v>1055</v>
      </c>
      <c r="BJ38" s="1" t="s">
        <v>1139</v>
      </c>
    </row>
    <row r="39" spans="1:62">
      <c r="A39" s="1" t="str">
        <f t="shared" si="4"/>
        <v>&amp;br;&amp;br;</v>
      </c>
      <c r="B39" s="1" t="s">
        <v>1049</v>
      </c>
      <c r="C39" s="1" t="s">
        <v>1097</v>
      </c>
      <c r="R39" s="1"/>
      <c r="S39" s="1"/>
      <c r="T39" s="1"/>
      <c r="U39" s="1"/>
      <c r="V39" s="1"/>
      <c r="AE39" s="24">
        <v>38</v>
      </c>
      <c r="AF39" s="25"/>
      <c r="AG39" s="36"/>
      <c r="AH39" s="36"/>
      <c r="AI39" s="36"/>
      <c r="AJ39" s="36"/>
      <c r="AK39" s="36"/>
      <c r="AL39" s="36"/>
      <c r="AM39" s="36"/>
      <c r="AN39" s="36"/>
      <c r="AO39" s="36"/>
      <c r="AP39" s="36"/>
      <c r="AQ39" s="36"/>
      <c r="AR39" s="36"/>
      <c r="AS39" s="36"/>
      <c r="AT39" s="38"/>
      <c r="AU39" s="36"/>
      <c r="AV39" s="36"/>
      <c r="AW39" s="36"/>
      <c r="AX39" s="36"/>
      <c r="AY39" s="36"/>
      <c r="AZ39" s="36" t="str">
        <f t="shared" si="0"/>
        <v/>
      </c>
      <c r="BA39" s="36" t="str">
        <f t="shared" si="1"/>
        <v/>
      </c>
      <c r="BB39" s="36" t="str">
        <f t="shared" si="2"/>
        <v/>
      </c>
      <c r="BC39" s="36"/>
      <c r="BD39" s="36" t="str">
        <f t="shared" si="3"/>
        <v/>
      </c>
      <c r="BE39" s="30" t="str">
        <f>IF(AK39="","",VLOOKUP(AK39,BH:BJ,3,FALSE))</f>
        <v/>
      </c>
      <c r="BF39" s="9" t="s">
        <v>1049</v>
      </c>
      <c r="BG39" s="1">
        <v>38</v>
      </c>
      <c r="BH39" s="1" t="s">
        <v>1140</v>
      </c>
      <c r="BI39" s="1" t="s">
        <v>1055</v>
      </c>
      <c r="BJ39" s="1" t="s">
        <v>1141</v>
      </c>
    </row>
    <row r="40" spans="1:62">
      <c r="A40" s="1" t="str">
        <f t="shared" si="4"/>
        <v>#back(text=戻る,left)</v>
      </c>
      <c r="B40" s="1" t="s">
        <v>1049</v>
      </c>
      <c r="C40" s="1" t="s">
        <v>1100</v>
      </c>
      <c r="R40" s="1"/>
      <c r="S40" s="1"/>
      <c r="T40" s="1"/>
      <c r="U40" s="1"/>
      <c r="V40" s="1"/>
      <c r="AE40" s="24">
        <v>39</v>
      </c>
      <c r="AF40" s="25">
        <f t="shared" ref="AF40:AF51" si="11">AF39</f>
        <v>0</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4"/>
        <v>&amp;br;</v>
      </c>
      <c r="B41" s="1" t="s">
        <v>1049</v>
      </c>
      <c r="C41" s="1" t="s">
        <v>1048</v>
      </c>
      <c r="R41" s="1"/>
      <c r="S41" s="1"/>
      <c r="T41" s="1"/>
      <c r="U41" s="1"/>
      <c r="V41" s="1"/>
      <c r="AE41" s="24">
        <v>40</v>
      </c>
      <c r="AF41" s="25">
        <f t="shared" si="11"/>
        <v>0</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4"/>
        <v>#comment(above,nsize=[15],size=[30],num=[10])</v>
      </c>
      <c r="B42" s="1" t="s">
        <v>1049</v>
      </c>
      <c r="C42" s="1" t="s">
        <v>1108</v>
      </c>
      <c r="R42" s="1"/>
      <c r="S42" s="1"/>
      <c r="T42" s="1"/>
      <c r="U42" s="1"/>
      <c r="V42" s="1"/>
      <c r="AE42" s="24">
        <v>41</v>
      </c>
      <c r="AF42" s="25">
        <f t="shared" si="11"/>
        <v>0</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4"/>
        <v>&amp;br;&amp;br;</v>
      </c>
      <c r="B43" s="1" t="s">
        <v>1049</v>
      </c>
      <c r="C43" s="1" t="s">
        <v>1097</v>
      </c>
      <c r="R43" s="1"/>
      <c r="S43" s="1"/>
      <c r="T43" s="1"/>
      <c r="U43" s="1"/>
      <c r="V43" s="1"/>
      <c r="AE43" s="24">
        <v>42</v>
      </c>
      <c r="AF43" s="25">
        <f t="shared" si="11"/>
        <v>0</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4"/>
        <v/>
      </c>
      <c r="B44" s="1" t="s">
        <v>1049</v>
      </c>
      <c r="Q44" s="5"/>
      <c r="R44" s="6"/>
      <c r="S44" s="6"/>
      <c r="T44" s="6"/>
      <c r="U44" s="6"/>
      <c r="V44" s="7"/>
      <c r="W44" s="8">
        <v>4</v>
      </c>
      <c r="X44" s="5"/>
      <c r="Y44" s="26"/>
      <c r="Z44" s="26"/>
      <c r="AA44" s="27"/>
      <c r="AE44" s="24">
        <v>43</v>
      </c>
      <c r="AF44" s="25">
        <f t="shared" si="11"/>
        <v>0</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4"/>
        <v>*ガツタフの放火魔/Gatstaf Arsonists</v>
      </c>
      <c r="B45" s="1" t="s">
        <v>1049</v>
      </c>
      <c r="C45" s="1" t="str">
        <f>"*"&amp;R45&amp;"/"&amp;T45</f>
        <v>*ガツタフの放火魔/Gatstaf Arsonists</v>
      </c>
      <c r="Q45" s="9" t="s">
        <v>3</v>
      </c>
      <c r="R45" s="10" t="str">
        <f>INDEX(AJ:AJ,W44+1)</f>
        <v>ガツタフの放火魔</v>
      </c>
      <c r="S45" s="11" t="s">
        <v>4</v>
      </c>
      <c r="T45" s="10" t="str">
        <f>INDEX(AK:AK,W44+1)</f>
        <v>Gatstaf Arsonists</v>
      </c>
      <c r="U45" s="11"/>
      <c r="V45" s="12"/>
      <c r="W45" s="13"/>
      <c r="X45" s="9"/>
      <c r="Y45" s="28"/>
      <c r="Z45" s="28"/>
      <c r="AA45" s="29"/>
      <c r="AE45" s="24">
        <v>44</v>
      </c>
      <c r="AF45" s="25">
        <f t="shared" si="11"/>
        <v>0</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赤</v>
      </c>
      <c r="S46" s="15" t="s">
        <v>1</v>
      </c>
      <c r="T46" s="10" t="str">
        <f>INDEX(AG:AG,W44+1)</f>
        <v>コモン</v>
      </c>
      <c r="U46" s="15" t="s">
        <v>2</v>
      </c>
      <c r="V46" s="10">
        <f>INDEX(AI:AI,W44+1)</f>
        <v>9</v>
      </c>
      <c r="W46" s="16"/>
      <c r="X46" s="10" t="str">
        <f>INDEX(AQ:AQ,W44+1)</f>
        <v>各ターン開始時に、直前のターンにカードが唱えられていなかった場合、このクリーチャーは変身する。</v>
      </c>
      <c r="Y46" s="28"/>
      <c r="Z46" s="28"/>
      <c r="AA46" s="29"/>
      <c r="AE46" s="24">
        <v>45</v>
      </c>
      <c r="AF46" s="25">
        <f t="shared" si="11"/>
        <v>0</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4"/>
        <v>|色|赤|レアリティ|コモン|マナコスト|9|</v>
      </c>
      <c r="B47" s="1" t="s">
        <v>1049</v>
      </c>
      <c r="C47" s="1" t="s">
        <v>1069</v>
      </c>
      <c r="D47" s="4" t="s">
        <v>0</v>
      </c>
      <c r="E47" s="1" t="s">
        <v>1069</v>
      </c>
      <c r="F47" s="1" t="str">
        <f>IF(R46=0,"",R46)</f>
        <v>赤</v>
      </c>
      <c r="G47" s="1" t="s">
        <v>1069</v>
      </c>
      <c r="H47" s="4" t="s">
        <v>1073</v>
      </c>
      <c r="I47" s="1" t="s">
        <v>1069</v>
      </c>
      <c r="J47" s="1" t="str">
        <f>IF(T46=0,"",T46)</f>
        <v>コモン</v>
      </c>
      <c r="K47" s="1" t="s">
        <v>1069</v>
      </c>
      <c r="L47" s="4" t="s">
        <v>1074</v>
      </c>
      <c r="M47" s="1" t="s">
        <v>1069</v>
      </c>
      <c r="N47" s="1">
        <f>IF(V46=0,"",V46)</f>
        <v>9</v>
      </c>
      <c r="O47" s="1" t="s">
        <v>1069</v>
      </c>
      <c r="Q47" s="9" t="s">
        <v>5</v>
      </c>
      <c r="R47" s="10" t="str">
        <f>INDEX(AL:AL,W44+1)</f>
        <v>クリーチャー</v>
      </c>
      <c r="S47" s="15" t="s">
        <v>1075</v>
      </c>
      <c r="T47" s="10" t="str">
        <f>INDEX(AN:AN,W44+1)</f>
        <v>人間</v>
      </c>
      <c r="U47" s="10" t="str">
        <f>INDEX(AO:AO,W44+1)</f>
        <v>狼男</v>
      </c>
      <c r="V47" s="10">
        <f>INDEX(AP:AP,W44+1)</f>
        <v>0</v>
      </c>
      <c r="W47" s="16"/>
      <c r="X47" s="10" t="str">
        <f>INDEX(AZ:AZ,W44+1)</f>
        <v>各タ</v>
      </c>
      <c r="Y47" s="10" t="str">
        <f>INDEX(BA:BA,W44+1)</f>
        <v/>
      </c>
      <c r="Z47" s="10" t="str">
        <f>INDEX(BB:BB,W44+1)</f>
        <v/>
      </c>
      <c r="AA47" s="10">
        <f>INDEX(BC:BC,W44+1)</f>
        <v>0</v>
      </c>
      <c r="AE47" s="24">
        <v>46</v>
      </c>
      <c r="AF47" s="25">
        <f t="shared" si="11"/>
        <v>0</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4"/>
        <v>|種別|クリーチャー|サブタイプ|人間|狼男||</v>
      </c>
      <c r="B48" s="1" t="s">
        <v>1049</v>
      </c>
      <c r="C48" s="1" t="s">
        <v>1069</v>
      </c>
      <c r="D48" s="4" t="s">
        <v>5</v>
      </c>
      <c r="E48" s="1" t="s">
        <v>1069</v>
      </c>
      <c r="F48" s="1" t="str">
        <f>IF(R47=0,"",R47)</f>
        <v>クリーチャー</v>
      </c>
      <c r="G48" s="1" t="s">
        <v>1069</v>
      </c>
      <c r="H48" s="4" t="s">
        <v>1078</v>
      </c>
      <c r="I48" s="1" t="s">
        <v>1069</v>
      </c>
      <c r="J48" s="1" t="str">
        <f>IF(T47=0,"",T47)</f>
        <v>人間</v>
      </c>
      <c r="K48" s="1" t="s">
        <v>1069</v>
      </c>
      <c r="L48" s="1" t="str">
        <f>IF(U47=0,"",U47)</f>
        <v>狼男</v>
      </c>
      <c r="M48" s="1" t="s">
        <v>1069</v>
      </c>
      <c r="N48" s="1" t="str">
        <f>IF(V47=0,"",V47)</f>
        <v/>
      </c>
      <c r="O48" s="1" t="s">
        <v>1069</v>
      </c>
      <c r="Q48" s="9" t="s">
        <v>1079</v>
      </c>
      <c r="R48" s="10" t="str">
        <f>INDEX(BD:BD,W44+1)</f>
        <v>各ターン開始時に、直前のターンにカードが唱えられていなかった場合、このクリーチャーは変身する。</v>
      </c>
      <c r="S48" s="11"/>
      <c r="T48" s="11"/>
      <c r="U48" s="11"/>
      <c r="V48" s="12"/>
      <c r="W48" s="16"/>
      <c r="X48" s="8"/>
      <c r="Y48" s="8"/>
      <c r="Z48" s="8"/>
      <c r="AA48" s="30"/>
      <c r="AE48" s="24">
        <v>47</v>
      </c>
      <c r="AF48" s="25">
        <f t="shared" si="11"/>
        <v>0</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4"/>
        <v>|テキスト|&gt;|&gt;|&gt;|&gt;|各ターン開始時に、直前のターンにカードが唱えられていなかった場合、このクリーチャーは変身する。|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各ターン開始時に、直前のターンにカードが唱えられていなかった場合、このクリーチャーは変身する。</v>
      </c>
      <c r="O49" s="1" t="s">
        <v>1069</v>
      </c>
      <c r="Q49" s="14" t="s">
        <v>21</v>
      </c>
      <c r="R49" s="10" t="str">
        <f>INDEX(BE:BE,W44+1)</f>
        <v>At the beginning of each turn, if no Cards were cast last turn, Transform this creature.</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f t="shared" si="11"/>
        <v>0</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4"/>
        <v>|英テキスト|&gt;|&gt;|&gt;|&gt;|At the beginning of each turn, if no Cards were cast last turn, Transform this creature.|</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At the beginning of each turn, if no Cards were cast last turn, Transform this creature.</v>
      </c>
      <c r="O50" s="1" t="s">
        <v>1069</v>
      </c>
      <c r="Q50" s="9" t="s">
        <v>12</v>
      </c>
      <c r="R50" s="10" t="str">
        <f>IF(INDEX(AX:AX,W44+1)="",0,INDEX(AX:AX,W44+1)&amp;"/"&amp;INDEX(AY:AY,W44+1))</f>
        <v>2/1</v>
      </c>
      <c r="S50" s="11"/>
      <c r="T50" s="11"/>
      <c r="U50" s="11"/>
      <c r="V50" s="12"/>
      <c r="W50" s="16"/>
      <c r="X50" s="9"/>
      <c r="Y50" s="28"/>
      <c r="Z50" s="28"/>
      <c r="AA50" s="29"/>
      <c r="AE50" s="24">
        <v>49</v>
      </c>
      <c r="AF50" s="25">
        <f t="shared" si="11"/>
        <v>0</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4"/>
        <v>|PT|&gt;|2/1|シールド数|&gt;||</v>
      </c>
      <c r="B51" s="1" t="s">
        <v>1049</v>
      </c>
      <c r="C51" s="1" t="s">
        <v>1069</v>
      </c>
      <c r="D51" s="1" t="s">
        <v>12</v>
      </c>
      <c r="E51" s="1" t="s">
        <v>1069</v>
      </c>
      <c r="F51" s="1" t="s">
        <v>1083</v>
      </c>
      <c r="G51" s="1" t="s">
        <v>1069</v>
      </c>
      <c r="H51" s="1" t="str">
        <f>IF(R50=0,"",R50)</f>
        <v>2/1</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f t="shared" si="11"/>
        <v>0</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4"/>
        <v>&amp;br;&amp;br;</v>
      </c>
      <c r="B52" s="1" t="s">
        <v>1049</v>
      </c>
      <c r="C52" s="1" t="s">
        <v>1097</v>
      </c>
      <c r="R52" s="1"/>
      <c r="S52" s="1"/>
      <c r="T52" s="1"/>
      <c r="U52" s="1"/>
      <c r="V52" s="1"/>
      <c r="BF52" s="9" t="s">
        <v>1049</v>
      </c>
      <c r="BG52" s="1">
        <v>51</v>
      </c>
      <c r="BH52" s="1" t="s">
        <v>64</v>
      </c>
      <c r="BI52" s="1" t="s">
        <v>1055</v>
      </c>
      <c r="BJ52" s="1" t="s">
        <v>1153</v>
      </c>
    </row>
    <row r="53" spans="1:62">
      <c r="A53" s="1" t="str">
        <f t="shared" si="4"/>
        <v>#back(text=戻る,left)</v>
      </c>
      <c r="B53" s="1" t="s">
        <v>1049</v>
      </c>
      <c r="C53" s="1" t="s">
        <v>1100</v>
      </c>
      <c r="R53" s="1"/>
      <c r="S53" s="1"/>
      <c r="T53" s="1"/>
      <c r="U53" s="1"/>
      <c r="V53" s="1"/>
      <c r="BF53" s="9" t="s">
        <v>1049</v>
      </c>
      <c r="BG53" s="1">
        <v>52</v>
      </c>
      <c r="BH53" s="1" t="s">
        <v>376</v>
      </c>
      <c r="BI53" s="1" t="s">
        <v>1055</v>
      </c>
      <c r="BJ53" s="1" t="s">
        <v>1154</v>
      </c>
    </row>
    <row r="54" spans="1:62">
      <c r="A54" s="1" t="str">
        <f t="shared" si="4"/>
        <v>&amp;br;</v>
      </c>
      <c r="B54" s="1" t="s">
        <v>1049</v>
      </c>
      <c r="C54" s="1" t="s">
        <v>1048</v>
      </c>
      <c r="R54" s="1"/>
      <c r="S54" s="1"/>
      <c r="T54" s="1"/>
      <c r="U54" s="1"/>
      <c r="V54" s="1"/>
      <c r="BF54" s="9" t="s">
        <v>1049</v>
      </c>
      <c r="BG54" s="1">
        <v>53</v>
      </c>
      <c r="BH54" s="1" t="s">
        <v>682</v>
      </c>
      <c r="BI54" s="1" t="s">
        <v>1055</v>
      </c>
      <c r="BJ54" s="1" t="s">
        <v>1155</v>
      </c>
    </row>
    <row r="55" spans="1:62">
      <c r="A55" s="1" t="str">
        <f t="shared" si="4"/>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4"/>
        <v>&amp;br;&amp;br;</v>
      </c>
      <c r="B56" s="1" t="s">
        <v>1049</v>
      </c>
      <c r="C56" s="1" t="s">
        <v>1097</v>
      </c>
      <c r="R56" s="1"/>
      <c r="S56" s="1"/>
      <c r="T56" s="1"/>
      <c r="U56" s="1"/>
      <c r="V56" s="1"/>
      <c r="BF56" s="9" t="s">
        <v>1049</v>
      </c>
      <c r="BG56" s="1">
        <v>55</v>
      </c>
      <c r="BH56" s="1" t="s">
        <v>294</v>
      </c>
      <c r="BI56" s="1" t="s">
        <v>1055</v>
      </c>
      <c r="BJ56" s="1" t="s">
        <v>1090</v>
      </c>
    </row>
    <row r="57" spans="1:62">
      <c r="A57" s="1" t="str">
        <f t="shared" si="4"/>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4"/>
        <v>*ガツタフの荒廃者/Gatstaf Ravagers</v>
      </c>
      <c r="B58" s="1" t="s">
        <v>1049</v>
      </c>
      <c r="C58" s="1" t="str">
        <f>"*"&amp;R58&amp;"/"&amp;T58</f>
        <v>*ガツタフの荒廃者/Gatstaf Ravagers</v>
      </c>
      <c r="Q58" s="9" t="s">
        <v>3</v>
      </c>
      <c r="R58" s="10" t="str">
        <f>INDEX(AJ:AJ,W57+1)</f>
        <v>ガツタフの荒廃者</v>
      </c>
      <c r="S58" s="11" t="s">
        <v>4</v>
      </c>
      <c r="T58" s="10" t="str">
        <f>INDEX(AK:AK,W57+1)</f>
        <v>Gatstaf Ravagers</v>
      </c>
      <c r="U58" s="11"/>
      <c r="V58" s="12"/>
      <c r="W58" s="13"/>
      <c r="X58" s="9"/>
      <c r="Y58" s="28"/>
      <c r="Z58" s="28"/>
      <c r="AA58" s="29"/>
      <c r="BF58" s="9" t="s">
        <v>1049</v>
      </c>
      <c r="BG58" s="1">
        <v>57</v>
      </c>
      <c r="BH58" s="1" t="s">
        <v>481</v>
      </c>
      <c r="BI58" s="1" t="s">
        <v>1055</v>
      </c>
      <c r="BJ58" s="1" t="s">
        <v>1158</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赤</v>
      </c>
      <c r="S59" s="15" t="s">
        <v>1</v>
      </c>
      <c r="T59" s="10" t="str">
        <f>INDEX(AG:AG,W57+1)</f>
        <v>コモン</v>
      </c>
      <c r="U59" s="15" t="s">
        <v>2</v>
      </c>
      <c r="V59" s="10">
        <f>INDEX(AI:AI,W57+1)</f>
        <v>1</v>
      </c>
      <c r="W59" s="16"/>
      <c r="X59" s="10" t="str">
        <f>INDEX(AQ:AQ,W57+1)</f>
        <v>威迫</v>
      </c>
      <c r="Y59" s="28"/>
      <c r="Z59" s="28"/>
      <c r="AA59" s="29"/>
      <c r="BF59" s="9" t="s">
        <v>1049</v>
      </c>
      <c r="BG59" s="1">
        <v>58</v>
      </c>
      <c r="BH59" s="1" t="s">
        <v>454</v>
      </c>
      <c r="BI59" s="1" t="s">
        <v>1055</v>
      </c>
      <c r="BJ59" s="1" t="s">
        <v>1159</v>
      </c>
    </row>
    <row r="60" spans="1:62">
      <c r="A60" s="1" t="str">
        <f t="shared" si="4"/>
        <v>|色|赤|レアリティ|コモン|マナコスト|1|</v>
      </c>
      <c r="B60" s="1" t="s">
        <v>1049</v>
      </c>
      <c r="C60" s="1" t="s">
        <v>1069</v>
      </c>
      <c r="D60" s="4" t="s">
        <v>0</v>
      </c>
      <c r="E60" s="1" t="s">
        <v>1069</v>
      </c>
      <c r="F60" s="1" t="str">
        <f>IF(R59=0,"",R59)</f>
        <v>赤</v>
      </c>
      <c r="G60" s="1" t="s">
        <v>1069</v>
      </c>
      <c r="H60" s="4" t="s">
        <v>1073</v>
      </c>
      <c r="I60" s="1" t="s">
        <v>1069</v>
      </c>
      <c r="J60" s="1" t="str">
        <f>IF(T59=0,"",T59)</f>
        <v>コモン</v>
      </c>
      <c r="K60" s="1" t="s">
        <v>1069</v>
      </c>
      <c r="L60" s="4" t="s">
        <v>1074</v>
      </c>
      <c r="M60" s="1" t="s">
        <v>1069</v>
      </c>
      <c r="N60" s="1">
        <f>IF(V59=0,"",V59)</f>
        <v>1</v>
      </c>
      <c r="O60" s="1" t="s">
        <v>1069</v>
      </c>
      <c r="Q60" s="9" t="s">
        <v>5</v>
      </c>
      <c r="R60" s="10" t="str">
        <f>INDEX(AL:AL,W57+1)</f>
        <v>クリーチャー</v>
      </c>
      <c r="S60" s="15" t="s">
        <v>1075</v>
      </c>
      <c r="T60" s="10" t="str">
        <f>INDEX(AN:AN,W57+1)</f>
        <v>狼男</v>
      </c>
      <c r="U60" s="10">
        <f>INDEX(AO:AO,W57+1)</f>
        <v>0</v>
      </c>
      <c r="V60" s="10">
        <f>INDEX(AP:AP,W57+1)</f>
        <v>0</v>
      </c>
      <c r="W60" s="16"/>
      <c r="X60" s="10" t="str">
        <f>INDEX(AZ:AZ,W57+1)</f>
        <v>威迫</v>
      </c>
      <c r="Y60" s="10" t="str">
        <f>INDEX(BA:BA,W57+1)</f>
        <v/>
      </c>
      <c r="Z60" s="10" t="str">
        <f>INDEX(BB:BB,W57+1)</f>
        <v/>
      </c>
      <c r="AA60" s="10">
        <f>INDEX(BC:BC,W57+1)</f>
        <v>0</v>
      </c>
      <c r="BF60" s="9" t="s">
        <v>1049</v>
      </c>
      <c r="BG60" s="1">
        <v>59</v>
      </c>
      <c r="BH60" s="1" t="s">
        <v>721</v>
      </c>
      <c r="BI60" s="1" t="s">
        <v>1055</v>
      </c>
      <c r="BJ60" s="1" t="s">
        <v>1160</v>
      </c>
    </row>
    <row r="61" spans="1:62">
      <c r="A61" s="1" t="str">
        <f t="shared" si="4"/>
        <v>|種別|クリーチャー|サブタイプ|狼男|||</v>
      </c>
      <c r="B61" s="1" t="s">
        <v>1049</v>
      </c>
      <c r="C61" s="1" t="s">
        <v>1069</v>
      </c>
      <c r="D61" s="4" t="s">
        <v>5</v>
      </c>
      <c r="E61" s="1" t="s">
        <v>1069</v>
      </c>
      <c r="F61" s="1" t="str">
        <f>IF(R60=0,"",R60)</f>
        <v>クリーチャー</v>
      </c>
      <c r="G61" s="1" t="s">
        <v>1069</v>
      </c>
      <c r="H61" s="4" t="s">
        <v>1078</v>
      </c>
      <c r="I61" s="1" t="s">
        <v>1069</v>
      </c>
      <c r="J61" s="1" t="str">
        <f>IF(T60=0,"",T60)</f>
        <v>狼男</v>
      </c>
      <c r="K61" s="1" t="s">
        <v>1069</v>
      </c>
      <c r="L61" s="1" t="str">
        <f>IF(U60=0,"",U60)</f>
        <v/>
      </c>
      <c r="M61" s="1" t="s">
        <v>1069</v>
      </c>
      <c r="N61" s="1" t="str">
        <f>IF(V60=0,"",V60)</f>
        <v/>
      </c>
      <c r="O61" s="1" t="s">
        <v>1069</v>
      </c>
      <c r="Q61" s="9" t="s">
        <v>1079</v>
      </c>
      <c r="R61" s="10" t="str">
        <f>INDEX(BD:BD,W57+1)</f>
        <v>威迫&amp;br;各ターン開始時に、直前のターンにカードが2枚以上唱えられていた場合、このクリーチャーは変身する。</v>
      </c>
      <c r="S61" s="11"/>
      <c r="T61" s="11"/>
      <c r="U61" s="11"/>
      <c r="V61" s="12"/>
      <c r="W61" s="16"/>
      <c r="X61" s="8"/>
      <c r="Y61" s="8"/>
      <c r="Z61" s="8"/>
      <c r="AA61" s="30"/>
      <c r="BF61" s="9" t="s">
        <v>1049</v>
      </c>
      <c r="BG61" s="1">
        <v>60</v>
      </c>
      <c r="BH61" s="1" t="s">
        <v>251</v>
      </c>
      <c r="BI61" s="1" t="s">
        <v>1055</v>
      </c>
      <c r="BJ61" s="1" t="s">
        <v>1161</v>
      </c>
    </row>
    <row r="62" spans="1:62">
      <c r="A62" s="1" t="str">
        <f t="shared" si="4"/>
        <v>|テキスト|&gt;|&gt;|&gt;|&gt;|威迫&amp;br;各ターン開始時に、直前のターンにカードが2枚以上唱えられていた場合、このクリーチャーは変身する。|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威迫&amp;br;各ターン開始時に、直前のターンにカードが2枚以上唱えられていた場合、このクリーチャーは変身する。</v>
      </c>
      <c r="O62" s="1" t="s">
        <v>1069</v>
      </c>
      <c r="Q62" s="14" t="s">
        <v>21</v>
      </c>
      <c r="R62" s="10" t="str">
        <f>INDEX(BE:BE,W57+1)</f>
        <v>Menace.&amp;br;At the beginning of each turn, if 2 or more Cards were cast last turn, Transform this creature.</v>
      </c>
      <c r="S62" s="9" t="s">
        <v>1084</v>
      </c>
      <c r="T62" s="10" t="str">
        <f>IF(X62="","",X62&amp;IF(Y62="",""," "&amp;Y62)&amp;IF(Z62="",""," "&amp;Z62)&amp;IF(AA62="",""," "&amp;AA62))</f>
        <v/>
      </c>
      <c r="U62" s="11"/>
      <c r="V62" s="12"/>
      <c r="W62" s="16" t="s">
        <v>1084</v>
      </c>
      <c r="X62" s="9"/>
      <c r="Y62" s="9" t="str">
        <f t="shared" ref="Y62:AA62" si="17">IF(ISERROR(IF(LEN(Y61)&gt;1,Y61,VLOOKUP(Y60,$AC:$AD,2,FALSE))),"",IF(LEN(Y61)&gt;1,Y61,VLOOKUP(Y60,$AC:$AD,2,FALSE)))</f>
        <v/>
      </c>
      <c r="Z62" s="9" t="str">
        <f t="shared" si="17"/>
        <v/>
      </c>
      <c r="AA62" s="9" t="str">
        <f t="shared" si="17"/>
        <v> </v>
      </c>
      <c r="BF62" s="9" t="s">
        <v>1049</v>
      </c>
      <c r="BG62" s="1">
        <v>61</v>
      </c>
      <c r="BH62" s="1" t="s">
        <v>685</v>
      </c>
      <c r="BI62" s="1" t="s">
        <v>1055</v>
      </c>
      <c r="BJ62" s="1" t="s">
        <v>1162</v>
      </c>
    </row>
    <row r="63" spans="1:62">
      <c r="A63" s="1" t="str">
        <f t="shared" si="4"/>
        <v>|英テキスト|&gt;|&gt;|&gt;|&gt;|Menace.&amp;br;At the beginning of each turn, if 2 or more Cards were cast last turn, Transform this creature.|</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Menace.&amp;br;At the beginning of each turn, if 2 or more Cards were cast last turn, Transform this creature.</v>
      </c>
      <c r="O63" s="1" t="s">
        <v>1069</v>
      </c>
      <c r="Q63" s="9" t="s">
        <v>12</v>
      </c>
      <c r="R63" s="10" t="str">
        <f>IF(INDEX(AX:AX,W57+1)="",0,INDEX(AX:AX,W57+1)&amp;"/"&amp;INDEX(AY:AY,W57+1))</f>
        <v>4/3</v>
      </c>
      <c r="S63" s="11"/>
      <c r="T63" s="11"/>
      <c r="U63" s="11"/>
      <c r="V63" s="12"/>
      <c r="W63" s="16"/>
      <c r="X63" s="9"/>
      <c r="Y63" s="28"/>
      <c r="Z63" s="28"/>
      <c r="AA63" s="29"/>
      <c r="BF63" s="9" t="s">
        <v>1049</v>
      </c>
      <c r="BG63" s="1">
        <v>62</v>
      </c>
      <c r="BH63" s="1" t="s">
        <v>725</v>
      </c>
      <c r="BI63" s="1" t="s">
        <v>1055</v>
      </c>
      <c r="BJ63" s="1" t="s">
        <v>1163</v>
      </c>
    </row>
    <row r="64" spans="1:62">
      <c r="A64" s="1" t="str">
        <f t="shared" si="4"/>
        <v>|PT|&gt;|4/3|シールド数|&gt;||</v>
      </c>
      <c r="B64" s="1" t="s">
        <v>1049</v>
      </c>
      <c r="C64" s="1" t="s">
        <v>1069</v>
      </c>
      <c r="D64" s="1" t="s">
        <v>12</v>
      </c>
      <c r="E64" s="1" t="s">
        <v>1069</v>
      </c>
      <c r="F64" s="1" t="s">
        <v>1083</v>
      </c>
      <c r="G64" s="1" t="s">
        <v>1069</v>
      </c>
      <c r="H64" s="1" t="str">
        <f>IF(R63=0,"",R63)</f>
        <v>4/3</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688</v>
      </c>
      <c r="BI64" s="1" t="s">
        <v>1055</v>
      </c>
      <c r="BJ64" s="1" t="s">
        <v>1164</v>
      </c>
    </row>
    <row r="65" spans="1:62">
      <c r="A65" s="1" t="str">
        <f t="shared" si="4"/>
        <v>&amp;br;&amp;br;</v>
      </c>
      <c r="B65" s="1" t="s">
        <v>1049</v>
      </c>
      <c r="C65" s="1" t="s">
        <v>1097</v>
      </c>
      <c r="R65" s="1"/>
      <c r="S65" s="1"/>
      <c r="T65" s="1"/>
      <c r="U65" s="1"/>
      <c r="V65" s="1"/>
      <c r="BF65" s="9" t="s">
        <v>1049</v>
      </c>
      <c r="BG65" s="1">
        <v>64</v>
      </c>
      <c r="BH65" s="1" t="s">
        <v>379</v>
      </c>
      <c r="BI65" s="1" t="s">
        <v>1055</v>
      </c>
      <c r="BJ65" s="1" t="s">
        <v>1165</v>
      </c>
    </row>
    <row r="66" spans="1:62">
      <c r="A66" s="1" t="str">
        <f t="shared" si="4"/>
        <v>#back(text=戻る,left)</v>
      </c>
      <c r="B66" s="1" t="s">
        <v>1049</v>
      </c>
      <c r="C66" s="1" t="s">
        <v>1100</v>
      </c>
      <c r="R66" s="1"/>
      <c r="S66" s="1"/>
      <c r="T66" s="1"/>
      <c r="U66" s="1"/>
      <c r="V66" s="1"/>
      <c r="BF66" s="9" t="s">
        <v>1049</v>
      </c>
      <c r="BG66" s="1">
        <v>65</v>
      </c>
      <c r="BH66" s="1" t="s">
        <v>729</v>
      </c>
      <c r="BI66" s="1" t="s">
        <v>1055</v>
      </c>
      <c r="BJ66" s="1" t="s">
        <v>1166</v>
      </c>
    </row>
    <row r="67" spans="1:62">
      <c r="A67" s="1" t="str">
        <f t="shared" si="4"/>
        <v>&amp;br;</v>
      </c>
      <c r="B67" s="1" t="s">
        <v>1049</v>
      </c>
      <c r="C67" s="1" t="s">
        <v>1048</v>
      </c>
      <c r="R67" s="1"/>
      <c r="S67" s="1"/>
      <c r="T67" s="1"/>
      <c r="U67" s="1"/>
      <c r="V67" s="1"/>
      <c r="BF67" s="9" t="s">
        <v>1049</v>
      </c>
      <c r="BG67" s="1">
        <v>66</v>
      </c>
      <c r="BH67" s="1" t="s">
        <v>411</v>
      </c>
      <c r="BI67" s="1" t="s">
        <v>1055</v>
      </c>
      <c r="BJ67" s="1" t="s">
        <v>1120</v>
      </c>
    </row>
    <row r="68" spans="1:62">
      <c r="A68" s="1" t="str">
        <f t="shared" si="4"/>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4"/>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*巨体の悪魔/Hulking Devil</v>
      </c>
      <c r="B71" s="1" t="s">
        <v>1049</v>
      </c>
      <c r="C71" s="1" t="str">
        <f>"*"&amp;R71&amp;"/"&amp;T71</f>
        <v>*巨体の悪魔/Hulking Devil</v>
      </c>
      <c r="Q71" s="9" t="s">
        <v>3</v>
      </c>
      <c r="R71" s="10" t="str">
        <f>INDEX(AJ:AJ,W70+1)</f>
        <v>巨体の悪魔</v>
      </c>
      <c r="S71" s="11" t="s">
        <v>4</v>
      </c>
      <c r="T71" s="10" t="str">
        <f>INDEX(AK:AK,W70+1)</f>
        <v>Hulking Devil</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赤</v>
      </c>
      <c r="S72" s="15" t="s">
        <v>1</v>
      </c>
      <c r="T72" s="10" t="str">
        <f>INDEX(AG:AG,W70+1)</f>
        <v>コモン</v>
      </c>
      <c r="U72" s="15" t="s">
        <v>2</v>
      </c>
      <c r="V72" s="10">
        <f>INDEX(AI:AI,W70+1)</f>
        <v>11</v>
      </c>
      <c r="W72" s="16"/>
      <c r="X72" s="10" t="str">
        <f>INDEX(AQ:AQ,W70+1)</f>
        <v>ディフェンダー</v>
      </c>
      <c r="Y72" s="28"/>
      <c r="Z72" s="28"/>
      <c r="AA72" s="29"/>
      <c r="BF72" s="9" t="s">
        <v>1049</v>
      </c>
      <c r="BG72" s="1">
        <v>71</v>
      </c>
      <c r="BH72" s="1" t="s">
        <v>329</v>
      </c>
      <c r="BI72" s="1" t="s">
        <v>1055</v>
      </c>
      <c r="BJ72" s="1" t="s">
        <v>1171</v>
      </c>
    </row>
    <row r="73" spans="1:62">
      <c r="A73" s="1" t="str">
        <f t="shared" si="18"/>
        <v>|色|赤|レアリティ|コモン|マナコスト|11|</v>
      </c>
      <c r="B73" s="1" t="s">
        <v>1049</v>
      </c>
      <c r="C73" s="1" t="s">
        <v>1069</v>
      </c>
      <c r="D73" s="4" t="s">
        <v>0</v>
      </c>
      <c r="E73" s="1" t="s">
        <v>1069</v>
      </c>
      <c r="F73" s="1" t="str">
        <f>IF(R72=0,"",R72)</f>
        <v>赤</v>
      </c>
      <c r="G73" s="1" t="s">
        <v>1069</v>
      </c>
      <c r="H73" s="4" t="s">
        <v>1073</v>
      </c>
      <c r="I73" s="1" t="s">
        <v>1069</v>
      </c>
      <c r="J73" s="1" t="str">
        <f>IF(T72=0,"",T72)</f>
        <v>コモン</v>
      </c>
      <c r="K73" s="1" t="s">
        <v>1069</v>
      </c>
      <c r="L73" s="4" t="s">
        <v>1074</v>
      </c>
      <c r="M73" s="1" t="s">
        <v>1069</v>
      </c>
      <c r="N73" s="1">
        <f>IF(V72=0,"",V72)</f>
        <v>11</v>
      </c>
      <c r="O73" s="1" t="s">
        <v>1069</v>
      </c>
      <c r="Q73" s="9" t="s">
        <v>5</v>
      </c>
      <c r="R73" s="10" t="str">
        <f>INDEX(AL:AL,W70+1)</f>
        <v>クリーチャー</v>
      </c>
      <c r="S73" s="15" t="s">
        <v>1075</v>
      </c>
      <c r="T73" s="10" t="str">
        <f>INDEX(AN:AN,W70+1)</f>
        <v>デビル</v>
      </c>
      <c r="U73" s="10">
        <f>INDEX(AO:AO,W70+1)</f>
        <v>0</v>
      </c>
      <c r="V73" s="10">
        <f>INDEX(AP:AP,W70+1)</f>
        <v>0</v>
      </c>
      <c r="W73" s="16"/>
      <c r="X73" s="10" t="str">
        <f>INDEX(AZ:AZ,W70+1)</f>
        <v>ディ</v>
      </c>
      <c r="Y73" s="10" t="str">
        <f>INDEX(BA:BA,W70+1)</f>
        <v/>
      </c>
      <c r="Z73" s="10" t="str">
        <f>INDEX(BB:BB,W70+1)</f>
        <v/>
      </c>
      <c r="AA73" s="10">
        <f>INDEX(BC:BC,W70+1)</f>
        <v>0</v>
      </c>
      <c r="BF73" s="9" t="s">
        <v>1049</v>
      </c>
      <c r="BG73" s="1">
        <v>72</v>
      </c>
      <c r="BH73" s="1" t="s">
        <v>447</v>
      </c>
      <c r="BI73" s="1" t="s">
        <v>1055</v>
      </c>
      <c r="BJ73" s="1" t="s">
        <v>1172</v>
      </c>
    </row>
    <row r="74" spans="1:62">
      <c r="A74" s="1" t="str">
        <f t="shared" si="18"/>
        <v>|種別|クリーチャー|サブタイプ|デビル|||</v>
      </c>
      <c r="B74" s="1" t="s">
        <v>1049</v>
      </c>
      <c r="C74" s="1" t="s">
        <v>1069</v>
      </c>
      <c r="D74" s="4" t="s">
        <v>5</v>
      </c>
      <c r="E74" s="1" t="s">
        <v>1069</v>
      </c>
      <c r="F74" s="1" t="str">
        <f>IF(R73=0,"",R73)</f>
        <v>クリーチャー</v>
      </c>
      <c r="G74" s="1" t="s">
        <v>1069</v>
      </c>
      <c r="H74" s="4" t="s">
        <v>1078</v>
      </c>
      <c r="I74" s="1" t="s">
        <v>1069</v>
      </c>
      <c r="J74" s="1" t="str">
        <f>IF(T73=0,"",T73)</f>
        <v>デビル</v>
      </c>
      <c r="K74" s="1" t="s">
        <v>1069</v>
      </c>
      <c r="L74" s="1" t="str">
        <f>IF(U73=0,"",U73)</f>
        <v/>
      </c>
      <c r="M74" s="1" t="s">
        <v>1069</v>
      </c>
      <c r="N74" s="1" t="str">
        <f>IF(V73=0,"",V73)</f>
        <v/>
      </c>
      <c r="O74" s="1" t="s">
        <v>1069</v>
      </c>
      <c r="Q74" s="9" t="s">
        <v>1079</v>
      </c>
      <c r="R74" s="10" t="str">
        <f>INDEX(BD:BD,W70+1)</f>
        <v>ディフェンダー</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|テキスト|&gt;|&gt;|&gt;|&gt;|ディフェンダー|</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ディフェンダー</v>
      </c>
      <c r="O75" s="1" t="s">
        <v>1069</v>
      </c>
      <c r="Q75" s="14" t="s">
        <v>21</v>
      </c>
      <c r="R75" s="10" t="str">
        <f>INDEX(BE:BE,W70+1)</f>
        <v/>
      </c>
      <c r="S75" s="11" t="s">
        <v>1173</v>
      </c>
      <c r="T75" s="10" t="str">
        <f>IF(X75="","",X75&amp;IF(Y75="",""," "&amp;Y75)&amp;IF(Z75="",""," "&amp;Z75)&amp;IF(AA75="",""," "&amp;AA75))</f>
        <v>Defender  </v>
      </c>
      <c r="U75" s="11"/>
      <c r="V75" s="12"/>
      <c r="W75" s="16" t="s">
        <v>1084</v>
      </c>
      <c r="X75" s="9" t="str">
        <f t="shared" ref="X75:AA75" si="20">IF(ISERROR(IF(LEN(X74)&gt;1,X74,VLOOKUP(X73,$AC:$AD,2,FALSE))),"",IF(LEN(X74)&gt;1,X74,VLOOKUP(X73,$AC:$AD,2,FALSE)))</f>
        <v>Defender</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|英テキスト|&gt;|&gt;|&gt;|&gt;|Defender  &amp;br;|</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Defender  &amp;br;</v>
      </c>
      <c r="O76" s="1" t="s">
        <v>1069</v>
      </c>
      <c r="Q76" s="9" t="s">
        <v>12</v>
      </c>
      <c r="R76" s="10" t="str">
        <f>IF(INDEX(AX:AX,W70+1)="",0,INDEX(AX:AX,W70+1)&amp;"/"&amp;INDEX(AY:AY,W70+1))</f>
        <v>4/2</v>
      </c>
      <c r="S76" s="11"/>
      <c r="T76" s="11"/>
      <c r="U76" s="11"/>
      <c r="V76" s="12"/>
      <c r="W76" s="16"/>
      <c r="X76" s="9"/>
      <c r="Y76" s="28"/>
      <c r="Z76" s="28"/>
      <c r="AA76" s="29"/>
      <c r="BF76" s="9" t="s">
        <v>1049</v>
      </c>
      <c r="BG76" s="1">
        <v>75</v>
      </c>
      <c r="BH76" s="1" t="s">
        <v>192</v>
      </c>
      <c r="BI76" s="1" t="s">
        <v>1055</v>
      </c>
      <c r="BJ76" s="1" t="s">
        <v>1175</v>
      </c>
    </row>
    <row r="77" spans="1:62">
      <c r="A77" s="1" t="str">
        <f t="shared" si="18"/>
        <v>|PT|&gt;|4/2|シールド数|&gt;||</v>
      </c>
      <c r="B77" s="1" t="s">
        <v>1049</v>
      </c>
      <c r="C77" s="1" t="s">
        <v>1069</v>
      </c>
      <c r="D77" s="1" t="s">
        <v>12</v>
      </c>
      <c r="E77" s="1" t="s">
        <v>1069</v>
      </c>
      <c r="F77" s="1" t="s">
        <v>1083</v>
      </c>
      <c r="G77" s="1" t="s">
        <v>1069</v>
      </c>
      <c r="H77" s="1" t="str">
        <f>IF(R76=0,"",R76)</f>
        <v>4/2</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*火の猟犬/Pyre Hound</v>
      </c>
      <c r="B84" s="1" t="s">
        <v>1049</v>
      </c>
      <c r="C84" s="1" t="str">
        <f>"*"&amp;R84&amp;"/"&amp;T84</f>
        <v>*火の猟犬/Pyre Hound</v>
      </c>
      <c r="Q84" s="9" t="s">
        <v>3</v>
      </c>
      <c r="R84" s="10" t="str">
        <f>INDEX(AJ:AJ,W83+1)</f>
        <v>火の猟犬</v>
      </c>
      <c r="S84" s="11" t="s">
        <v>4</v>
      </c>
      <c r="T84" s="10" t="str">
        <f>INDEX(AK:AK,W83+1)</f>
        <v>Pyre Hound</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赤</v>
      </c>
      <c r="S85" s="15" t="s">
        <v>1</v>
      </c>
      <c r="T85" s="10" t="str">
        <f>INDEX(AG:AG,W83+1)</f>
        <v>コモン</v>
      </c>
      <c r="U85" s="15" t="s">
        <v>2</v>
      </c>
      <c r="V85" s="10">
        <f>INDEX(AI:AI,W83+1)</f>
        <v>6</v>
      </c>
      <c r="W85" s="16"/>
      <c r="X85" s="10" t="str">
        <f>INDEX(AQ:AQ,W83+1)</f>
        <v>トランプル</v>
      </c>
      <c r="Y85" s="28"/>
      <c r="Z85" s="28"/>
      <c r="AA85" s="29"/>
      <c r="BF85" s="9" t="s">
        <v>1049</v>
      </c>
      <c r="BG85" s="1">
        <v>84</v>
      </c>
      <c r="BH85" s="1" t="s">
        <v>691</v>
      </c>
      <c r="BI85" s="1" t="s">
        <v>1055</v>
      </c>
      <c r="BJ85" s="1" t="s">
        <v>1183</v>
      </c>
    </row>
    <row r="86" spans="1:62">
      <c r="A86" s="1" t="str">
        <f t="shared" si="18"/>
        <v>|色|赤|レアリティ|コモン|マナコスト|6|</v>
      </c>
      <c r="B86" s="1" t="s">
        <v>1049</v>
      </c>
      <c r="C86" s="1" t="s">
        <v>1069</v>
      </c>
      <c r="D86" s="4" t="s">
        <v>0</v>
      </c>
      <c r="E86" s="1" t="s">
        <v>1069</v>
      </c>
      <c r="F86" s="1" t="str">
        <f>IF(R85=0,"",R85)</f>
        <v>赤</v>
      </c>
      <c r="G86" s="1" t="s">
        <v>1069</v>
      </c>
      <c r="H86" s="4" t="s">
        <v>1073</v>
      </c>
      <c r="I86" s="1" t="s">
        <v>1069</v>
      </c>
      <c r="J86" s="1" t="str">
        <f>IF(T85=0,"",T85)</f>
        <v>コモン</v>
      </c>
      <c r="K86" s="1" t="s">
        <v>1069</v>
      </c>
      <c r="L86" s="4" t="s">
        <v>1074</v>
      </c>
      <c r="M86" s="1" t="s">
        <v>1069</v>
      </c>
      <c r="N86" s="1">
        <f>IF(V85=0,"",V85)</f>
        <v>6</v>
      </c>
      <c r="O86" s="1" t="s">
        <v>1069</v>
      </c>
      <c r="Q86" s="9" t="s">
        <v>5</v>
      </c>
      <c r="R86" s="10" t="str">
        <f>INDEX(AL:AL,W83+1)</f>
        <v>クリーチャー</v>
      </c>
      <c r="S86" s="15" t="s">
        <v>1075</v>
      </c>
      <c r="T86" s="10" t="str">
        <f>INDEX(AN:AN,W83+1)</f>
        <v>エレメンタル</v>
      </c>
      <c r="U86" s="10" t="str">
        <f>INDEX(AO:AO,W83+1)</f>
        <v>猟犬</v>
      </c>
      <c r="V86" s="10">
        <f>INDEX(AP:AP,W83+1)</f>
        <v>0</v>
      </c>
      <c r="W86" s="16"/>
      <c r="X86" s="10" t="str">
        <f>INDEX(AZ:AZ,W83+1)</f>
        <v>トラ</v>
      </c>
      <c r="Y86" s="10" t="str">
        <f>INDEX(BA:BA,W83+1)</f>
        <v/>
      </c>
      <c r="Z86" s="10" t="str">
        <f>INDEX(BB:BB,W83+1)</f>
        <v/>
      </c>
      <c r="AA86" s="10">
        <f>INDEX(BC:BC,W83+1)</f>
        <v>0</v>
      </c>
      <c r="BF86" s="9" t="s">
        <v>1049</v>
      </c>
      <c r="BG86" s="1">
        <v>85</v>
      </c>
      <c r="BH86" s="1" t="s">
        <v>515</v>
      </c>
      <c r="BI86" s="1" t="s">
        <v>1055</v>
      </c>
      <c r="BJ86" s="1" t="s">
        <v>1184</v>
      </c>
    </row>
    <row r="87" spans="1:62">
      <c r="A87" s="1" t="str">
        <f t="shared" si="18"/>
        <v>|種別|クリーチャー|サブタイプ|エレメンタル|猟犬||</v>
      </c>
      <c r="B87" s="1" t="s">
        <v>1049</v>
      </c>
      <c r="C87" s="1" t="s">
        <v>1069</v>
      </c>
      <c r="D87" s="4" t="s">
        <v>5</v>
      </c>
      <c r="E87" s="1" t="s">
        <v>1069</v>
      </c>
      <c r="F87" s="1" t="str">
        <f>IF(R86=0,"",R86)</f>
        <v>クリーチャー</v>
      </c>
      <c r="G87" s="1" t="s">
        <v>1069</v>
      </c>
      <c r="H87" s="4" t="s">
        <v>1078</v>
      </c>
      <c r="I87" s="1" t="s">
        <v>1069</v>
      </c>
      <c r="J87" s="1" t="str">
        <f>IF(T86=0,"",T86)</f>
        <v>エレメンタル</v>
      </c>
      <c r="K87" s="1" t="s">
        <v>1069</v>
      </c>
      <c r="L87" s="1" t="str">
        <f>IF(U86=0,"",U86)</f>
        <v>猟犬</v>
      </c>
      <c r="M87" s="1" t="s">
        <v>1069</v>
      </c>
      <c r="N87" s="1" t="str">
        <f>IF(V86=0,"",V86)</f>
        <v/>
      </c>
      <c r="O87" s="1" t="s">
        <v>1069</v>
      </c>
      <c r="Q87" s="9" t="s">
        <v>1079</v>
      </c>
      <c r="R87" s="10" t="str">
        <f>INDEX(BD:BD,W83+1)</f>
        <v>トランプル&amp;br;あなたが呪文かサポートを唱えたとき、あなたのターン終了時まで、このクリーチャーは+1/+1の修正を受ける。</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|テキスト|&gt;|&gt;|&gt;|&gt;|トランプル&amp;br;あなたが呪文かサポートを唱えたとき、あなたのターン終了時まで、このクリーチャーは+1/+1の修正を受ける。|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トランプル&amp;br;あなたが呪文かサポートを唱えたとき、あなたのターン終了時まで、このクリーチャーは+1/+1の修正を受ける。</v>
      </c>
      <c r="O88" s="1" t="s">
        <v>1069</v>
      </c>
      <c r="Q88" s="14" t="s">
        <v>21</v>
      </c>
      <c r="R88" s="10" t="str">
        <f>INDEX(BE:BE,W83+1)</f>
        <v>When you cast a Spell or Support, this creature gains +1/+1 until the end of your turn.</v>
      </c>
      <c r="S88" s="11" t="s">
        <v>1173</v>
      </c>
      <c r="T88" s="10" t="str">
        <f>IF(X88="","",X88&amp;IF(Y88="",""," "&amp;Y88)&amp;IF(Z88="",""," "&amp;Z88)&amp;IF(AA88="",""," "&amp;AA88))</f>
        <v>Trample  </v>
      </c>
      <c r="U88" s="11"/>
      <c r="V88" s="12"/>
      <c r="W88" s="16" t="s">
        <v>1084</v>
      </c>
      <c r="X88" s="9" t="str">
        <f t="shared" ref="X88:AA88" si="22">IF(ISERROR(IF(LEN(X87)&gt;1,X87,VLOOKUP(X86,$AC:$AD,2,FALSE))),"",IF(LEN(X87)&gt;1,X87,VLOOKUP(X86,$AC:$AD,2,FALSE)))</f>
        <v>Trample</v>
      </c>
      <c r="Y88" s="9" t="str">
        <f t="shared" si="22"/>
        <v/>
      </c>
      <c r="Z88" s="9" t="str">
        <f t="shared" si="22"/>
        <v/>
      </c>
      <c r="AA88" s="9" t="str">
        <f t="shared" si="22"/>
        <v> </v>
      </c>
      <c r="BF88" s="9" t="s">
        <v>1049</v>
      </c>
      <c r="BG88" s="1">
        <v>87</v>
      </c>
      <c r="BH88" s="1" t="s">
        <v>300</v>
      </c>
      <c r="BI88" s="1" t="s">
        <v>1055</v>
      </c>
      <c r="BJ88" s="1" t="s">
        <v>1090</v>
      </c>
    </row>
    <row r="89" spans="1:62">
      <c r="A89" s="1" t="str">
        <f t="shared" si="18"/>
        <v>|英テキスト|&gt;|&gt;|&gt;|&gt;|Trample  &amp;br;When you cast a Spell or Support, this creature gains +1/+1 until the end of your turn.|</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Trample  &amp;br;When you cast a Spell or Support, this creature gains +1/+1 until the end of your turn.</v>
      </c>
      <c r="O89" s="1" t="s">
        <v>1069</v>
      </c>
      <c r="Q89" s="9" t="s">
        <v>12</v>
      </c>
      <c r="R89" s="10" t="str">
        <f>IF(INDEX(AX:AX,W83+1)="",0,INDEX(AX:AX,W83+1)&amp;"/"&amp;INDEX(AY:AY,W83+1))</f>
        <v>1/2</v>
      </c>
      <c r="S89" s="11"/>
      <c r="T89" s="11"/>
      <c r="U89" s="11"/>
      <c r="V89" s="12"/>
      <c r="W89" s="16"/>
      <c r="X89" s="9"/>
      <c r="Y89" s="28"/>
      <c r="Z89" s="28"/>
      <c r="AA89" s="29"/>
      <c r="BF89" s="9" t="s">
        <v>1049</v>
      </c>
      <c r="BG89" s="1">
        <v>88</v>
      </c>
      <c r="BH89" s="1" t="s">
        <v>585</v>
      </c>
      <c r="BI89" s="1" t="s">
        <v>1055</v>
      </c>
      <c r="BJ89" s="1" t="s">
        <v>1186</v>
      </c>
    </row>
    <row r="90" spans="1:62">
      <c r="A90" s="1" t="str">
        <f t="shared" si="18"/>
        <v>|PT|&gt;|1/2|シールド数|&gt;||</v>
      </c>
      <c r="B90" s="1" t="s">
        <v>1049</v>
      </c>
      <c r="C90" s="1" t="s">
        <v>1069</v>
      </c>
      <c r="D90" s="1" t="s">
        <v>12</v>
      </c>
      <c r="E90" s="1" t="s">
        <v>1069</v>
      </c>
      <c r="F90" s="1" t="s">
        <v>1083</v>
      </c>
      <c r="G90" s="1" t="s">
        <v>1069</v>
      </c>
      <c r="H90" s="1" t="str">
        <f>IF(R89=0,"",R89)</f>
        <v>1/2</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*苛虐な魔道士/Sanguinary Mage</v>
      </c>
      <c r="B97" s="1" t="s">
        <v>1049</v>
      </c>
      <c r="C97" s="1" t="str">
        <f>"*"&amp;R97&amp;"/"&amp;T97</f>
        <v>*苛虐な魔道士/Sanguinary Mage</v>
      </c>
      <c r="Q97" s="9" t="s">
        <v>3</v>
      </c>
      <c r="R97" s="10" t="str">
        <f>INDEX(AJ:AJ,W96+1)</f>
        <v>苛虐な魔道士</v>
      </c>
      <c r="S97" s="11" t="s">
        <v>4</v>
      </c>
      <c r="T97" s="10" t="str">
        <f>INDEX(AK:AK,W96+1)</f>
        <v>Sanguinary Mage</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赤</v>
      </c>
      <c r="S98" s="15" t="s">
        <v>1</v>
      </c>
      <c r="T98" s="10" t="str">
        <f>INDEX(AG:AG,W96+1)</f>
        <v>コモン</v>
      </c>
      <c r="U98" s="15" t="s">
        <v>2</v>
      </c>
      <c r="V98" s="10">
        <f>INDEX(AI:AI,W96+1)</f>
        <v>12</v>
      </c>
      <c r="W98" s="16"/>
      <c r="X98" s="10" t="str">
        <f>INDEX(AQ:AQ,W96+1)</f>
        <v>あなたが呪文かサポートを唱えたとき、あなたのターン終了時まで、このクリーチャーは+1/+1の修正を受ける。</v>
      </c>
      <c r="Y98" s="28"/>
      <c r="Z98" s="28"/>
      <c r="AA98" s="29"/>
      <c r="BF98" s="9" t="s">
        <v>1049</v>
      </c>
      <c r="BG98" s="1">
        <v>97</v>
      </c>
      <c r="BH98" s="1" t="s">
        <v>519</v>
      </c>
      <c r="BI98" s="1" t="s">
        <v>1055</v>
      </c>
      <c r="BJ98" s="1" t="s">
        <v>1194</v>
      </c>
    </row>
    <row r="99" spans="1:62">
      <c r="A99" s="1" t="str">
        <f t="shared" si="18"/>
        <v>|色|赤|レアリティ|コモン|マナコスト|12|</v>
      </c>
      <c r="B99" s="1" t="s">
        <v>1049</v>
      </c>
      <c r="C99" s="1" t="s">
        <v>1069</v>
      </c>
      <c r="D99" s="4" t="s">
        <v>0</v>
      </c>
      <c r="E99" s="1" t="s">
        <v>1069</v>
      </c>
      <c r="F99" s="1" t="str">
        <f>IF(R98=0,"",R98)</f>
        <v>赤</v>
      </c>
      <c r="G99" s="1" t="s">
        <v>1069</v>
      </c>
      <c r="H99" s="4" t="s">
        <v>1073</v>
      </c>
      <c r="I99" s="1" t="s">
        <v>1069</v>
      </c>
      <c r="J99" s="1" t="str">
        <f>IF(T98=0,"",T98)</f>
        <v>コモン</v>
      </c>
      <c r="K99" s="1" t="s">
        <v>1069</v>
      </c>
      <c r="L99" s="4" t="s">
        <v>1074</v>
      </c>
      <c r="M99" s="1" t="s">
        <v>1069</v>
      </c>
      <c r="N99" s="1">
        <f>IF(V98=0,"",V98)</f>
        <v>12</v>
      </c>
      <c r="O99" s="1" t="s">
        <v>1069</v>
      </c>
      <c r="Q99" s="9" t="s">
        <v>5</v>
      </c>
      <c r="R99" s="10" t="str">
        <f>INDEX(AL:AL,W96+1)</f>
        <v>クリーチャー</v>
      </c>
      <c r="S99" s="15" t="s">
        <v>1075</v>
      </c>
      <c r="T99" s="10" t="str">
        <f>INDEX(AN:AN,W96+1)</f>
        <v>吸血鬼</v>
      </c>
      <c r="U99" s="10" t="str">
        <f>INDEX(AO:AO,W96+1)</f>
        <v>ウィザード</v>
      </c>
      <c r="V99" s="10">
        <f>INDEX(AP:AP,W96+1)</f>
        <v>0</v>
      </c>
      <c r="W99" s="16"/>
      <c r="X99" s="10" t="str">
        <f>INDEX(AZ:AZ,W96+1)</f>
        <v>あな</v>
      </c>
      <c r="Y99" s="10" t="str">
        <f>INDEX(BA:BA,W96+1)</f>
        <v/>
      </c>
      <c r="Z99" s="10" t="str">
        <f>INDEX(BB:BB,W96+1)</f>
        <v/>
      </c>
      <c r="AA99" s="10">
        <f>INDEX(BC:BC,W96+1)</f>
        <v>0</v>
      </c>
      <c r="BF99" s="9" t="s">
        <v>1049</v>
      </c>
      <c r="BG99" s="1">
        <v>98</v>
      </c>
      <c r="BH99" s="1" t="s">
        <v>647</v>
      </c>
      <c r="BI99" s="1" t="s">
        <v>1055</v>
      </c>
      <c r="BJ99" s="1" t="s">
        <v>1195</v>
      </c>
    </row>
    <row r="100" spans="1:62">
      <c r="A100" s="1" t="str">
        <f t="shared" si="18"/>
        <v>|種別|クリーチャー|サブタイプ|吸血鬼|ウィザード||</v>
      </c>
      <c r="B100" s="1" t="s">
        <v>1049</v>
      </c>
      <c r="C100" s="1" t="s">
        <v>1069</v>
      </c>
      <c r="D100" s="4" t="s">
        <v>5</v>
      </c>
      <c r="E100" s="1" t="s">
        <v>1069</v>
      </c>
      <c r="F100" s="1" t="str">
        <f>IF(R99=0,"",R99)</f>
        <v>クリーチャー</v>
      </c>
      <c r="G100" s="1" t="s">
        <v>1069</v>
      </c>
      <c r="H100" s="4" t="s">
        <v>1078</v>
      </c>
      <c r="I100" s="1" t="s">
        <v>1069</v>
      </c>
      <c r="J100" s="1" t="str">
        <f>IF(T99=0,"",T99)</f>
        <v>吸血鬼</v>
      </c>
      <c r="K100" s="1" t="s">
        <v>1069</v>
      </c>
      <c r="L100" s="1" t="str">
        <f>IF(U99=0,"",U99)</f>
        <v>ウィザード</v>
      </c>
      <c r="M100" s="1" t="s">
        <v>1069</v>
      </c>
      <c r="N100" s="1" t="str">
        <f>IF(V99=0,"",V99)</f>
        <v/>
      </c>
      <c r="O100" s="1" t="s">
        <v>1069</v>
      </c>
      <c r="Q100" s="9" t="s">
        <v>1079</v>
      </c>
      <c r="R100" s="10" t="str">
        <f>INDEX(BD:BD,W96+1)</f>
        <v>あなたが呪文かサポートを唱えたとき、あなたのターン終了時まで、このクリーチャーは+1/+1の修正を受ける。</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|テキスト|&gt;|&gt;|&gt;|&gt;|あなたが呪文かサポートを唱えたとき、あなたのターン終了時まで、このクリーチャーは+1/+1の修正を受ける。|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あなたが呪文かサポートを唱えたとき、あなたのターン終了時まで、このクリーチャーは+1/+1の修正を受ける。</v>
      </c>
      <c r="O101" s="1" t="s">
        <v>1069</v>
      </c>
      <c r="Q101" s="14" t="s">
        <v>21</v>
      </c>
      <c r="R101" s="10" t="str">
        <f>INDEX(BE:BE,W96+1)</f>
        <v>When you cast a Spell or Support, give +1/+1 to this creature until the end of your turn.</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|英テキスト|&gt;|&gt;|&gt;|&gt;|When you cast a Spell or Support, give +1/+1 to this creature until the end of your turn.|</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When you cast a Spell or Support, give +1/+1 to this creature until the end of your turn.</v>
      </c>
      <c r="O102" s="1" t="s">
        <v>1069</v>
      </c>
      <c r="Q102" s="9" t="s">
        <v>12</v>
      </c>
      <c r="R102" s="10" t="str">
        <f>IF(INDEX(AX:AX,W96+1)="",0,INDEX(AX:AX,W96+1)&amp;"/"&amp;INDEX(AY:AY,W96+1))</f>
        <v>1/3</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|PT|&gt;|1/3|シールド数|&gt;||</v>
      </c>
      <c r="B103" s="1" t="s">
        <v>1049</v>
      </c>
      <c r="C103" s="1" t="s">
        <v>1069</v>
      </c>
      <c r="D103" s="1" t="s">
        <v>12</v>
      </c>
      <c r="E103" s="1" t="s">
        <v>1069</v>
      </c>
      <c r="F103" s="1" t="s">
        <v>1083</v>
      </c>
      <c r="G103" s="1" t="s">
        <v>1069</v>
      </c>
      <c r="H103" s="1" t="str">
        <f>IF(R102=0,"",R102)</f>
        <v>1/3</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*両手撃ち/Dual Shot</v>
      </c>
      <c r="B110" s="1" t="s">
        <v>1049</v>
      </c>
      <c r="C110" s="1" t="str">
        <f>"*"&amp;R110&amp;"/"&amp;T110</f>
        <v>*両手撃ち/Dual Shot</v>
      </c>
      <c r="Q110" s="9" t="s">
        <v>3</v>
      </c>
      <c r="R110" s="10" t="str">
        <f>INDEX(AJ:AJ,W109+1)</f>
        <v>両手撃ち</v>
      </c>
      <c r="S110" s="11" t="s">
        <v>4</v>
      </c>
      <c r="T110" s="10" t="str">
        <f>INDEX(AK:AK,W109+1)</f>
        <v>Dual Shot</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赤</v>
      </c>
      <c r="S111" s="15" t="s">
        <v>1</v>
      </c>
      <c r="T111" s="10" t="str">
        <f>INDEX(AG:AG,W109+1)</f>
        <v>コモン</v>
      </c>
      <c r="U111" s="15" t="s">
        <v>2</v>
      </c>
      <c r="V111" s="10">
        <f>INDEX(AI:AI,W109+1)</f>
        <v>4</v>
      </c>
      <c r="W111" s="16"/>
      <c r="X111" s="10" t="str">
        <f>INDEX(AQ:AQ,W109+1)</f>
        <v>クリーチャー1体とクリーチャー1体を対象とする。その前者は1点のダメージを受ける。その後、その後者は1点のダメージを受ける。</v>
      </c>
      <c r="Y111" s="28"/>
      <c r="Z111" s="28"/>
      <c r="AA111" s="29"/>
      <c r="BF111" s="9" t="s">
        <v>1049</v>
      </c>
      <c r="BG111" s="1">
        <v>110</v>
      </c>
      <c r="BH111" s="1" t="s">
        <v>1205</v>
      </c>
      <c r="BI111" s="1" t="s">
        <v>1055</v>
      </c>
      <c r="BJ111" s="1" t="s">
        <v>1206</v>
      </c>
    </row>
    <row r="112" spans="1:62">
      <c r="A112" s="1" t="str">
        <f t="shared" si="18"/>
        <v>|色|赤|レアリティ|コモン|マナコスト|4|</v>
      </c>
      <c r="B112" s="1" t="s">
        <v>1049</v>
      </c>
      <c r="C112" s="1" t="s">
        <v>1069</v>
      </c>
      <c r="D112" s="4" t="s">
        <v>0</v>
      </c>
      <c r="E112" s="1" t="s">
        <v>1069</v>
      </c>
      <c r="F112" s="1" t="str">
        <f>IF(R111=0,"",R111)</f>
        <v>赤</v>
      </c>
      <c r="G112" s="1" t="s">
        <v>1069</v>
      </c>
      <c r="H112" s="4" t="s">
        <v>1073</v>
      </c>
      <c r="I112" s="1" t="s">
        <v>1069</v>
      </c>
      <c r="J112" s="1" t="str">
        <f>IF(T111=0,"",T111)</f>
        <v>コモン</v>
      </c>
      <c r="K112" s="1" t="s">
        <v>1069</v>
      </c>
      <c r="L112" s="4" t="s">
        <v>1074</v>
      </c>
      <c r="M112" s="1" t="s">
        <v>1069</v>
      </c>
      <c r="N112" s="1">
        <f>IF(V111=0,"",V111)</f>
        <v>4</v>
      </c>
      <c r="O112" s="1" t="s">
        <v>1069</v>
      </c>
      <c r="Q112" s="9" t="s">
        <v>5</v>
      </c>
      <c r="R112" s="10" t="str">
        <f>INDEX(AL:AL,W109+1)</f>
        <v>呪文</v>
      </c>
      <c r="S112" s="15" t="s">
        <v>1075</v>
      </c>
      <c r="T112" s="10">
        <f>INDEX(AN:AN,W109+1)</f>
        <v>0</v>
      </c>
      <c r="U112" s="10">
        <f>INDEX(AO:AO,W109+1)</f>
        <v>0</v>
      </c>
      <c r="V112" s="10">
        <f>INDEX(AP:AP,W109+1)</f>
        <v>0</v>
      </c>
      <c r="W112" s="16"/>
      <c r="X112" s="10" t="str">
        <f>INDEX(AZ:AZ,W109+1)</f>
        <v>クリ</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|種別|呪文|サブタイプ||||</v>
      </c>
      <c r="B113" s="1" t="s">
        <v>1049</v>
      </c>
      <c r="C113" s="1" t="s">
        <v>1069</v>
      </c>
      <c r="D113" s="4" t="s">
        <v>5</v>
      </c>
      <c r="E113" s="1" t="s">
        <v>1069</v>
      </c>
      <c r="F113" s="1" t="str">
        <f>IF(R112=0,"",R112)</f>
        <v>呪文</v>
      </c>
      <c r="G113" s="1" t="s">
        <v>1069</v>
      </c>
      <c r="H113" s="4" t="s">
        <v>1078</v>
      </c>
      <c r="I113" s="1" t="s">
        <v>1069</v>
      </c>
      <c r="J113" s="1" t="str">
        <f>IF(T112=0,"",T112)</f>
        <v/>
      </c>
      <c r="K113" s="1" t="s">
        <v>1069</v>
      </c>
      <c r="L113" s="1" t="str">
        <f>IF(U112=0,"",U112)</f>
        <v/>
      </c>
      <c r="M113" s="1" t="s">
        <v>1069</v>
      </c>
      <c r="N113" s="1" t="str">
        <f>IF(V112=0,"",V112)</f>
        <v/>
      </c>
      <c r="O113" s="1" t="s">
        <v>1069</v>
      </c>
      <c r="Q113" s="9" t="s">
        <v>1079</v>
      </c>
      <c r="R113" s="10" t="str">
        <f>INDEX(BD:BD,W109+1)</f>
        <v>クリーチャー1体とクリーチャー1体を対象とする。その前者は1点のダメージを受ける。その後、その後者は1点のダメージを受ける。</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|テキスト|&gt;|&gt;|&gt;|&gt;|クリーチャー1体とクリーチャー1体を対象とする。その前者は1点のダメージを受ける。その後、その後者は1点のダメージを受ける。|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クリーチャー1体とクリーチャー1体を対象とする。その前者は1点のダメージを受ける。その後、その後者は1点のダメージを受ける。</v>
      </c>
      <c r="O114" s="1" t="s">
        <v>1069</v>
      </c>
      <c r="Q114" s="14" t="s">
        <v>21</v>
      </c>
      <c r="R114" s="10" t="str">
        <f>INDEX(BE:BE,W109+1)</f>
        <v>Deal 1 damage to target creature, then deal 1 damage to target creature.</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|英テキスト|&gt;|&gt;|&gt;|&gt;|Deal 1 damage to target creature, then deal 1 damage to target creature.|</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Deal 1 damage to target creature, then deal 1 damage to target creature.</v>
      </c>
      <c r="O115" s="1" t="s">
        <v>1069</v>
      </c>
      <c r="Q115" s="9" t="s">
        <v>12</v>
      </c>
      <c r="R115" s="10">
        <f>IF(INDEX(AX:AX,W109+1)="",0,INDEX(AX:AX,W109+1)&amp;"/"&amp;INDEX(AY:AY,W109+1))</f>
        <v>0</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|PT|&gt;||シールド数|&gt;||</v>
      </c>
      <c r="B116" s="1" t="s">
        <v>1049</v>
      </c>
      <c r="C116" s="1" t="s">
        <v>1069</v>
      </c>
      <c r="D116" s="1" t="s">
        <v>12</v>
      </c>
      <c r="E116" s="1" t="s">
        <v>1069</v>
      </c>
      <c r="F116" s="1" t="s">
        <v>1083</v>
      </c>
      <c r="G116" s="1" t="s">
        <v>1069</v>
      </c>
      <c r="H116" s="1" t="str">
        <f>IF(R115=0,"",R115)</f>
        <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*アドレナリン作用/Rush of Adrenaline</v>
      </c>
      <c r="B123" s="1" t="s">
        <v>1049</v>
      </c>
      <c r="C123" s="1" t="str">
        <f>"*"&amp;R123&amp;"/"&amp;T123</f>
        <v>*アドレナリン作用/Rush of Adrenaline</v>
      </c>
      <c r="Q123" s="9" t="s">
        <v>3</v>
      </c>
      <c r="R123" s="10" t="str">
        <f>INDEX(AJ:AJ,W122+1)</f>
        <v>アドレナリン作用</v>
      </c>
      <c r="S123" s="11" t="s">
        <v>4</v>
      </c>
      <c r="T123" s="10" t="str">
        <f>INDEX(AK:AK,W122+1)</f>
        <v>Rush of Adrenaline</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赤</v>
      </c>
      <c r="S124" s="15" t="s">
        <v>1</v>
      </c>
      <c r="T124" s="10" t="str">
        <f>INDEX(AG:AG,W122+1)</f>
        <v>コモン</v>
      </c>
      <c r="U124" s="15" t="s">
        <v>2</v>
      </c>
      <c r="V124" s="10">
        <f>INDEX(AI:AI,W122+1)</f>
        <v>3</v>
      </c>
      <c r="W124" s="16"/>
      <c r="X124" s="10" t="str">
        <f>INDEX(AQ:AQ,W122+1)</f>
        <v>クリーチャー1体を対象とする。あなたのターン終了時まで、それは+2/+1の修正を受けるとともにトランプルを得る。</v>
      </c>
      <c r="Y124" s="28"/>
      <c r="Z124" s="28"/>
      <c r="AA124" s="29"/>
      <c r="BF124" s="9" t="s">
        <v>1049</v>
      </c>
      <c r="BG124" s="1">
        <v>123</v>
      </c>
      <c r="BH124" s="1" t="s">
        <v>86</v>
      </c>
      <c r="BI124" s="1" t="s">
        <v>1055</v>
      </c>
      <c r="BJ124" s="1" t="s">
        <v>1217</v>
      </c>
    </row>
    <row r="125" spans="1:62">
      <c r="A125" s="1" t="str">
        <f t="shared" si="18"/>
        <v>|色|赤|レアリティ|コモン|マナコスト|3|</v>
      </c>
      <c r="B125" s="1" t="s">
        <v>1049</v>
      </c>
      <c r="C125" s="1" t="s">
        <v>1069</v>
      </c>
      <c r="D125" s="4" t="s">
        <v>0</v>
      </c>
      <c r="E125" s="1" t="s">
        <v>1069</v>
      </c>
      <c r="F125" s="1" t="str">
        <f>IF(R124=0,"",R124)</f>
        <v>赤</v>
      </c>
      <c r="G125" s="1" t="s">
        <v>1069</v>
      </c>
      <c r="H125" s="4" t="s">
        <v>1073</v>
      </c>
      <c r="I125" s="1" t="s">
        <v>1069</v>
      </c>
      <c r="J125" s="1" t="str">
        <f>IF(T124=0,"",T124)</f>
        <v>コモン</v>
      </c>
      <c r="K125" s="1" t="s">
        <v>1069</v>
      </c>
      <c r="L125" s="4" t="s">
        <v>1074</v>
      </c>
      <c r="M125" s="1" t="s">
        <v>1069</v>
      </c>
      <c r="N125" s="1">
        <f>IF(V124=0,"",V124)</f>
        <v>3</v>
      </c>
      <c r="O125" s="1" t="s">
        <v>1069</v>
      </c>
      <c r="Q125" s="9" t="s">
        <v>5</v>
      </c>
      <c r="R125" s="10" t="str">
        <f>INDEX(AL:AL,W122+1)</f>
        <v>呪文</v>
      </c>
      <c r="S125" s="15" t="s">
        <v>1075</v>
      </c>
      <c r="T125" s="10">
        <f>INDEX(AN:AN,W122+1)</f>
        <v>0</v>
      </c>
      <c r="U125" s="10">
        <f>INDEX(AO:AO,W122+1)</f>
        <v>0</v>
      </c>
      <c r="V125" s="10">
        <f>INDEX(AP:AP,W122+1)</f>
        <v>0</v>
      </c>
      <c r="W125" s="16"/>
      <c r="X125" s="10" t="str">
        <f>INDEX(AZ:AZ,W122+1)</f>
        <v>クリ</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|種別|呪文|サブタイプ||||</v>
      </c>
      <c r="B126" s="1" t="s">
        <v>1049</v>
      </c>
      <c r="C126" s="1" t="s">
        <v>1069</v>
      </c>
      <c r="D126" s="4" t="s">
        <v>5</v>
      </c>
      <c r="E126" s="1" t="s">
        <v>1069</v>
      </c>
      <c r="F126" s="1" t="str">
        <f>IF(R125=0,"",R125)</f>
        <v>呪文</v>
      </c>
      <c r="G126" s="1" t="s">
        <v>1069</v>
      </c>
      <c r="H126" s="4" t="s">
        <v>1078</v>
      </c>
      <c r="I126" s="1" t="s">
        <v>1069</v>
      </c>
      <c r="J126" s="1" t="str">
        <f>IF(T125=0,"",T125)</f>
        <v/>
      </c>
      <c r="K126" s="1" t="s">
        <v>1069</v>
      </c>
      <c r="L126" s="1" t="str">
        <f>IF(U125=0,"",U125)</f>
        <v/>
      </c>
      <c r="M126" s="1" t="s">
        <v>1069</v>
      </c>
      <c r="N126" s="1" t="str">
        <f>IF(V125=0,"",V125)</f>
        <v/>
      </c>
      <c r="O126" s="1" t="s">
        <v>1069</v>
      </c>
      <c r="Q126" s="9" t="s">
        <v>1079</v>
      </c>
      <c r="R126" s="10" t="str">
        <f>INDEX(BD:BD,W122+1)</f>
        <v>クリーチャー1体を対象とする。あなたのターン終了時まで、それは+2/+1の修正を受けるとともにトランプルを得る。</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|テキスト|&gt;|&gt;|&gt;|&gt;|クリーチャー1体を対象とする。あなたのターン終了時まで、それは+2/+1の修正を受けるとともにトランプルを得る。|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クリーチャー1体を対象とする。あなたのターン終了時まで、それは+2/+1の修正を受けるとともにトランプルを得る。</v>
      </c>
      <c r="O127" s="1" t="s">
        <v>1069</v>
      </c>
      <c r="Q127" s="14" t="s">
        <v>21</v>
      </c>
      <c r="R127" s="10" t="str">
        <f>INDEX(BE:BE,W122+1)</f>
        <v>Give +2/+1 and Trample to target creature until the end of your turn.</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c r="BH127" s="1" t="s">
        <v>254</v>
      </c>
      <c r="BI127" s="1" t="s">
        <v>1055</v>
      </c>
      <c r="BJ127" s="1" t="s">
        <v>1220</v>
      </c>
    </row>
    <row r="128" spans="1:62">
      <c r="A128" s="1" t="str">
        <f t="shared" si="18"/>
        <v>|英テキスト|&gt;|&gt;|&gt;|&gt;|Give +2/+1 and Trample to target creature until the end of your turn.|</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Give +2/+1 and Trample to target creature until the end of your turn.</v>
      </c>
      <c r="O128" s="1" t="s">
        <v>1069</v>
      </c>
      <c r="Q128" s="9" t="s">
        <v>12</v>
      </c>
      <c r="R128" s="10">
        <f>IF(INDEX(AX:AX,W122+1)="",0,INDEX(AX:AX,W122+1)&amp;"/"&amp;INDEX(AY:AY,W122+1))</f>
        <v>0</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|PT|&gt;||シールド数|&gt;||</v>
      </c>
      <c r="B129" s="1" t="s">
        <v>1049</v>
      </c>
      <c r="C129" s="1" t="s">
        <v>1069</v>
      </c>
      <c r="D129" s="1" t="s">
        <v>12</v>
      </c>
      <c r="E129" s="1" t="s">
        <v>1069</v>
      </c>
      <c r="F129" s="1" t="s">
        <v>1083</v>
      </c>
      <c r="G129" s="1" t="s">
        <v>1069</v>
      </c>
      <c r="H129" s="1" t="str">
        <f>IF(R128=0,"",R128)</f>
        <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*無差別な怒り/Senseless Rage</v>
      </c>
      <c r="B136" s="1" t="s">
        <v>1049</v>
      </c>
      <c r="C136" s="1" t="str">
        <f>"*"&amp;R136&amp;"/"&amp;T136</f>
        <v>*無差別な怒り/Senseless Rage</v>
      </c>
      <c r="Q136" s="9" t="s">
        <v>3</v>
      </c>
      <c r="R136" s="10" t="str">
        <f>INDEX(AJ:AJ,W135+1)</f>
        <v>無差別な怒り</v>
      </c>
      <c r="S136" s="11" t="s">
        <v>4</v>
      </c>
      <c r="T136" s="10" t="str">
        <f>INDEX(AK:AK,W135+1)</f>
        <v>Senseless Rage</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赤</v>
      </c>
      <c r="S137" s="15" t="s">
        <v>1</v>
      </c>
      <c r="T137" s="10" t="str">
        <f>INDEX(AG:AG,W135+1)</f>
        <v>コモン</v>
      </c>
      <c r="U137" s="15" t="s">
        <v>2</v>
      </c>
      <c r="V137" s="10">
        <f>INDEX(AI:AI,W135+1)</f>
        <v>10</v>
      </c>
      <c r="W137" s="16"/>
      <c r="X137" s="10" t="str">
        <f>INDEX(AQ:AQ,W135+1)</f>
        <v>マッドネス3</v>
      </c>
      <c r="Y137" s="28"/>
      <c r="Z137" s="28"/>
      <c r="AA137" s="29"/>
      <c r="BF137" s="9" t="s">
        <v>1049</v>
      </c>
      <c r="BG137" s="1">
        <v>136</v>
      </c>
      <c r="BH137" s="1" t="s">
        <v>213</v>
      </c>
      <c r="BI137" s="1" t="s">
        <v>1055</v>
      </c>
      <c r="BJ137" s="1" t="s">
        <v>1090</v>
      </c>
    </row>
    <row r="138" spans="1:62">
      <c r="A138" s="1" t="str">
        <f t="shared" si="29"/>
        <v>|色|赤|レアリティ|コモン|マナコスト|10|</v>
      </c>
      <c r="B138" s="1" t="s">
        <v>1049</v>
      </c>
      <c r="C138" s="1" t="s">
        <v>1069</v>
      </c>
      <c r="D138" s="4" t="s">
        <v>0</v>
      </c>
      <c r="E138" s="1" t="s">
        <v>1069</v>
      </c>
      <c r="F138" s="1" t="str">
        <f>IF(R137=0,"",R137)</f>
        <v>赤</v>
      </c>
      <c r="G138" s="1" t="s">
        <v>1069</v>
      </c>
      <c r="H138" s="4" t="s">
        <v>1073</v>
      </c>
      <c r="I138" s="1" t="s">
        <v>1069</v>
      </c>
      <c r="J138" s="1" t="str">
        <f>IF(T137=0,"",T137)</f>
        <v>コモン</v>
      </c>
      <c r="K138" s="1" t="s">
        <v>1069</v>
      </c>
      <c r="L138" s="4" t="s">
        <v>1074</v>
      </c>
      <c r="M138" s="1" t="s">
        <v>1069</v>
      </c>
      <c r="N138" s="1">
        <f>IF(V137=0,"",V137)</f>
        <v>10</v>
      </c>
      <c r="O138" s="1" t="s">
        <v>1069</v>
      </c>
      <c r="Q138" s="9" t="s">
        <v>5</v>
      </c>
      <c r="R138" s="10" t="str">
        <f>INDEX(AL:AL,W135+1)</f>
        <v>呪文</v>
      </c>
      <c r="S138" s="15" t="s">
        <v>1075</v>
      </c>
      <c r="T138" s="10">
        <f>INDEX(AN:AN,W135+1)</f>
        <v>0</v>
      </c>
      <c r="U138" s="10">
        <f>INDEX(AO:AO,W135+1)</f>
        <v>0</v>
      </c>
      <c r="V138" s="10">
        <f>INDEX(AP:AP,W135+1)</f>
        <v>0</v>
      </c>
      <c r="W138" s="16"/>
      <c r="X138" s="10" t="str">
        <f>INDEX(AZ:AZ,W135+1)</f>
        <v>マッ</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|種別|呪文|サブタイプ||||</v>
      </c>
      <c r="B139" s="1" t="s">
        <v>1049</v>
      </c>
      <c r="C139" s="1" t="s">
        <v>1069</v>
      </c>
      <c r="D139" s="4" t="s">
        <v>5</v>
      </c>
      <c r="E139" s="1" t="s">
        <v>1069</v>
      </c>
      <c r="F139" s="1" t="str">
        <f>IF(R138=0,"",R138)</f>
        <v>呪文</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マッドネス3&amp;br;クリーチャー1体を対象とする。それは+2/+2の修正を受ける。</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|テキスト|&gt;|&gt;|&gt;|&gt;|マッドネス3&amp;br;クリーチャー1体を対象とする。それは+2/+2の修正を受ける。|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マッドネス3&amp;br;クリーチャー1体を対象とする。それは+2/+2の修正を受ける。</v>
      </c>
      <c r="O140" s="1" t="s">
        <v>1069</v>
      </c>
      <c r="Q140" s="14" t="s">
        <v>21</v>
      </c>
      <c r="R140" s="10" t="str">
        <f>INDEX(BE:BE,W135+1)</f>
        <v>Madness 3.&amp;br;Give +2/+2 to target creature.</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|英テキスト|&gt;|&gt;|&gt;|&gt;|Madness 3.&amp;br;Give +2/+2 to target creature.|</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Madness 3.&amp;br;Give +2/+2 to target creature.</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*苦しめる声/Tormenting Voice</v>
      </c>
      <c r="B149" s="1" t="s">
        <v>1049</v>
      </c>
      <c r="C149" s="1" t="str">
        <f>"*"&amp;R149&amp;"/"&amp;T149</f>
        <v>*苦しめる声/Tormenting Voice</v>
      </c>
      <c r="Q149" s="9" t="s">
        <v>3</v>
      </c>
      <c r="R149" s="10" t="str">
        <f>INDEX(AJ:AJ,W148+1)</f>
        <v>苦しめる声</v>
      </c>
      <c r="S149" s="11" t="s">
        <v>4</v>
      </c>
      <c r="T149" s="10" t="str">
        <f>INDEX(AK:AK,W148+1)</f>
        <v>Tormenting Voice</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赤</v>
      </c>
      <c r="S150" s="15" t="s">
        <v>1</v>
      </c>
      <c r="T150" s="10" t="str">
        <f>INDEX(AG:AG,W148+1)</f>
        <v>コモン</v>
      </c>
      <c r="U150" s="15" t="s">
        <v>2</v>
      </c>
      <c r="V150" s="10">
        <f>INDEX(AI:AI,W148+1)</f>
        <v>6</v>
      </c>
      <c r="W150" s="16"/>
      <c r="X150" s="10" t="str">
        <f>INDEX(AQ:AQ,W148+1)</f>
        <v>あなたはカードを1枚捨てて2枚引く。</v>
      </c>
      <c r="Y150" s="28"/>
      <c r="Z150" s="28"/>
      <c r="AA150" s="29"/>
      <c r="BF150" s="9" t="s">
        <v>1049</v>
      </c>
      <c r="BG150" s="1">
        <v>149</v>
      </c>
      <c r="BH150" s="1" t="s">
        <v>707</v>
      </c>
      <c r="BI150" s="1" t="s">
        <v>1055</v>
      </c>
      <c r="BJ150" s="1" t="s">
        <v>1239</v>
      </c>
    </row>
    <row r="151" spans="1:62">
      <c r="A151" s="1" t="str">
        <f t="shared" si="29"/>
        <v>|色|赤|レアリティ|コモン|マナコスト|6|</v>
      </c>
      <c r="B151" s="1" t="s">
        <v>1049</v>
      </c>
      <c r="C151" s="1" t="s">
        <v>1069</v>
      </c>
      <c r="D151" s="4" t="s">
        <v>0</v>
      </c>
      <c r="E151" s="1" t="s">
        <v>1069</v>
      </c>
      <c r="F151" s="1" t="str">
        <f>IF(R150=0,"",R150)</f>
        <v>赤</v>
      </c>
      <c r="G151" s="1" t="s">
        <v>1069</v>
      </c>
      <c r="H151" s="4" t="s">
        <v>1073</v>
      </c>
      <c r="I151" s="1" t="s">
        <v>1069</v>
      </c>
      <c r="J151" s="1" t="str">
        <f>IF(T150=0,"",T150)</f>
        <v>コモン</v>
      </c>
      <c r="K151" s="1" t="s">
        <v>1069</v>
      </c>
      <c r="L151" s="4" t="s">
        <v>1074</v>
      </c>
      <c r="M151" s="1" t="s">
        <v>1069</v>
      </c>
      <c r="N151" s="1">
        <f>IF(V150=0,"",V150)</f>
        <v>6</v>
      </c>
      <c r="O151" s="1" t="s">
        <v>1069</v>
      </c>
      <c r="Q151" s="9" t="s">
        <v>5</v>
      </c>
      <c r="R151" s="10" t="str">
        <f>INDEX(AL:AL,W148+1)</f>
        <v>呪文</v>
      </c>
      <c r="S151" s="15" t="s">
        <v>1075</v>
      </c>
      <c r="T151" s="10">
        <f>INDEX(AN:AN,W148+1)</f>
        <v>0</v>
      </c>
      <c r="U151" s="10">
        <f>INDEX(AO:AO,W148+1)</f>
        <v>0</v>
      </c>
      <c r="V151" s="10">
        <f>INDEX(AP:AP,W148+1)</f>
        <v>0</v>
      </c>
      <c r="W151" s="16"/>
      <c r="X151" s="10" t="str">
        <f>INDEX(AZ:AZ,W148+1)</f>
        <v>あな</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|種別|呪文|サブタイプ||||</v>
      </c>
      <c r="B152" s="1" t="s">
        <v>1049</v>
      </c>
      <c r="C152" s="1" t="s">
        <v>1069</v>
      </c>
      <c r="D152" s="4" t="s">
        <v>5</v>
      </c>
      <c r="E152" s="1" t="s">
        <v>1069</v>
      </c>
      <c r="F152" s="1" t="str">
        <f>IF(R151=0,"",R151)</f>
        <v>呪文</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あなたはカードを1枚捨てて2枚引く。</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|テキスト|&gt;|&gt;|&gt;|&gt;|あなたはカードを1枚捨てて2枚引く。|</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あなたはカードを1枚捨てて2枚引く。</v>
      </c>
      <c r="O153" s="1" t="s">
        <v>1069</v>
      </c>
      <c r="Q153" s="14" t="s">
        <v>21</v>
      </c>
      <c r="R153" s="10" t="str">
        <f>INDEX(BE:BE,W148+1)</f>
        <v>Discard 1 card and draw 2 cards.</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|英テキスト|&gt;|&gt;|&gt;|&gt;|Discard 1 card and draw 2 cards.|</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Discard 1 card and draw 2 cards.</v>
      </c>
      <c r="O154" s="1" t="s">
        <v>1069</v>
      </c>
      <c r="Q154" s="9" t="s">
        <v>12</v>
      </c>
      <c r="R154" s="10">
        <f>IF(INDEX(AX:AX,W148+1)="",0,INDEX(AX:AX,W148+1)&amp;"/"&amp;INDEX(AY:AY,W148+1))</f>
        <v>0</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|PT|&gt;||シールド数|&gt;||</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*放たれた怒り/Uncaged Fury</v>
      </c>
      <c r="B162" s="1" t="s">
        <v>1049</v>
      </c>
      <c r="C162" s="1" t="str">
        <f>"*"&amp;R162&amp;"/"&amp;T162</f>
        <v>*放たれた怒り/Uncaged Fury</v>
      </c>
      <c r="Q162" s="9" t="s">
        <v>3</v>
      </c>
      <c r="R162" s="10" t="str">
        <f>INDEX(AJ:AJ,W161+1)</f>
        <v>放たれた怒り</v>
      </c>
      <c r="S162" s="11" t="s">
        <v>4</v>
      </c>
      <c r="T162" s="10" t="str">
        <f>INDEX(AK:AK,W161+1)</f>
        <v>Uncaged Fury</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赤</v>
      </c>
      <c r="S163" s="15" t="s">
        <v>1</v>
      </c>
      <c r="T163" s="10" t="str">
        <f>INDEX(AG:AG,W161+1)</f>
        <v>コモン</v>
      </c>
      <c r="U163" s="15" t="s">
        <v>2</v>
      </c>
      <c r="V163" s="10">
        <f>INDEX(AI:AI,W161+1)</f>
        <v>5</v>
      </c>
      <c r="W163" s="16"/>
      <c r="X163" s="10" t="str">
        <f>INDEX(AQ:AQ,W161+1)</f>
        <v>クリーチャー1体を対象とする。あなたのターン終了時まで、それは+1/+1の修正を受けるとともに二段攻撃を得る。</v>
      </c>
      <c r="Y163" s="28"/>
      <c r="Z163" s="28"/>
      <c r="AA163" s="29"/>
      <c r="BF163" s="9" t="s">
        <v>1049</v>
      </c>
      <c r="BG163" s="1">
        <v>162</v>
      </c>
      <c r="BH163" s="1" t="s">
        <v>612</v>
      </c>
      <c r="BI163" s="1" t="s">
        <v>1055</v>
      </c>
      <c r="BJ163" s="1" t="s">
        <v>1251</v>
      </c>
    </row>
    <row r="164" spans="1:62">
      <c r="A164" s="1" t="str">
        <f t="shared" si="29"/>
        <v>|色|赤|レアリティ|コモン|マナコスト|5|</v>
      </c>
      <c r="B164" s="1" t="s">
        <v>1049</v>
      </c>
      <c r="C164" s="1" t="s">
        <v>1069</v>
      </c>
      <c r="D164" s="4" t="s">
        <v>0</v>
      </c>
      <c r="E164" s="1" t="s">
        <v>1069</v>
      </c>
      <c r="F164" s="1" t="str">
        <f>IF(R163=0,"",R163)</f>
        <v>赤</v>
      </c>
      <c r="G164" s="1" t="s">
        <v>1069</v>
      </c>
      <c r="H164" s="4" t="s">
        <v>1073</v>
      </c>
      <c r="I164" s="1" t="s">
        <v>1069</v>
      </c>
      <c r="J164" s="1" t="str">
        <f>IF(T163=0,"",T163)</f>
        <v>コモン</v>
      </c>
      <c r="K164" s="1" t="s">
        <v>1069</v>
      </c>
      <c r="L164" s="4" t="s">
        <v>1074</v>
      </c>
      <c r="M164" s="1" t="s">
        <v>1069</v>
      </c>
      <c r="N164" s="1">
        <f>IF(V163=0,"",V163)</f>
        <v>5</v>
      </c>
      <c r="O164" s="1" t="s">
        <v>1069</v>
      </c>
      <c r="Q164" s="9" t="s">
        <v>5</v>
      </c>
      <c r="R164" s="10" t="str">
        <f>INDEX(AL:AL,W161+1)</f>
        <v>呪文</v>
      </c>
      <c r="S164" s="15" t="s">
        <v>1075</v>
      </c>
      <c r="T164" s="10">
        <f>INDEX(AN:AN,W161+1)</f>
        <v>0</v>
      </c>
      <c r="U164" s="10">
        <f>INDEX(AO:AO,W161+1)</f>
        <v>0</v>
      </c>
      <c r="V164" s="10">
        <f>INDEX(AP:AP,W161+1)</f>
        <v>0</v>
      </c>
      <c r="W164" s="16"/>
      <c r="X164" s="10" t="str">
        <f>INDEX(AZ:AZ,W161+1)</f>
        <v>クリ</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|種別|呪文|サブタイプ||||</v>
      </c>
      <c r="B165" s="1" t="s">
        <v>1049</v>
      </c>
      <c r="C165" s="1" t="s">
        <v>1069</v>
      </c>
      <c r="D165" s="4" t="s">
        <v>5</v>
      </c>
      <c r="E165" s="1" t="s">
        <v>1069</v>
      </c>
      <c r="F165" s="1" t="str">
        <f>IF(R164=0,"",R164)</f>
        <v>呪文</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クリーチャー1体を対象とする。あなたのターン終了時まで、それは+1/+1の修正を受けるとともに二段攻撃を得る。</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|テキスト|&gt;|&gt;|&gt;|&gt;|クリーチャー1体を対象とする。あなたのターン終了時まで、それは+1/+1の修正を受けるとともに二段攻撃を得る。|</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クリーチャー1体を対象とする。あなたのターン終了時まで、それは+1/+1の修正を受けるとともに二段攻撃を得る。</v>
      </c>
      <c r="O166" s="1" t="s">
        <v>1069</v>
      </c>
      <c r="Q166" s="14" t="s">
        <v>21</v>
      </c>
      <c r="R166" s="10" t="str">
        <f>INDEX(BE:BE,W161+1)</f>
        <v>Give +1/+1 and Double Strike to target creature until the end of your turn.</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|英テキスト|&gt;|&gt;|&gt;|&gt;|Give +1/+1 and Double Strike to target creature until the end of your turn.|</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Give +1/+1 and Double Strike to target creature until the end of your turn.</v>
      </c>
      <c r="O167" s="1" t="s">
        <v>1069</v>
      </c>
      <c r="Q167" s="9" t="s">
        <v>12</v>
      </c>
      <c r="R167" s="10">
        <f>IF(INDEX(AX:AX,W161+1)="",0,INDEX(AX:AX,W161+1)&amp;"/"&amp;INDEX(AY:AY,W161+1))</f>
        <v>0</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*突沸の器/Vessel of Volatility</v>
      </c>
      <c r="B175" s="1" t="s">
        <v>1049</v>
      </c>
      <c r="C175" s="1" t="str">
        <f>"*"&amp;R175&amp;"/"&amp;T175</f>
        <v>*突沸の器/Vessel of Volatility</v>
      </c>
      <c r="Q175" s="9" t="s">
        <v>3</v>
      </c>
      <c r="R175" s="10" t="str">
        <f>INDEX(AJ:AJ,W174+1)</f>
        <v>突沸の器</v>
      </c>
      <c r="S175" s="11" t="s">
        <v>4</v>
      </c>
      <c r="T175" s="10" t="str">
        <f>INDEX(AK:AK,W174+1)</f>
        <v>Vessel of Volatility</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赤</v>
      </c>
      <c r="S176" s="15" t="s">
        <v>1</v>
      </c>
      <c r="T176" s="10" t="str">
        <f>INDEX(AG:AG,W174+1)</f>
        <v>コモン</v>
      </c>
      <c r="U176" s="15" t="s">
        <v>2</v>
      </c>
      <c r="V176" s="10">
        <f>INDEX(AI:AI,W174+1)</f>
        <v>3</v>
      </c>
      <c r="W176" s="16"/>
      <c r="X176" s="10" t="str">
        <f>INDEX(AQ:AQ,W174+1)</f>
        <v>このサポートが破壊されたとき、あなたは6マナを得る。</v>
      </c>
      <c r="Y176" s="28"/>
      <c r="Z176" s="28"/>
      <c r="AA176" s="29"/>
      <c r="BF176" s="9" t="s">
        <v>1049</v>
      </c>
      <c r="BG176" s="1">
        <v>175</v>
      </c>
      <c r="BH176" s="1" t="s">
        <v>694</v>
      </c>
      <c r="BI176" s="1" t="s">
        <v>1055</v>
      </c>
      <c r="BJ176" s="1" t="s">
        <v>1263</v>
      </c>
    </row>
    <row r="177" spans="1:62">
      <c r="A177" s="1" t="str">
        <f t="shared" si="29"/>
        <v>|色|赤|レアリティ|コモン|マナコスト|3|</v>
      </c>
      <c r="B177" s="1" t="s">
        <v>1049</v>
      </c>
      <c r="C177" s="1" t="s">
        <v>1069</v>
      </c>
      <c r="D177" s="4" t="s">
        <v>0</v>
      </c>
      <c r="E177" s="1" t="s">
        <v>1069</v>
      </c>
      <c r="F177" s="1" t="str">
        <f>IF(R176=0,"",R176)</f>
        <v>赤</v>
      </c>
      <c r="G177" s="1" t="s">
        <v>1069</v>
      </c>
      <c r="H177" s="4" t="s">
        <v>1073</v>
      </c>
      <c r="I177" s="1" t="s">
        <v>1069</v>
      </c>
      <c r="J177" s="1" t="str">
        <f>IF(T176=0,"",T176)</f>
        <v>コモン</v>
      </c>
      <c r="K177" s="1" t="s">
        <v>1069</v>
      </c>
      <c r="L177" s="4" t="s">
        <v>1074</v>
      </c>
      <c r="M177" s="1" t="s">
        <v>1069</v>
      </c>
      <c r="N177" s="1">
        <f>IF(V176=0,"",V176)</f>
        <v>3</v>
      </c>
      <c r="O177" s="1" t="s">
        <v>1069</v>
      </c>
      <c r="Q177" s="9" t="s">
        <v>5</v>
      </c>
      <c r="R177" s="10" t="str">
        <f>INDEX(AL:AL,W174+1)</f>
        <v>サポート</v>
      </c>
      <c r="S177" s="15" t="s">
        <v>1075</v>
      </c>
      <c r="T177" s="10">
        <f>INDEX(AN:AN,W174+1)</f>
        <v>0</v>
      </c>
      <c r="U177" s="10">
        <f>INDEX(AO:AO,W174+1)</f>
        <v>0</v>
      </c>
      <c r="V177" s="10">
        <f>INDEX(AP:AP,W174+1)</f>
        <v>0</v>
      </c>
      <c r="W177" s="16"/>
      <c r="X177" s="10" t="str">
        <f>INDEX(AZ:AZ,W174+1)</f>
        <v>この</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|種別|サポート|サブタイプ||||</v>
      </c>
      <c r="B178" s="1" t="s">
        <v>1049</v>
      </c>
      <c r="C178" s="1" t="s">
        <v>1069</v>
      </c>
      <c r="D178" s="4" t="s">
        <v>5</v>
      </c>
      <c r="E178" s="1" t="s">
        <v>1069</v>
      </c>
      <c r="F178" s="1" t="str">
        <f>IF(R177=0,"",R177)</f>
        <v>サポート</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このサポートが破壊されたとき、あなたは6マナを得る。</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|テキスト|&gt;|&gt;|&gt;|&gt;|このサポートが破壊されたとき、あなたは6マナを得る。|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このサポートが破壊されたとき、あなたは6マナを得る。</v>
      </c>
      <c r="O179" s="1" t="s">
        <v>1069</v>
      </c>
      <c r="Q179" s="14" t="s">
        <v>21</v>
      </c>
      <c r="R179" s="10" t="str">
        <f>INDEX(BE:BE,W174+1)</f>
        <v>When this support is destroyed, gain 6 mana.</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|英テキスト|&gt;|&gt;|&gt;|&gt;|When this support is destroyed, gain 6 mana.|</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When this support is destroyed, gain 6 mana.</v>
      </c>
      <c r="O180" s="1" t="s">
        <v>1069</v>
      </c>
      <c r="Q180" s="9" t="s">
        <v>12</v>
      </c>
      <c r="R180" s="10">
        <f>IF(INDEX(AX:AX,W174+1)="",0,INDEX(AX:AX,W174+1)&amp;"/"&amp;INDEX(AY:AY,W174+1))</f>
        <v>0</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|PT|&gt;||シールド数|&gt;|1|</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f>IF(R181=0,"",R181)</f>
        <v>1</v>
      </c>
      <c r="O181" s="1" t="s">
        <v>1069</v>
      </c>
      <c r="Q181" s="17" t="s">
        <v>13</v>
      </c>
      <c r="R181" s="10">
        <f>INDEX(AW:AW,W174+1)</f>
        <v>1</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*首折れ道の乗り手/Breakneck Rider</v>
      </c>
      <c r="B188" s="1" t="s">
        <v>1049</v>
      </c>
      <c r="C188" s="1" t="str">
        <f>"*"&amp;R188&amp;"/"&amp;T188</f>
        <v>*首折れ道の乗り手/Breakneck Rider</v>
      </c>
      <c r="Q188" s="9" t="s">
        <v>3</v>
      </c>
      <c r="R188" s="10" t="str">
        <f>INDEX(AJ:AJ,W187+1)</f>
        <v>首折れ道の乗り手</v>
      </c>
      <c r="S188" s="11" t="s">
        <v>4</v>
      </c>
      <c r="T188" s="10" t="str">
        <f>INDEX(AK:AK,W187+1)</f>
        <v>Breakneck Rider</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赤</v>
      </c>
      <c r="S189" s="15" t="s">
        <v>1</v>
      </c>
      <c r="T189" s="10" t="str">
        <f>INDEX(AG:AG,W187+1)</f>
        <v>アンコモン</v>
      </c>
      <c r="U189" s="15" t="s">
        <v>2</v>
      </c>
      <c r="V189" s="10">
        <f>INDEX(AI:AI,W187+1)</f>
        <v>8</v>
      </c>
      <c r="W189" s="16"/>
      <c r="X189" s="10" t="str">
        <f>INDEX(AQ:AQ,W187+1)</f>
        <v>各ターン開始時に、直前のターンにカードが唱えられていなかった場合、このクリーチャーは変身する。</v>
      </c>
      <c r="Y189" s="28"/>
      <c r="Z189" s="28"/>
      <c r="AA189" s="29"/>
      <c r="BF189" s="9" t="s">
        <v>1049</v>
      </c>
      <c r="BG189" s="1">
        <v>188</v>
      </c>
      <c r="BH189" s="1" t="s">
        <v>433</v>
      </c>
      <c r="BI189" s="1" t="s">
        <v>1055</v>
      </c>
      <c r="BJ189" s="1" t="s">
        <v>1272</v>
      </c>
    </row>
    <row r="190" spans="1:62">
      <c r="A190" s="1" t="str">
        <f t="shared" si="29"/>
        <v>|色|赤|レアリティ|アンコモン|マナコスト|8|</v>
      </c>
      <c r="B190" s="1" t="s">
        <v>1049</v>
      </c>
      <c r="C190" s="1" t="s">
        <v>1069</v>
      </c>
      <c r="D190" s="4" t="s">
        <v>0</v>
      </c>
      <c r="E190" s="1" t="s">
        <v>1069</v>
      </c>
      <c r="F190" s="1" t="str">
        <f>IF(R189=0,"",R189)</f>
        <v>赤</v>
      </c>
      <c r="G190" s="1" t="s">
        <v>1069</v>
      </c>
      <c r="H190" s="4" t="s">
        <v>1073</v>
      </c>
      <c r="I190" s="1" t="s">
        <v>1069</v>
      </c>
      <c r="J190" s="1" t="str">
        <f>IF(T189=0,"",T189)</f>
        <v>アンコモン</v>
      </c>
      <c r="K190" s="1" t="s">
        <v>1069</v>
      </c>
      <c r="L190" s="4" t="s">
        <v>1074</v>
      </c>
      <c r="M190" s="1" t="s">
        <v>1069</v>
      </c>
      <c r="N190" s="1">
        <f>IF(V189=0,"",V189)</f>
        <v>8</v>
      </c>
      <c r="O190" s="1" t="s">
        <v>1069</v>
      </c>
      <c r="Q190" s="9" t="s">
        <v>5</v>
      </c>
      <c r="R190" s="10" t="str">
        <f>INDEX(AL:AL,W187+1)</f>
        <v>クリーチャー</v>
      </c>
      <c r="S190" s="15" t="s">
        <v>1075</v>
      </c>
      <c r="T190" s="10" t="str">
        <f>INDEX(AN:AN,W187+1)</f>
        <v>人間</v>
      </c>
      <c r="U190" s="10" t="str">
        <f>INDEX(AO:AO,W187+1)</f>
        <v>スカウト</v>
      </c>
      <c r="V190" s="10" t="str">
        <f>INDEX(AP:AP,W187+1)</f>
        <v>狼男</v>
      </c>
      <c r="W190" s="16"/>
      <c r="X190" s="10" t="str">
        <f>INDEX(AZ:AZ,W187+1)</f>
        <v>各タ</v>
      </c>
      <c r="Y190" s="10" t="str">
        <f>INDEX(BA:BA,W187+1)</f>
        <v/>
      </c>
      <c r="Z190" s="10" t="str">
        <f>INDEX(BB:BB,W187+1)</f>
        <v/>
      </c>
      <c r="AA190" s="10">
        <f>INDEX(BC:BC,W187+1)</f>
        <v>0</v>
      </c>
      <c r="BF190" s="9" t="s">
        <v>1049</v>
      </c>
      <c r="BG190" s="1">
        <v>189</v>
      </c>
      <c r="BH190" s="1" t="s">
        <v>102</v>
      </c>
      <c r="BI190" s="1" t="s">
        <v>1055</v>
      </c>
      <c r="BJ190" s="1" t="s">
        <v>1269</v>
      </c>
    </row>
    <row r="191" spans="1:62">
      <c r="A191" s="1" t="str">
        <f t="shared" si="29"/>
        <v>|種別|クリーチャー|サブタイプ|人間|スカウト|狼男|</v>
      </c>
      <c r="B191" s="1" t="s">
        <v>1049</v>
      </c>
      <c r="C191" s="1" t="s">
        <v>1069</v>
      </c>
      <c r="D191" s="4" t="s">
        <v>5</v>
      </c>
      <c r="E191" s="1" t="s">
        <v>1069</v>
      </c>
      <c r="F191" s="1" t="str">
        <f>IF(R190=0,"",R190)</f>
        <v>クリーチャー</v>
      </c>
      <c r="G191" s="1" t="s">
        <v>1069</v>
      </c>
      <c r="H191" s="4" t="s">
        <v>1078</v>
      </c>
      <c r="I191" s="1" t="s">
        <v>1069</v>
      </c>
      <c r="J191" s="1" t="str">
        <f>IF(T190=0,"",T190)</f>
        <v>人間</v>
      </c>
      <c r="K191" s="1" t="s">
        <v>1069</v>
      </c>
      <c r="L191" s="1" t="str">
        <f>IF(U190=0,"",U190)</f>
        <v>スカウト</v>
      </c>
      <c r="M191" s="1" t="s">
        <v>1069</v>
      </c>
      <c r="N191" s="1" t="str">
        <f>IF(V190=0,"",V190)</f>
        <v>狼男</v>
      </c>
      <c r="O191" s="1" t="s">
        <v>1069</v>
      </c>
      <c r="Q191" s="9" t="s">
        <v>1079</v>
      </c>
      <c r="R191" s="10" t="str">
        <f>INDEX(BD:BD,W187+1)</f>
        <v>各ターン開始時に、直前のターンにカードが唱えられていなかった場合、このクリーチャーは変身する。</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|テキスト|&gt;|&gt;|&gt;|&gt;|各ターン開始時に、直前のターンにカードが唱えられていなかった場合、このクリーチャーは変身する。|</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各ターン開始時に、直前のターンにカードが唱えられていなかった場合、このクリーチャーは変身する。</v>
      </c>
      <c r="O192" s="1" t="s">
        <v>1069</v>
      </c>
      <c r="Q192" s="14" t="s">
        <v>21</v>
      </c>
      <c r="R192" s="10" t="str">
        <f>INDEX(BE:BE,W187+1)</f>
        <v>At the beginning of each turn, if no Cards were cast last turn, Transform this creature.</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c r="BH192" s="1" t="s">
        <v>697</v>
      </c>
      <c r="BI192" s="1" t="s">
        <v>1055</v>
      </c>
      <c r="BJ192" s="1" t="s">
        <v>1274</v>
      </c>
    </row>
    <row r="193" spans="1:62">
      <c r="A193" s="1" t="str">
        <f t="shared" si="29"/>
        <v>|英テキスト|&gt;|&gt;|&gt;|&gt;|At the beginning of each turn, if no Cards were cast last turn, Transform this creature.|</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At the beginning of each turn, if no Cards were cast last turn, Transform this creature.</v>
      </c>
      <c r="O193" s="1" t="s">
        <v>1069</v>
      </c>
      <c r="Q193" s="9" t="s">
        <v>12</v>
      </c>
      <c r="R193" s="10" t="str">
        <f>IF(INDEX(AX:AX,W187+1)="",0,INDEX(AX:AX,W187+1)&amp;"/"&amp;INDEX(AY:AY,W187+1))</f>
        <v>4/4</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|PT|&gt;|4/4|シールド数|&gt;||</v>
      </c>
      <c r="B194" s="1" t="s">
        <v>1049</v>
      </c>
      <c r="C194" s="1" t="s">
        <v>1069</v>
      </c>
      <c r="D194" s="1" t="s">
        <v>12</v>
      </c>
      <c r="E194" s="1" t="s">
        <v>1069</v>
      </c>
      <c r="F194" s="1" t="s">
        <v>1083</v>
      </c>
      <c r="G194" s="1" t="s">
        <v>1069</v>
      </c>
      <c r="H194" s="1" t="str">
        <f>IF(R193=0,"",R193)</f>
        <v>4/4</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*首折り/Neck Breaker</v>
      </c>
      <c r="B201" s="1" t="s">
        <v>1049</v>
      </c>
      <c r="C201" s="1" t="str">
        <f>"*"&amp;R201&amp;"/"&amp;T201</f>
        <v>*首折り/Neck Breaker</v>
      </c>
      <c r="Q201" s="9" t="s">
        <v>3</v>
      </c>
      <c r="R201" s="10" t="str">
        <f>INDEX(AJ:AJ,W200+1)</f>
        <v>首折り</v>
      </c>
      <c r="S201" s="11" t="s">
        <v>4</v>
      </c>
      <c r="T201" s="10" t="str">
        <f>INDEX(AK:AK,W200+1)</f>
        <v>Neck Breaker</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赤</v>
      </c>
      <c r="S202" s="15" t="s">
        <v>1</v>
      </c>
      <c r="T202" s="10" t="str">
        <f>INDEX(AG:AG,W200+1)</f>
        <v>アンコモン</v>
      </c>
      <c r="U202" s="15" t="s">
        <v>2</v>
      </c>
      <c r="V202" s="10">
        <f>INDEX(AI:AI,W200+1)</f>
        <v>1</v>
      </c>
      <c r="W202" s="16"/>
      <c r="X202" s="10" t="str">
        <f>INDEX(AQ:AQ,W200+1)</f>
        <v>あなたのターン開始時に、あなたのターン終了時まであなたがコントロールする各クリーチャーはバーサーカーとトランプルを得る。</v>
      </c>
      <c r="Y202" s="28"/>
      <c r="Z202" s="28"/>
      <c r="AA202" s="29"/>
      <c r="BF202" s="9" t="s">
        <v>1049</v>
      </c>
      <c r="BG202" s="1">
        <v>201</v>
      </c>
      <c r="BH202" s="1" t="s">
        <v>552</v>
      </c>
      <c r="BI202" s="1" t="s">
        <v>1055</v>
      </c>
      <c r="BJ202" s="1" t="s">
        <v>1282</v>
      </c>
    </row>
    <row r="203" spans="1:62">
      <c r="A203" s="1" t="str">
        <f t="shared" si="40"/>
        <v>|色|赤|レアリティ|アンコモン|マナコスト|1|</v>
      </c>
      <c r="B203" s="1" t="s">
        <v>1049</v>
      </c>
      <c r="C203" s="1" t="s">
        <v>1069</v>
      </c>
      <c r="D203" s="4" t="s">
        <v>0</v>
      </c>
      <c r="E203" s="1" t="s">
        <v>1069</v>
      </c>
      <c r="F203" s="1" t="str">
        <f>IF(R202=0,"",R202)</f>
        <v>赤</v>
      </c>
      <c r="G203" s="1" t="s">
        <v>1069</v>
      </c>
      <c r="H203" s="4" t="s">
        <v>1073</v>
      </c>
      <c r="I203" s="1" t="s">
        <v>1069</v>
      </c>
      <c r="J203" s="1" t="str">
        <f>IF(T202=0,"",T202)</f>
        <v>アンコモン</v>
      </c>
      <c r="K203" s="1" t="s">
        <v>1069</v>
      </c>
      <c r="L203" s="4" t="s">
        <v>1074</v>
      </c>
      <c r="M203" s="1" t="s">
        <v>1069</v>
      </c>
      <c r="N203" s="1">
        <f>IF(V202=0,"",V202)</f>
        <v>1</v>
      </c>
      <c r="O203" s="1" t="s">
        <v>1069</v>
      </c>
      <c r="Q203" s="9" t="s">
        <v>5</v>
      </c>
      <c r="R203" s="10" t="str">
        <f>INDEX(AL:AL,W200+1)</f>
        <v>クリーチャー</v>
      </c>
      <c r="S203" s="15" t="s">
        <v>1075</v>
      </c>
      <c r="T203" s="10" t="str">
        <f>INDEX(AN:AN,W200+1)</f>
        <v>狼男</v>
      </c>
      <c r="U203" s="10">
        <f>INDEX(AO:AO,W200+1)</f>
        <v>0</v>
      </c>
      <c r="V203" s="10">
        <f>INDEX(AP:AP,W200+1)</f>
        <v>0</v>
      </c>
      <c r="W203" s="16"/>
      <c r="X203" s="10" t="str">
        <f>INDEX(AZ:AZ,W200+1)</f>
        <v>あな</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|種別|クリーチャー|サブタイプ|狼男|||</v>
      </c>
      <c r="B204" s="1" t="s">
        <v>1049</v>
      </c>
      <c r="C204" s="1" t="s">
        <v>1069</v>
      </c>
      <c r="D204" s="4" t="s">
        <v>5</v>
      </c>
      <c r="E204" s="1" t="s">
        <v>1069</v>
      </c>
      <c r="F204" s="1" t="str">
        <f>IF(R203=0,"",R203)</f>
        <v>クリーチャー</v>
      </c>
      <c r="G204" s="1" t="s">
        <v>1069</v>
      </c>
      <c r="H204" s="4" t="s">
        <v>1078</v>
      </c>
      <c r="I204" s="1" t="s">
        <v>1069</v>
      </c>
      <c r="J204" s="1" t="str">
        <f>IF(T203=0,"",T203)</f>
        <v>狼男</v>
      </c>
      <c r="K204" s="1" t="s">
        <v>1069</v>
      </c>
      <c r="L204" s="1" t="str">
        <f>IF(U203=0,"",U203)</f>
        <v/>
      </c>
      <c r="M204" s="1" t="s">
        <v>1069</v>
      </c>
      <c r="N204" s="1" t="str">
        <f>IF(V203=0,"",V203)</f>
        <v/>
      </c>
      <c r="O204" s="1" t="s">
        <v>1069</v>
      </c>
      <c r="Q204" s="9" t="s">
        <v>1079</v>
      </c>
      <c r="R204" s="10" t="str">
        <f>INDEX(BD:BD,W200+1)</f>
        <v>あなたのターン開始時に、あなたのターン終了時まであなたがコントロールする各クリーチャーはバーサーカーとトランプルを得る。&amp;br;各ターン開始時に、直前のターンにカードが2枚以上唱えられていた場合、このクリーチャーは変身する。</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あなたのターン開始時に、あなたのターン終了時まであなたがコントロールする各クリーチャーはバーサーカーとトランプルを得る。&amp;br;各ターン開始時に、直前のターンにカードが2枚以上唱えられていた場合、このクリーチャーは変身す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あなたのターン開始時に、あなたのターン終了時まであなたがコントロールする各クリーチャーはバーサーカーとトランプルを得る。&amp;br;各ターン開始時に、直前のターンにカードが2枚以上唱えられていた場合、このクリーチャーは変身する。</v>
      </c>
      <c r="O205" s="1" t="s">
        <v>1069</v>
      </c>
      <c r="Q205" s="14" t="s">
        <v>21</v>
      </c>
      <c r="R205" s="10" t="str">
        <f>INDEX(BE:BE,W200+1)</f>
        <v>At the beginning of your turn, each creature you control gains Berserker and Trample until the end of your turn.&amp;br;At the beginning of each turn, if 2 or more Cards were cast last turn, Transform this creature.</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|英テキスト|&gt;|&gt;|&gt;|&gt;|At the beginning of your turn, each creature you control gains Berserker and Trample until the end of your turn.&amp;br;At the beginning of each turn, if 2 or more Cards were cast last turn, Transform this creature.|</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At the beginning of your turn, each creature you control gains Berserker and Trample until the end of your turn.&amp;br;At the beginning of each turn, if 2 or more Cards were cast last turn, Transform this creature.</v>
      </c>
      <c r="O206" s="1" t="s">
        <v>1069</v>
      </c>
      <c r="Q206" s="9" t="s">
        <v>12</v>
      </c>
      <c r="R206" s="10" t="str">
        <f>IF(INDEX(AX:AX,W200+1)="",0,INDEX(AX:AX,W200+1)&amp;"/"&amp;INDEX(AY:AY,W200+1))</f>
        <v>5/5</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|PT|&gt;|5/5|シールド数|&gt;||</v>
      </c>
      <c r="B207" s="1" t="s">
        <v>1049</v>
      </c>
      <c r="C207" s="1" t="s">
        <v>1069</v>
      </c>
      <c r="D207" s="1" t="s">
        <v>12</v>
      </c>
      <c r="E207" s="1" t="s">
        <v>1069</v>
      </c>
      <c r="F207" s="1" t="s">
        <v>1083</v>
      </c>
      <c r="G207" s="1" t="s">
        <v>1069</v>
      </c>
      <c r="H207" s="1" t="str">
        <f>IF(R206=0,"",R206)</f>
        <v>5/5</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*つぶやく悪鬼/Gibbering Fiend</v>
      </c>
      <c r="B214" s="1" t="s">
        <v>1049</v>
      </c>
      <c r="C214" s="1" t="str">
        <f>"*"&amp;R214&amp;"/"&amp;T214</f>
        <v>*つぶやく悪鬼/Gibbering Fiend</v>
      </c>
      <c r="Q214" s="9" t="s">
        <v>3</v>
      </c>
      <c r="R214" s="10" t="str">
        <f>INDEX(AJ:AJ,W213+1)</f>
        <v>つぶやく悪鬼</v>
      </c>
      <c r="S214" s="11" t="s">
        <v>4</v>
      </c>
      <c r="T214" s="10" t="str">
        <f>INDEX(AK:AK,W213+1)</f>
        <v>Gibbering Fiend</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赤</v>
      </c>
      <c r="S215" s="15" t="s">
        <v>1</v>
      </c>
      <c r="T215" s="10" t="str">
        <f>INDEX(AG:AG,W213+1)</f>
        <v>アンコモン</v>
      </c>
      <c r="U215" s="15" t="s">
        <v>2</v>
      </c>
      <c r="V215" s="10">
        <f>INDEX(AI:AI,W213+1)</f>
        <v>7</v>
      </c>
      <c r="W215" s="16"/>
      <c r="X215" s="10" t="str">
        <f>INDEX(AQ:AQ,W213+1)</f>
        <v>このクリーチャーが戦場に出たとき、対戦相手は1点のダメージを受ける。</v>
      </c>
      <c r="Y215" s="28"/>
      <c r="Z215" s="28"/>
      <c r="AA215" s="29"/>
      <c r="BF215" s="9" t="s">
        <v>1049</v>
      </c>
      <c r="BG215" s="1">
        <v>214</v>
      </c>
      <c r="BH215" s="1" t="s">
        <v>671</v>
      </c>
      <c r="BI215" s="1" t="s">
        <v>1055</v>
      </c>
      <c r="BJ215" s="1" t="s">
        <v>1292</v>
      </c>
    </row>
    <row r="216" spans="1:62">
      <c r="A216" s="1" t="str">
        <f t="shared" si="40"/>
        <v>|色|赤|レアリティ|アンコモン|マナコスト|7|</v>
      </c>
      <c r="B216" s="1" t="s">
        <v>1049</v>
      </c>
      <c r="C216" s="1" t="s">
        <v>1069</v>
      </c>
      <c r="D216" s="4" t="s">
        <v>0</v>
      </c>
      <c r="E216" s="1" t="s">
        <v>1069</v>
      </c>
      <c r="F216" s="1" t="str">
        <f>IF(R215=0,"",R215)</f>
        <v>赤</v>
      </c>
      <c r="G216" s="1" t="s">
        <v>1069</v>
      </c>
      <c r="H216" s="4" t="s">
        <v>1073</v>
      </c>
      <c r="I216" s="1" t="s">
        <v>1069</v>
      </c>
      <c r="J216" s="1" t="str">
        <f>IF(T215=0,"",T215)</f>
        <v>アンコモン</v>
      </c>
      <c r="K216" s="1" t="s">
        <v>1069</v>
      </c>
      <c r="L216" s="4" t="s">
        <v>1074</v>
      </c>
      <c r="M216" s="1" t="s">
        <v>1069</v>
      </c>
      <c r="N216" s="1">
        <f>IF(V215=0,"",V215)</f>
        <v>7</v>
      </c>
      <c r="O216" s="1" t="s">
        <v>1069</v>
      </c>
      <c r="Q216" s="9" t="s">
        <v>5</v>
      </c>
      <c r="R216" s="10" t="str">
        <f>INDEX(AL:AL,W213+1)</f>
        <v>クリーチャー</v>
      </c>
      <c r="S216" s="15" t="s">
        <v>1075</v>
      </c>
      <c r="T216" s="10" t="str">
        <f>INDEX(AN:AN,W213+1)</f>
        <v>デビル</v>
      </c>
      <c r="U216" s="10">
        <f>INDEX(AO:AO,W213+1)</f>
        <v>0</v>
      </c>
      <c r="V216" s="10">
        <f>INDEX(AP:AP,W213+1)</f>
        <v>0</v>
      </c>
      <c r="W216" s="16"/>
      <c r="X216" s="10" t="str">
        <f>INDEX(AZ:AZ,W213+1)</f>
        <v>この</v>
      </c>
      <c r="Y216" s="10" t="str">
        <f>INDEX(BA:BA,W213+1)</f>
        <v/>
      </c>
      <c r="Z216" s="10" t="str">
        <f>INDEX(BB:BB,W213+1)</f>
        <v/>
      </c>
      <c r="AA216" s="10">
        <f>INDEX(BC:BC,W213+1)</f>
        <v>0</v>
      </c>
      <c r="BF216" s="9" t="s">
        <v>1049</v>
      </c>
      <c r="BG216" s="1">
        <v>215</v>
      </c>
      <c r="BH216" s="1" t="s">
        <v>505</v>
      </c>
      <c r="BI216" s="1" t="s">
        <v>1055</v>
      </c>
      <c r="BJ216" s="1" t="s">
        <v>1293</v>
      </c>
    </row>
    <row r="217" spans="1:62">
      <c r="A217" s="1" t="str">
        <f t="shared" si="40"/>
        <v>|種別|クリーチャー|サブタイプ|デビル|||</v>
      </c>
      <c r="B217" s="1" t="s">
        <v>1049</v>
      </c>
      <c r="C217" s="1" t="s">
        <v>1069</v>
      </c>
      <c r="D217" s="4" t="s">
        <v>5</v>
      </c>
      <c r="E217" s="1" t="s">
        <v>1069</v>
      </c>
      <c r="F217" s="1" t="str">
        <f>IF(R216=0,"",R216)</f>
        <v>クリーチャー</v>
      </c>
      <c r="G217" s="1" t="s">
        <v>1069</v>
      </c>
      <c r="H217" s="4" t="s">
        <v>1078</v>
      </c>
      <c r="I217" s="1" t="s">
        <v>1069</v>
      </c>
      <c r="J217" s="1" t="str">
        <f>IF(T216=0,"",T216)</f>
        <v>デビル</v>
      </c>
      <c r="K217" s="1" t="s">
        <v>1069</v>
      </c>
      <c r="L217" s="1" t="str">
        <f>IF(U216=0,"",U216)</f>
        <v/>
      </c>
      <c r="M217" s="1" t="s">
        <v>1069</v>
      </c>
      <c r="N217" s="1" t="str">
        <f>IF(V216=0,"",V216)</f>
        <v/>
      </c>
      <c r="O217" s="1" t="s">
        <v>1069</v>
      </c>
      <c r="Q217" s="9" t="s">
        <v>1079</v>
      </c>
      <c r="R217" s="10" t="str">
        <f>INDEX(BD:BD,W213+1)</f>
        <v>このクリーチャーが戦場に出たとき、対戦相手は1点のダメージを受ける。&amp;br;対戦相手のターン開始時に、昂揚：対戦相手は1点のダメージを受ける。</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|テキスト|&gt;|&gt;|&gt;|&gt;|このクリーチャーが戦場に出たとき、対戦相手は1点のダメージを受ける。&amp;br;対戦相手のターン開始時に、昂揚：対戦相手は1点のダメージを受ける。|</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このクリーチャーが戦場に出たとき、対戦相手は1点のダメージを受ける。&amp;br;対戦相手のターン開始時に、昂揚：対戦相手は1点のダメージを受ける。</v>
      </c>
      <c r="O218" s="1" t="s">
        <v>1069</v>
      </c>
      <c r="Q218" s="14" t="s">
        <v>21</v>
      </c>
      <c r="R218" s="10" t="str">
        <f>INDEX(BE:BE,W213+1)</f>
        <v>When this creature enters the battlefield, deal 1 damage to opponent.&amp;br;At the beginning of your opponent's turn, Delirium:deal 1 damage to opponent.</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|英テキスト|&gt;|&gt;|&gt;|&gt;|When this creature enters the battlefield, deal 1 damage to opponent.&amp;br;At the beginning of your opponent's turn, Delirium:deal 1 damage to opponent.|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When this creature enters the battlefield, deal 1 damage to opponent.&amp;br;At the beginning of your opponent's turn, Delirium:deal 1 damage to opponent.</v>
      </c>
      <c r="O219" s="1" t="s">
        <v>1069</v>
      </c>
      <c r="Q219" s="9" t="s">
        <v>12</v>
      </c>
      <c r="R219" s="10" t="str">
        <f>IF(INDEX(AX:AX,W213+1)="",0,INDEX(AX:AX,W213+1)&amp;"/"&amp;INDEX(AY:AY,W213+1))</f>
        <v>3/2</v>
      </c>
      <c r="S219" s="11"/>
      <c r="T219" s="11"/>
      <c r="U219" s="11"/>
      <c r="V219" s="12"/>
      <c r="W219" s="16"/>
      <c r="X219" s="9"/>
      <c r="Y219" s="28"/>
      <c r="Z219" s="28"/>
      <c r="AA219" s="29"/>
      <c r="BF219" s="9" t="s">
        <v>1049</v>
      </c>
      <c r="BG219" s="1">
        <v>218</v>
      </c>
    </row>
    <row r="220" spans="1:59">
      <c r="A220" s="1" t="str">
        <f t="shared" si="40"/>
        <v>|PT|&gt;|3/2|シールド数|&gt;||</v>
      </c>
      <c r="B220" s="1" t="s">
        <v>1049</v>
      </c>
      <c r="C220" s="1" t="s">
        <v>1069</v>
      </c>
      <c r="D220" s="1" t="s">
        <v>12</v>
      </c>
      <c r="E220" s="1" t="s">
        <v>1069</v>
      </c>
      <c r="F220" s="1" t="s">
        <v>1083</v>
      </c>
      <c r="G220" s="1" t="s">
        <v>1069</v>
      </c>
      <c r="H220" s="1" t="str">
        <f>IF(R219=0,"",R219)</f>
        <v>3/2</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*ケッシグの鍛冶場主/Kessig Forgemaster</v>
      </c>
      <c r="B227" s="1" t="s">
        <v>1049</v>
      </c>
      <c r="C227" s="1" t="str">
        <f>"*"&amp;R227&amp;"/"&amp;T227</f>
        <v>*ケッシグの鍛冶場主/Kessig Forgemaster</v>
      </c>
      <c r="Q227" s="9" t="s">
        <v>3</v>
      </c>
      <c r="R227" s="10" t="str">
        <f>INDEX(AJ:AJ,W226+1)</f>
        <v>ケッシグの鍛冶場主</v>
      </c>
      <c r="S227" s="11" t="s">
        <v>4</v>
      </c>
      <c r="T227" s="10" t="str">
        <f>INDEX(AK:AK,W226+1)</f>
        <v>Kessig Forgemaster</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赤</v>
      </c>
      <c r="S228" s="15" t="s">
        <v>1</v>
      </c>
      <c r="T228" s="10" t="str">
        <f>INDEX(AG:AG,W226+1)</f>
        <v>アンコモン</v>
      </c>
      <c r="U228" s="15" t="s">
        <v>2</v>
      </c>
      <c r="V228" s="10">
        <f>INDEX(AI:AI,W226+1)</f>
        <v>13</v>
      </c>
      <c r="W228" s="16"/>
      <c r="X228" s="10" t="str">
        <f>INDEX(AQ:AQ,W226+1)</f>
        <v>このクリーチャーがブロックしたかブロックされた状態になったとき、その相手のクリーチャーは1点のダメージを受ける。</v>
      </c>
      <c r="Y228" s="28"/>
      <c r="Z228" s="28"/>
      <c r="AA228" s="29"/>
      <c r="BF228" s="9" t="s">
        <v>1049</v>
      </c>
      <c r="BG228" s="1">
        <v>227</v>
      </c>
    </row>
    <row r="229" spans="1:59">
      <c r="A229" s="1" t="str">
        <f t="shared" si="40"/>
        <v>|色|赤|レアリティ|アンコモン|マナコスト|13|</v>
      </c>
      <c r="B229" s="1" t="s">
        <v>1049</v>
      </c>
      <c r="C229" s="1" t="s">
        <v>1069</v>
      </c>
      <c r="D229" s="4" t="s">
        <v>0</v>
      </c>
      <c r="E229" s="1" t="s">
        <v>1069</v>
      </c>
      <c r="F229" s="1" t="str">
        <f>IF(R228=0,"",R228)</f>
        <v>赤</v>
      </c>
      <c r="G229" s="1" t="s">
        <v>1069</v>
      </c>
      <c r="H229" s="4" t="s">
        <v>1073</v>
      </c>
      <c r="I229" s="1" t="s">
        <v>1069</v>
      </c>
      <c r="J229" s="1" t="str">
        <f>IF(T228=0,"",T228)</f>
        <v>アンコモン</v>
      </c>
      <c r="K229" s="1" t="s">
        <v>1069</v>
      </c>
      <c r="L229" s="4" t="s">
        <v>1074</v>
      </c>
      <c r="M229" s="1" t="s">
        <v>1069</v>
      </c>
      <c r="N229" s="1">
        <f>IF(V228=0,"",V228)</f>
        <v>13</v>
      </c>
      <c r="O229" s="1" t="s">
        <v>1069</v>
      </c>
      <c r="Q229" s="9" t="s">
        <v>5</v>
      </c>
      <c r="R229" s="10" t="str">
        <f>INDEX(AL:AL,W226+1)</f>
        <v>クリーチャー</v>
      </c>
      <c r="S229" s="15" t="s">
        <v>1075</v>
      </c>
      <c r="T229" s="10" t="str">
        <f>INDEX(AN:AN,W226+1)</f>
        <v>人間</v>
      </c>
      <c r="U229" s="10" t="str">
        <f>INDEX(AO:AO,W226+1)</f>
        <v>シャーマン</v>
      </c>
      <c r="V229" s="10" t="str">
        <f>INDEX(AP:AP,W226+1)</f>
        <v>狼男</v>
      </c>
      <c r="W229" s="16"/>
      <c r="X229" s="10" t="str">
        <f>INDEX(AZ:AZ,W226+1)</f>
        <v>この</v>
      </c>
      <c r="Y229" s="10" t="str">
        <f>INDEX(BA:BA,W226+1)</f>
        <v/>
      </c>
      <c r="Z229" s="10" t="str">
        <f>INDEX(BB:BB,W226+1)</f>
        <v/>
      </c>
      <c r="AA229" s="10">
        <f>INDEX(BC:BC,W226+1)</f>
        <v>0</v>
      </c>
      <c r="BF229" s="9" t="s">
        <v>1049</v>
      </c>
      <c r="BG229" s="1">
        <v>228</v>
      </c>
    </row>
    <row r="230" spans="1:59">
      <c r="A230" s="1" t="str">
        <f t="shared" si="40"/>
        <v>|種別|クリーチャー|サブタイプ|人間|シャーマン|狼男|</v>
      </c>
      <c r="B230" s="1" t="s">
        <v>1049</v>
      </c>
      <c r="C230" s="1" t="s">
        <v>1069</v>
      </c>
      <c r="D230" s="4" t="s">
        <v>5</v>
      </c>
      <c r="E230" s="1" t="s">
        <v>1069</v>
      </c>
      <c r="F230" s="1" t="str">
        <f>IF(R229=0,"",R229)</f>
        <v>クリーチャー</v>
      </c>
      <c r="G230" s="1" t="s">
        <v>1069</v>
      </c>
      <c r="H230" s="4" t="s">
        <v>1078</v>
      </c>
      <c r="I230" s="1" t="s">
        <v>1069</v>
      </c>
      <c r="J230" s="1" t="str">
        <f>IF(T229=0,"",T229)</f>
        <v>人間</v>
      </c>
      <c r="K230" s="1" t="s">
        <v>1069</v>
      </c>
      <c r="L230" s="1" t="str">
        <f>IF(U229=0,"",U229)</f>
        <v>シャーマン</v>
      </c>
      <c r="M230" s="1" t="s">
        <v>1069</v>
      </c>
      <c r="N230" s="1" t="str">
        <f>IF(V229=0,"",V229)</f>
        <v>狼男</v>
      </c>
      <c r="O230" s="1" t="s">
        <v>1069</v>
      </c>
      <c r="Q230" s="9" t="s">
        <v>1079</v>
      </c>
      <c r="R230" s="10" t="str">
        <f>INDEX(BD:BD,W226+1)</f>
        <v>このクリーチャーがブロックしたかブロックされた状態になったとき、その相手のクリーチャーは1点のダメージを受ける。&amp;br;各ターン開始時に、直前のターンにカードが唱えられていなかった場合、このクリーチャーは変身する。</v>
      </c>
      <c r="S230" s="11"/>
      <c r="T230" s="11"/>
      <c r="U230" s="11"/>
      <c r="V230" s="12"/>
      <c r="W230" s="16"/>
      <c r="X230" s="8"/>
      <c r="Y230" s="8"/>
      <c r="Z230" s="8"/>
      <c r="AA230" s="30"/>
      <c r="BF230" s="9" t="s">
        <v>1049</v>
      </c>
      <c r="BG230" s="1">
        <v>229</v>
      </c>
    </row>
    <row r="231" spans="1:59">
      <c r="A231" s="1" t="str">
        <f t="shared" si="40"/>
        <v>|テキスト|&gt;|&gt;|&gt;|&gt;|このクリーチャーがブロックしたかブロックされた状態になったとき、その相手のクリーチャーは1点のダメージを受ける。&amp;br;各ターン開始時に、直前のターンにカードが唱えられていなかった場合、このクリーチャーは変身す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このクリーチャーがブロックしたかブロックされた状態になったとき、その相手のクリーチャーは1点のダメージを受ける。&amp;br;各ターン開始時に、直前のターンにカードが唱えられていなかった場合、このクリーチャーは変身する。</v>
      </c>
      <c r="O231" s="1" t="s">
        <v>1069</v>
      </c>
      <c r="Q231" s="14" t="s">
        <v>21</v>
      </c>
      <c r="R231" s="10" t="str">
        <f>INDEX(BE:BE,W226+1)</f>
        <v>When this creature blocks or is blocked, deal 1 damage to the other creature.&amp;br;At the beginning of any turn, if no Cards were cast last turn, Transform this creature.</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|英テキスト|&gt;|&gt;|&gt;|&gt;|When this creature blocks or is blocked, deal 1 damage to the other creature.&amp;br;At the beginning of any turn, if no Cards were cast last turn, Transform this creature.|</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When this creature blocks or is blocked, deal 1 damage to the other creature.&amp;br;At the beginning of any turn, if no Cards were cast last turn, Transform this creature.</v>
      </c>
      <c r="O232" s="1" t="s">
        <v>1069</v>
      </c>
      <c r="Q232" s="9" t="s">
        <v>12</v>
      </c>
      <c r="R232" s="10" t="str">
        <f>IF(INDEX(AX:AX,W226+1)="",0,INDEX(AX:AX,W226+1)&amp;"/"&amp;INDEX(AY:AY,W226+1))</f>
        <v>3/2</v>
      </c>
      <c r="S232" s="11"/>
      <c r="T232" s="11"/>
      <c r="U232" s="11"/>
      <c r="V232" s="12"/>
      <c r="W232" s="16"/>
      <c r="X232" s="9"/>
      <c r="Y232" s="28"/>
      <c r="Z232" s="28"/>
      <c r="AA232" s="29"/>
      <c r="BF232" s="9" t="s">
        <v>1049</v>
      </c>
      <c r="BG232" s="1">
        <v>231</v>
      </c>
    </row>
    <row r="233" spans="1:59">
      <c r="A233" s="1" t="str">
        <f t="shared" si="40"/>
        <v>|PT|&gt;|3/2|シールド数|&gt;||</v>
      </c>
      <c r="B233" s="1" t="s">
        <v>1049</v>
      </c>
      <c r="C233" s="1" t="s">
        <v>1069</v>
      </c>
      <c r="D233" s="1" t="s">
        <v>12</v>
      </c>
      <c r="E233" s="1" t="s">
        <v>1069</v>
      </c>
      <c r="F233" s="1" t="s">
        <v>1083</v>
      </c>
      <c r="G233" s="1" t="s">
        <v>1069</v>
      </c>
      <c r="H233" s="1" t="str">
        <f>IF(R232=0,"",R232)</f>
        <v>3/2</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*炎心の人狼/Flameheart Werewolf</v>
      </c>
      <c r="B240" s="1" t="s">
        <v>1049</v>
      </c>
      <c r="C240" s="1" t="str">
        <f>"*"&amp;R240&amp;"/"&amp;T240</f>
        <v>*炎心の人狼/Flameheart Werewolf</v>
      </c>
      <c r="Q240" s="9" t="s">
        <v>3</v>
      </c>
      <c r="R240" s="10" t="str">
        <f>INDEX(AJ:AJ,W239+1)</f>
        <v>炎心の人狼</v>
      </c>
      <c r="S240" s="11" t="s">
        <v>4</v>
      </c>
      <c r="T240" s="10" t="str">
        <f>INDEX(AK:AK,W239+1)</f>
        <v>Flameheart Werewolf</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赤</v>
      </c>
      <c r="S241" s="15" t="s">
        <v>1</v>
      </c>
      <c r="T241" s="10" t="str">
        <f>INDEX(AG:AG,W239+1)</f>
        <v>アンコモン</v>
      </c>
      <c r="U241" s="15" t="s">
        <v>2</v>
      </c>
      <c r="V241" s="10">
        <f>INDEX(AI:AI,W239+1)</f>
        <v>1</v>
      </c>
      <c r="W241" s="16"/>
      <c r="X241" s="10" t="str">
        <f>INDEX(AQ:AQ,W239+1)</f>
        <v>このクリーチャーがブロックしたかブロックされた状態になったとき、その相手のクリーチャーは2点のダメージを受ける。</v>
      </c>
      <c r="Y241" s="28"/>
      <c r="Z241" s="28"/>
      <c r="AA241" s="29"/>
      <c r="BF241" s="9" t="s">
        <v>1049</v>
      </c>
    </row>
    <row r="242" spans="1:58">
      <c r="A242" s="1" t="str">
        <f t="shared" si="40"/>
        <v>|色|赤|レアリティ|アンコモン|マナコスト|1|</v>
      </c>
      <c r="B242" s="1" t="s">
        <v>1049</v>
      </c>
      <c r="C242" s="1" t="s">
        <v>1069</v>
      </c>
      <c r="D242" s="4" t="s">
        <v>0</v>
      </c>
      <c r="E242" s="1" t="s">
        <v>1069</v>
      </c>
      <c r="F242" s="1" t="str">
        <f>IF(R241=0,"",R241)</f>
        <v>赤</v>
      </c>
      <c r="G242" s="1" t="s">
        <v>1069</v>
      </c>
      <c r="H242" s="4" t="s">
        <v>1073</v>
      </c>
      <c r="I242" s="1" t="s">
        <v>1069</v>
      </c>
      <c r="J242" s="1" t="str">
        <f>IF(T241=0,"",T241)</f>
        <v>アンコモン</v>
      </c>
      <c r="K242" s="1" t="s">
        <v>1069</v>
      </c>
      <c r="L242" s="4" t="s">
        <v>1074</v>
      </c>
      <c r="M242" s="1" t="s">
        <v>1069</v>
      </c>
      <c r="N242" s="1">
        <f>IF(V241=0,"",V241)</f>
        <v>1</v>
      </c>
      <c r="O242" s="1" t="s">
        <v>1069</v>
      </c>
      <c r="Q242" s="9" t="s">
        <v>5</v>
      </c>
      <c r="R242" s="10" t="str">
        <f>INDEX(AL:AL,W239+1)</f>
        <v>クリーチャー</v>
      </c>
      <c r="S242" s="15" t="s">
        <v>1075</v>
      </c>
      <c r="T242" s="10" t="str">
        <f>INDEX(AN:AN,W239+1)</f>
        <v>狼男</v>
      </c>
      <c r="U242" s="10">
        <f>INDEX(AO:AO,W239+1)</f>
        <v>0</v>
      </c>
      <c r="V242" s="10">
        <f>INDEX(AP:AP,W239+1)</f>
        <v>0</v>
      </c>
      <c r="W242" s="16"/>
      <c r="X242" s="10" t="str">
        <f>INDEX(AZ:AZ,W239+1)</f>
        <v>この</v>
      </c>
      <c r="Y242" s="10" t="str">
        <f>INDEX(BA:BA,W239+1)</f>
        <v/>
      </c>
      <c r="Z242" s="10" t="str">
        <f>INDEX(BB:BB,W239+1)</f>
        <v/>
      </c>
      <c r="AA242" s="10">
        <f>INDEX(BC:BC,W239+1)</f>
        <v>0</v>
      </c>
      <c r="BF242" s="9" t="s">
        <v>1049</v>
      </c>
    </row>
    <row r="243" spans="1:58">
      <c r="A243" s="1" t="str">
        <f t="shared" si="40"/>
        <v>|種別|クリーチャー|サブタイプ|狼男|||</v>
      </c>
      <c r="B243" s="1" t="s">
        <v>1049</v>
      </c>
      <c r="C243" s="1" t="s">
        <v>1069</v>
      </c>
      <c r="D243" s="4" t="s">
        <v>5</v>
      </c>
      <c r="E243" s="1" t="s">
        <v>1069</v>
      </c>
      <c r="F243" s="1" t="str">
        <f>IF(R242=0,"",R242)</f>
        <v>クリーチャー</v>
      </c>
      <c r="G243" s="1" t="s">
        <v>1069</v>
      </c>
      <c r="H243" s="4" t="s">
        <v>1078</v>
      </c>
      <c r="I243" s="1" t="s">
        <v>1069</v>
      </c>
      <c r="J243" s="1" t="str">
        <f>IF(T242=0,"",T242)</f>
        <v>狼男</v>
      </c>
      <c r="K243" s="1" t="s">
        <v>1069</v>
      </c>
      <c r="L243" s="1" t="str">
        <f>IF(U242=0,"",U242)</f>
        <v/>
      </c>
      <c r="M243" s="1" t="s">
        <v>1069</v>
      </c>
      <c r="N243" s="1" t="str">
        <f>IF(V242=0,"",V242)</f>
        <v/>
      </c>
      <c r="O243" s="1" t="s">
        <v>1069</v>
      </c>
      <c r="Q243" s="9" t="s">
        <v>1079</v>
      </c>
      <c r="R243" s="10" t="str">
        <f>INDEX(BD:BD,W239+1)</f>
        <v>このクリーチャーがブロックしたかブロックされた状態になったとき、その相手のクリーチャーは2点のダメージを受ける。&amp;br;各ターン開始時に、直前のターンにカードが2枚以上唱えられていた場合、このクリーチャーは変身する。</v>
      </c>
      <c r="S243" s="11"/>
      <c r="T243" s="11"/>
      <c r="U243" s="11"/>
      <c r="V243" s="12"/>
      <c r="W243" s="16"/>
      <c r="X243" s="8"/>
      <c r="Y243" s="8"/>
      <c r="Z243" s="8"/>
      <c r="AA243" s="30"/>
      <c r="BF243" s="9" t="s">
        <v>1049</v>
      </c>
    </row>
    <row r="244" spans="1:58">
      <c r="A244" s="1" t="str">
        <f t="shared" si="40"/>
        <v>|テキスト|&gt;|&gt;|&gt;|&gt;|このクリーチャーがブロックしたかブロックされた状態になったとき、その相手のクリーチャーは2点のダメージを受ける。&amp;br;各ターン開始時に、直前のターンにカードが2枚以上唱えられていた場合、このクリーチャーは変身する。|</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このクリーチャーがブロックしたかブロックされた状態になったとき、その相手のクリーチャーは2点のダメージを受ける。&amp;br;各ターン開始時に、直前のターンにカードが2枚以上唱えられていた場合、このクリーチャーは変身する。</v>
      </c>
      <c r="O244" s="1" t="s">
        <v>1069</v>
      </c>
      <c r="Q244" s="14" t="s">
        <v>21</v>
      </c>
      <c r="R244" s="10" t="str">
        <f>INDEX(BE:BE,W239+1)</f>
        <v>When this creature blocks or is blocked, deal 2 damage to the other creature.</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|英テキスト|&gt;|&gt;|&gt;|&gt;|When this creature blocks or is blocked, deal 2 damage to the other creature.|</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When this creature blocks or is blocked, deal 2 damage to the other creature.</v>
      </c>
      <c r="O245" s="1" t="s">
        <v>1069</v>
      </c>
      <c r="Q245" s="9" t="s">
        <v>12</v>
      </c>
      <c r="R245" s="10" t="str">
        <f>IF(INDEX(AX:AX,W239+1)="",0,INDEX(AX:AX,W239+1)&amp;"/"&amp;INDEX(AY:AY,W239+1))</f>
        <v>4/3</v>
      </c>
      <c r="S245" s="11"/>
      <c r="T245" s="11"/>
      <c r="U245" s="11"/>
      <c r="V245" s="12"/>
      <c r="W245" s="16"/>
      <c r="X245" s="9"/>
      <c r="Y245" s="28"/>
      <c r="Z245" s="28"/>
      <c r="AA245" s="29"/>
      <c r="BF245" s="9" t="s">
        <v>1049</v>
      </c>
    </row>
    <row r="246" spans="1:58">
      <c r="A246" s="1" t="str">
        <f t="shared" si="40"/>
        <v>|PT|&gt;|4/3|シールド数|&gt;||</v>
      </c>
      <c r="B246" s="1" t="s">
        <v>1049</v>
      </c>
      <c r="C246" s="1" t="s">
        <v>1069</v>
      </c>
      <c r="D246" s="1" t="s">
        <v>12</v>
      </c>
      <c r="E246" s="1" t="s">
        <v>1069</v>
      </c>
      <c r="F246" s="1" t="s">
        <v>1083</v>
      </c>
      <c r="G246" s="1" t="s">
        <v>1069</v>
      </c>
      <c r="H246" s="1" t="str">
        <f>IF(R245=0,"",R245)</f>
        <v>4/3</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*狂気の預言者/Mad Prophet</v>
      </c>
      <c r="B253" s="1" t="s">
        <v>1049</v>
      </c>
      <c r="C253" s="1" t="str">
        <f>"*"&amp;R253&amp;"/"&amp;T253</f>
        <v>*狂気の預言者/Mad Prophet</v>
      </c>
      <c r="Q253" s="9" t="s">
        <v>3</v>
      </c>
      <c r="R253" s="10" t="str">
        <f>INDEX(AJ:AJ,W252+1)</f>
        <v>狂気の預言者</v>
      </c>
      <c r="S253" s="11" t="s">
        <v>4</v>
      </c>
      <c r="T253" s="10" t="str">
        <f>INDEX(AK:AK,W252+1)</f>
        <v>Mad Prophet</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赤</v>
      </c>
      <c r="S254" s="15" t="s">
        <v>1</v>
      </c>
      <c r="T254" s="10" t="str">
        <f>INDEX(AG:AG,W252+1)</f>
        <v>アンコモン</v>
      </c>
      <c r="U254" s="15" t="s">
        <v>2</v>
      </c>
      <c r="V254" s="10">
        <f>INDEX(AI:AI,W252+1)</f>
        <v>8</v>
      </c>
      <c r="W254" s="16"/>
      <c r="X254" s="10" t="str">
        <f>INDEX(AQ:AQ,W252+1)</f>
        <v>速攻</v>
      </c>
      <c r="Y254" s="28"/>
      <c r="Z254" s="28"/>
      <c r="AA254" s="29"/>
      <c r="BF254" s="9" t="s">
        <v>1049</v>
      </c>
    </row>
    <row r="255" spans="1:58">
      <c r="A255" s="1" t="str">
        <f t="shared" si="40"/>
        <v>|色|赤|レアリティ|アンコモン|マナコスト|8|</v>
      </c>
      <c r="B255" s="1" t="s">
        <v>1049</v>
      </c>
      <c r="C255" s="1" t="s">
        <v>1069</v>
      </c>
      <c r="D255" s="4" t="s">
        <v>0</v>
      </c>
      <c r="E255" s="1" t="s">
        <v>1069</v>
      </c>
      <c r="F255" s="1" t="str">
        <f>IF(R254=0,"",R254)</f>
        <v>赤</v>
      </c>
      <c r="G255" s="1" t="s">
        <v>1069</v>
      </c>
      <c r="H255" s="4" t="s">
        <v>1073</v>
      </c>
      <c r="I255" s="1" t="s">
        <v>1069</v>
      </c>
      <c r="J255" s="1" t="str">
        <f>IF(T254=0,"",T254)</f>
        <v>アンコモン</v>
      </c>
      <c r="K255" s="1" t="s">
        <v>1069</v>
      </c>
      <c r="L255" s="4" t="s">
        <v>1074</v>
      </c>
      <c r="M255" s="1" t="s">
        <v>1069</v>
      </c>
      <c r="N255" s="1">
        <f>IF(V254=0,"",V254)</f>
        <v>8</v>
      </c>
      <c r="O255" s="1" t="s">
        <v>1069</v>
      </c>
      <c r="Q255" s="9" t="s">
        <v>5</v>
      </c>
      <c r="R255" s="10" t="str">
        <f>INDEX(AL:AL,W252+1)</f>
        <v>クリーチャー</v>
      </c>
      <c r="S255" s="15" t="s">
        <v>1075</v>
      </c>
      <c r="T255" s="10" t="str">
        <f>INDEX(AN:AN,W252+1)</f>
        <v>人間</v>
      </c>
      <c r="U255" s="10" t="str">
        <f>INDEX(AO:AO,W252+1)</f>
        <v>シャーマン</v>
      </c>
      <c r="V255" s="10">
        <f>INDEX(AP:AP,W252+1)</f>
        <v>0</v>
      </c>
      <c r="W255" s="16"/>
      <c r="X255" s="10" t="str">
        <f>INDEX(AZ:AZ,W252+1)</f>
        <v>速攻</v>
      </c>
      <c r="Y255" s="10" t="str">
        <f>INDEX(BA:BA,W252+1)</f>
        <v/>
      </c>
      <c r="Z255" s="10" t="str">
        <f>INDEX(BB:BB,W252+1)</f>
        <v/>
      </c>
      <c r="AA255" s="10">
        <f>INDEX(BC:BC,W252+1)</f>
        <v>0</v>
      </c>
      <c r="BF255" s="9" t="s">
        <v>1049</v>
      </c>
    </row>
    <row r="256" spans="1:58">
      <c r="A256" s="1" t="str">
        <f t="shared" si="40"/>
        <v>|種別|クリーチャー|サブタイプ|人間|シャーマン||</v>
      </c>
      <c r="B256" s="1" t="s">
        <v>1049</v>
      </c>
      <c r="C256" s="1" t="s">
        <v>1069</v>
      </c>
      <c r="D256" s="4" t="s">
        <v>5</v>
      </c>
      <c r="E256" s="1" t="s">
        <v>1069</v>
      </c>
      <c r="F256" s="1" t="str">
        <f>IF(R255=0,"",R255)</f>
        <v>クリーチャー</v>
      </c>
      <c r="G256" s="1" t="s">
        <v>1069</v>
      </c>
      <c r="H256" s="4" t="s">
        <v>1078</v>
      </c>
      <c r="I256" s="1" t="s">
        <v>1069</v>
      </c>
      <c r="J256" s="1" t="str">
        <f>IF(T255=0,"",T255)</f>
        <v>人間</v>
      </c>
      <c r="K256" s="1" t="s">
        <v>1069</v>
      </c>
      <c r="L256" s="1" t="str">
        <f>IF(U255=0,"",U255)</f>
        <v>シャーマン</v>
      </c>
      <c r="M256" s="1" t="s">
        <v>1069</v>
      </c>
      <c r="N256" s="1" t="str">
        <f>IF(V255=0,"",V255)</f>
        <v/>
      </c>
      <c r="O256" s="1" t="s">
        <v>1069</v>
      </c>
      <c r="Q256" s="9" t="s">
        <v>1079</v>
      </c>
      <c r="R256" s="10" t="str">
        <f>INDEX(BD:BD,W252+1)</f>
        <v>速攻&amp;br;ジェム1個を起動する：あなたはカードを1枚捨てて1枚引く。</v>
      </c>
      <c r="S256" s="11"/>
      <c r="T256" s="11"/>
      <c r="U256" s="11"/>
      <c r="V256" s="12"/>
      <c r="W256" s="16"/>
      <c r="X256" s="8"/>
      <c r="Y256" s="8"/>
      <c r="Z256" s="8"/>
      <c r="AA256" s="30"/>
      <c r="BF256" s="9" t="s">
        <v>1049</v>
      </c>
    </row>
    <row r="257" spans="1:58">
      <c r="A257" s="1" t="str">
        <f t="shared" si="40"/>
        <v>|テキスト|&gt;|&gt;|&gt;|&gt;|速攻&amp;br;ジェム1個を起動する：あなたはカードを1枚捨てて1枚引く。|</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速攻&amp;br;ジェム1個を起動する：あなたはカードを1枚捨てて1枚引く。</v>
      </c>
      <c r="O257" s="1" t="s">
        <v>1069</v>
      </c>
      <c r="Q257" s="14" t="s">
        <v>21</v>
      </c>
      <c r="R257" s="10" t="str">
        <f>INDEX(BE:BE,W252+1)</f>
        <v>Activate 1:Discard 1 card and Draw 1 card.</v>
      </c>
      <c r="S257" s="11" t="s">
        <v>1173</v>
      </c>
      <c r="T257" s="10" t="str">
        <f>IF(X257="","",X257&amp;IF(Y257="",""," "&amp;Y257)&amp;IF(Z257="",""," "&amp;Z257)&amp;IF(AA257="",""," "&amp;AA257))</f>
        <v>Haste  </v>
      </c>
      <c r="U257" s="11"/>
      <c r="V257" s="12"/>
      <c r="W257" s="16" t="s">
        <v>1084</v>
      </c>
      <c r="X257" s="9" t="str">
        <f t="shared" ref="X257:AA257" si="50">IF(ISERROR(IF(LEN(X256)&gt;1,X256,VLOOKUP(X255,$AC:$AD,2,FALSE))),"",IF(LEN(X256)&gt;1,X256,VLOOKUP(X255,$AC:$AD,2,FALSE)))</f>
        <v>Haste</v>
      </c>
      <c r="Y257" s="9" t="str">
        <f t="shared" si="50"/>
        <v/>
      </c>
      <c r="Z257" s="9" t="str">
        <f t="shared" si="50"/>
        <v/>
      </c>
      <c r="AA257" s="9" t="str">
        <f t="shared" si="50"/>
        <v> </v>
      </c>
      <c r="BF257" s="9" t="s">
        <v>1049</v>
      </c>
    </row>
    <row r="258" spans="1:58">
      <c r="A258" s="1" t="str">
        <f t="shared" si="40"/>
        <v>|英テキスト|&gt;|&gt;|&gt;|&gt;|Haste  &amp;br;Activate 1:Discard 1 card and Draw 1 card.|</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Haste  &amp;br;Activate 1:Discard 1 card and Draw 1 card.</v>
      </c>
      <c r="O258" s="1" t="s">
        <v>1069</v>
      </c>
      <c r="Q258" s="9" t="s">
        <v>12</v>
      </c>
      <c r="R258" s="10" t="str">
        <f>IF(INDEX(AX:AX,W252+1)="",0,INDEX(AX:AX,W252+1)&amp;"/"&amp;INDEX(AY:AY,W252+1))</f>
        <v>4/4</v>
      </c>
      <c r="S258" s="11"/>
      <c r="T258" s="11"/>
      <c r="U258" s="11"/>
      <c r="V258" s="12"/>
      <c r="W258" s="16"/>
      <c r="X258" s="9"/>
      <c r="Y258" s="28"/>
      <c r="Z258" s="28"/>
      <c r="AA258" s="29"/>
      <c r="BF258" s="9" t="s">
        <v>1049</v>
      </c>
    </row>
    <row r="259" spans="1:58">
      <c r="A259" s="1" t="str">
        <f t="shared" si="40"/>
        <v>|PT|&gt;|4/4|シールド数|&gt;||</v>
      </c>
      <c r="B259" s="1" t="s">
        <v>1049</v>
      </c>
      <c r="C259" s="1" t="s">
        <v>1069</v>
      </c>
      <c r="D259" s="1" t="s">
        <v>12</v>
      </c>
      <c r="E259" s="1" t="s">
        <v>1069</v>
      </c>
      <c r="F259" s="1" t="s">
        <v>1083</v>
      </c>
      <c r="G259" s="1" t="s">
        <v>1069</v>
      </c>
      <c r="H259" s="1" t="str">
        <f>IF(R258=0,"",R258)</f>
        <v>4/4</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*村の伝書使/Village Messenger</v>
      </c>
      <c r="B266" s="1" t="s">
        <v>1049</v>
      </c>
      <c r="C266" s="1" t="str">
        <f>"*"&amp;R266&amp;"/"&amp;T266</f>
        <v>*村の伝書使/Village Messenger</v>
      </c>
      <c r="Q266" s="9" t="s">
        <v>3</v>
      </c>
      <c r="R266" s="10" t="str">
        <f>INDEX(AJ:AJ,W265+1)</f>
        <v>村の伝書使</v>
      </c>
      <c r="S266" s="11" t="s">
        <v>4</v>
      </c>
      <c r="T266" s="10" t="str">
        <f>INDEX(AK:AK,W265+1)</f>
        <v>Village Messenger</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赤</v>
      </c>
      <c r="S267" s="15" t="s">
        <v>1</v>
      </c>
      <c r="T267" s="10" t="str">
        <f>INDEX(AG:AG,W265+1)</f>
        <v>アンコモン</v>
      </c>
      <c r="U267" s="15" t="s">
        <v>2</v>
      </c>
      <c r="V267" s="10">
        <f>INDEX(AI:AI,W265+1)</f>
        <v>8</v>
      </c>
      <c r="W267" s="16"/>
      <c r="X267" s="10" t="str">
        <f>INDEX(AQ:AQ,W265+1)</f>
        <v>速攻</v>
      </c>
      <c r="Y267" s="28"/>
      <c r="Z267" s="28"/>
      <c r="AA267" s="29"/>
      <c r="AC267" s="11"/>
      <c r="AD267" s="11"/>
      <c r="BF267" s="9" t="s">
        <v>1049</v>
      </c>
    </row>
    <row r="268" spans="1:58">
      <c r="A268" s="1" t="str">
        <f t="shared" si="51"/>
        <v>|色|赤|レアリティ|アンコモン|マナコスト|8|</v>
      </c>
      <c r="B268" s="1" t="s">
        <v>1049</v>
      </c>
      <c r="C268" s="1" t="s">
        <v>1069</v>
      </c>
      <c r="D268" s="4" t="s">
        <v>0</v>
      </c>
      <c r="E268" s="1" t="s">
        <v>1069</v>
      </c>
      <c r="F268" s="1" t="str">
        <f>IF(R267=0,"",R267)</f>
        <v>赤</v>
      </c>
      <c r="G268" s="1" t="s">
        <v>1069</v>
      </c>
      <c r="H268" s="4" t="s">
        <v>1073</v>
      </c>
      <c r="I268" s="1" t="s">
        <v>1069</v>
      </c>
      <c r="J268" s="1" t="str">
        <f>IF(T267=0,"",T267)</f>
        <v>アンコモン</v>
      </c>
      <c r="K268" s="1" t="s">
        <v>1069</v>
      </c>
      <c r="L268" s="4" t="s">
        <v>1074</v>
      </c>
      <c r="M268" s="1" t="s">
        <v>1069</v>
      </c>
      <c r="N268" s="1">
        <f>IF(V267=0,"",V267)</f>
        <v>8</v>
      </c>
      <c r="O268" s="1" t="s">
        <v>1069</v>
      </c>
      <c r="Q268" s="9" t="s">
        <v>5</v>
      </c>
      <c r="R268" s="10" t="str">
        <f>INDEX(AL:AL,W265+1)</f>
        <v>クリーチャー</v>
      </c>
      <c r="S268" s="15" t="s">
        <v>1075</v>
      </c>
      <c r="T268" s="10" t="str">
        <f>INDEX(AN:AN,W265+1)</f>
        <v>人間</v>
      </c>
      <c r="U268" s="10" t="str">
        <f>INDEX(AO:AO,W265+1)</f>
        <v>狼男</v>
      </c>
      <c r="V268" s="10">
        <f>INDEX(AP:AP,W265+1)</f>
        <v>0</v>
      </c>
      <c r="W268" s="16"/>
      <c r="X268" s="10" t="str">
        <f>INDEX(AZ:AZ,W265+1)</f>
        <v>速攻</v>
      </c>
      <c r="Y268" s="10" t="str">
        <f>INDEX(BA:BA,W265+1)</f>
        <v/>
      </c>
      <c r="Z268" s="10" t="str">
        <f>INDEX(BB:BB,W265+1)</f>
        <v/>
      </c>
      <c r="AA268" s="10">
        <f>INDEX(BC:BC,W265+1)</f>
        <v>0</v>
      </c>
      <c r="AC268" s="28"/>
      <c r="AD268" s="28"/>
      <c r="BF268" s="9" t="s">
        <v>1049</v>
      </c>
    </row>
    <row r="269" spans="1:58">
      <c r="A269" s="1" t="str">
        <f t="shared" si="51"/>
        <v>|種別|クリーチャー|サブタイプ|人間|狼男||</v>
      </c>
      <c r="B269" s="1" t="s">
        <v>1049</v>
      </c>
      <c r="C269" s="1" t="s">
        <v>1069</v>
      </c>
      <c r="D269" s="4" t="s">
        <v>5</v>
      </c>
      <c r="E269" s="1" t="s">
        <v>1069</v>
      </c>
      <c r="F269" s="1" t="str">
        <f>IF(R268=0,"",R268)</f>
        <v>クリーチャー</v>
      </c>
      <c r="G269" s="1" t="s">
        <v>1069</v>
      </c>
      <c r="H269" s="4" t="s">
        <v>1078</v>
      </c>
      <c r="I269" s="1" t="s">
        <v>1069</v>
      </c>
      <c r="J269" s="1" t="str">
        <f>IF(T268=0,"",T268)</f>
        <v>人間</v>
      </c>
      <c r="K269" s="1" t="s">
        <v>1069</v>
      </c>
      <c r="L269" s="1" t="str">
        <f>IF(U268=0,"",U268)</f>
        <v>狼男</v>
      </c>
      <c r="M269" s="1" t="s">
        <v>1069</v>
      </c>
      <c r="N269" s="1" t="str">
        <f>IF(V268=0,"",V268)</f>
        <v/>
      </c>
      <c r="O269" s="1" t="s">
        <v>1069</v>
      </c>
      <c r="Q269" s="9" t="s">
        <v>1079</v>
      </c>
      <c r="R269" s="10" t="str">
        <f>INDEX(BD:BD,W265+1)</f>
        <v>速攻&amp;br;各ターン開始時に、直前のターンにカードが唱えられていなかった場合、このクリーチャーは変身する。</v>
      </c>
      <c r="S269" s="11"/>
      <c r="T269" s="11"/>
      <c r="U269" s="11"/>
      <c r="V269" s="12"/>
      <c r="W269" s="16"/>
      <c r="X269" s="8"/>
      <c r="Y269" s="8"/>
      <c r="Z269" s="8"/>
      <c r="AA269" s="30"/>
      <c r="AC269" s="28"/>
      <c r="AD269" s="28"/>
      <c r="BF269" s="9" t="s">
        <v>1049</v>
      </c>
    </row>
    <row r="270" spans="1:58">
      <c r="A270" s="1" t="str">
        <f t="shared" si="51"/>
        <v>|テキスト|&gt;|&gt;|&gt;|&gt;|速攻&amp;br;各ターン開始時に、直前のターンにカードが唱えられていなかった場合、このクリーチャーは変身する。|</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速攻&amp;br;各ターン開始時に、直前のターンにカードが唱えられていなかった場合、このクリーチャーは変身する。</v>
      </c>
      <c r="O270" s="1" t="s">
        <v>1069</v>
      </c>
      <c r="Q270" s="14" t="s">
        <v>21</v>
      </c>
      <c r="R270" s="10" t="str">
        <f>INDEX(BE:BE,W265+1)</f>
        <v>At the beginning of each turn, if no Cards were cast last turn, Transform this creature.</v>
      </c>
      <c r="S270" s="11" t="s">
        <v>1173</v>
      </c>
      <c r="T270" s="10" t="str">
        <f>IF(X270="","",X270&amp;IF(Y270="",""," "&amp;Y270)&amp;IF(Z270="",""," "&amp;Z270)&amp;IF(AA270="",""," "&amp;AA270))</f>
        <v>Haste  </v>
      </c>
      <c r="U270" s="11"/>
      <c r="V270" s="12"/>
      <c r="W270" s="16" t="s">
        <v>1084</v>
      </c>
      <c r="X270" s="9" t="str">
        <f t="shared" ref="X270:AA270" si="53">IF(ISERROR(IF(LEN(X269)&gt;1,X269,VLOOKUP(X268,$AC:$AD,2,FALSE))),"",IF(LEN(X269)&gt;1,X269,VLOOKUP(X268,$AC:$AD,2,FALSE)))</f>
        <v>Haste</v>
      </c>
      <c r="Y270" s="9" t="str">
        <f t="shared" si="53"/>
        <v/>
      </c>
      <c r="Z270" s="9" t="str">
        <f t="shared" si="53"/>
        <v/>
      </c>
      <c r="AA270" s="9" t="str">
        <f t="shared" si="53"/>
        <v> </v>
      </c>
      <c r="AC270" s="28"/>
      <c r="AD270" s="28"/>
      <c r="BF270" s="9" t="s">
        <v>1049</v>
      </c>
    </row>
    <row r="271" spans="1:58">
      <c r="A271" s="1" t="str">
        <f t="shared" si="51"/>
        <v>|英テキスト|&gt;|&gt;|&gt;|&gt;|Haste  &amp;br;At the beginning of each turn, if no Cards were cast last turn, Transform this creature.|</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Haste  &amp;br;At the beginning of each turn, if no Cards were cast last turn, Transform this creature.</v>
      </c>
      <c r="O271" s="1" t="s">
        <v>1069</v>
      </c>
      <c r="Q271" s="9" t="s">
        <v>12</v>
      </c>
      <c r="R271" s="10" t="str">
        <f>IF(INDEX(AX:AX,W265+1)="",0,INDEX(AX:AX,W265+1)&amp;"/"&amp;INDEX(AY:AY,W265+1))</f>
        <v>3/3</v>
      </c>
      <c r="S271" s="11"/>
      <c r="T271" s="11"/>
      <c r="U271" s="11"/>
      <c r="V271" s="12"/>
      <c r="W271" s="16"/>
      <c r="X271" s="9"/>
      <c r="Y271" s="28"/>
      <c r="Z271" s="28"/>
      <c r="AA271" s="29"/>
      <c r="AC271" s="28"/>
      <c r="AD271" s="28"/>
      <c r="BF271" s="9" t="s">
        <v>1049</v>
      </c>
    </row>
    <row r="272" spans="1:58">
      <c r="A272" s="1" t="str">
        <f t="shared" si="51"/>
        <v>|PT|&gt;|3/3|シールド数|&gt;||</v>
      </c>
      <c r="B272" s="1" t="s">
        <v>1049</v>
      </c>
      <c r="C272" s="1" t="s">
        <v>1069</v>
      </c>
      <c r="D272" s="1" t="s">
        <v>12</v>
      </c>
      <c r="E272" s="1" t="s">
        <v>1069</v>
      </c>
      <c r="F272" s="1" t="s">
        <v>1083</v>
      </c>
      <c r="G272" s="1" t="s">
        <v>1069</v>
      </c>
      <c r="H272" s="1" t="str">
        <f>IF(R271=0,"",R271)</f>
        <v>3/3</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*月の出の侵入者/Moonrise Intruder</v>
      </c>
      <c r="B279" s="1" t="s">
        <v>1049</v>
      </c>
      <c r="C279" s="1" t="str">
        <f>"*"&amp;R279&amp;"/"&amp;T279</f>
        <v>*月の出の侵入者/Moonrise Intruder</v>
      </c>
      <c r="Q279" s="9" t="s">
        <v>3</v>
      </c>
      <c r="R279" s="10" t="str">
        <f>INDEX(AJ:AJ,W278+1)</f>
        <v>月の出の侵入者</v>
      </c>
      <c r="S279" s="11" t="s">
        <v>4</v>
      </c>
      <c r="T279" s="10" t="str">
        <f>INDEX(AK:AK,W278+1)</f>
        <v>Moonrise Intruder</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赤</v>
      </c>
      <c r="S280" s="15" t="s">
        <v>1</v>
      </c>
      <c r="T280" s="10" t="str">
        <f>INDEX(AG:AG,W278+1)</f>
        <v>アンコモン</v>
      </c>
      <c r="U280" s="15" t="s">
        <v>2</v>
      </c>
      <c r="V280" s="10">
        <f>INDEX(AI:AI,W278+1)</f>
        <v>1</v>
      </c>
      <c r="W280" s="16"/>
      <c r="X280" s="10" t="str">
        <f>INDEX(AQ:AQ,W278+1)</f>
        <v>威迫</v>
      </c>
      <c r="Y280" s="28"/>
      <c r="Z280" s="28"/>
      <c r="AA280" s="29"/>
      <c r="AC280" s="11"/>
      <c r="AD280" s="11"/>
      <c r="BF280" s="9" t="s">
        <v>1049</v>
      </c>
    </row>
    <row r="281" spans="1:58">
      <c r="A281" s="1" t="str">
        <f t="shared" si="51"/>
        <v>|色|赤|レアリティ|アンコモン|マナコスト|1|</v>
      </c>
      <c r="B281" s="1" t="s">
        <v>1049</v>
      </c>
      <c r="C281" s="1" t="s">
        <v>1069</v>
      </c>
      <c r="D281" s="4" t="s">
        <v>0</v>
      </c>
      <c r="E281" s="1" t="s">
        <v>1069</v>
      </c>
      <c r="F281" s="1" t="str">
        <f>IF(R280=0,"",R280)</f>
        <v>赤</v>
      </c>
      <c r="G281" s="1" t="s">
        <v>1069</v>
      </c>
      <c r="H281" s="4" t="s">
        <v>1073</v>
      </c>
      <c r="I281" s="1" t="s">
        <v>1069</v>
      </c>
      <c r="J281" s="1" t="str">
        <f>IF(T280=0,"",T280)</f>
        <v>アンコモン</v>
      </c>
      <c r="K281" s="1" t="s">
        <v>1069</v>
      </c>
      <c r="L281" s="4" t="s">
        <v>1074</v>
      </c>
      <c r="M281" s="1" t="s">
        <v>1069</v>
      </c>
      <c r="N281" s="1">
        <f>IF(V280=0,"",V280)</f>
        <v>1</v>
      </c>
      <c r="O281" s="1" t="s">
        <v>1069</v>
      </c>
      <c r="Q281" s="9" t="s">
        <v>5</v>
      </c>
      <c r="R281" s="10" t="str">
        <f>INDEX(AL:AL,W278+1)</f>
        <v>クリーチャー</v>
      </c>
      <c r="S281" s="15" t="s">
        <v>1075</v>
      </c>
      <c r="T281" s="10" t="str">
        <f>INDEX(AN:AN,W278+1)</f>
        <v>狼男</v>
      </c>
      <c r="U281" s="10">
        <f>INDEX(AO:AO,W278+1)</f>
        <v>0</v>
      </c>
      <c r="V281" s="10">
        <f>INDEX(AP:AP,W278+1)</f>
        <v>0</v>
      </c>
      <c r="W281" s="16"/>
      <c r="X281" s="10" t="str">
        <f>INDEX(AZ:AZ,W278+1)</f>
        <v>威迫</v>
      </c>
      <c r="Y281" s="10" t="str">
        <f>INDEX(BA:BA,W278+1)</f>
        <v/>
      </c>
      <c r="Z281" s="10" t="str">
        <f>INDEX(BB:BB,W278+1)</f>
        <v/>
      </c>
      <c r="AA281" s="10">
        <f>INDEX(BC:BC,W278+1)</f>
        <v>0</v>
      </c>
      <c r="AC281" s="28"/>
      <c r="AD281" s="28"/>
      <c r="BF281" s="9" t="s">
        <v>1049</v>
      </c>
    </row>
    <row r="282" spans="1:58">
      <c r="A282" s="1" t="str">
        <f t="shared" si="51"/>
        <v>|種別|クリーチャー|サブタイプ|狼男|||</v>
      </c>
      <c r="B282" s="1" t="s">
        <v>1049</v>
      </c>
      <c r="C282" s="1" t="s">
        <v>1069</v>
      </c>
      <c r="D282" s="4" t="s">
        <v>5</v>
      </c>
      <c r="E282" s="1" t="s">
        <v>1069</v>
      </c>
      <c r="F282" s="1" t="str">
        <f>IF(R281=0,"",R281)</f>
        <v>クリーチャー</v>
      </c>
      <c r="G282" s="1" t="s">
        <v>1069</v>
      </c>
      <c r="H282" s="4" t="s">
        <v>1078</v>
      </c>
      <c r="I282" s="1" t="s">
        <v>1069</v>
      </c>
      <c r="J282" s="1" t="str">
        <f>IF(T281=0,"",T281)</f>
        <v>狼男</v>
      </c>
      <c r="K282" s="1" t="s">
        <v>1069</v>
      </c>
      <c r="L282" s="1" t="str">
        <f>IF(U281=0,"",U281)</f>
        <v/>
      </c>
      <c r="M282" s="1" t="s">
        <v>1069</v>
      </c>
      <c r="N282" s="1" t="str">
        <f>IF(V281=0,"",V281)</f>
        <v/>
      </c>
      <c r="O282" s="1" t="s">
        <v>1069</v>
      </c>
      <c r="Q282" s="9" t="s">
        <v>1079</v>
      </c>
      <c r="R282" s="10" t="str">
        <f>INDEX(BD:BD,W278+1)</f>
        <v>威迫&amp;br;各ターン開始時に、直前のターンにカードが2枚以上唱えられていた場合、このクリーチャーは変身する。</v>
      </c>
      <c r="S282" s="11"/>
      <c r="T282" s="11"/>
      <c r="U282" s="11"/>
      <c r="V282" s="12"/>
      <c r="W282" s="16"/>
      <c r="X282" s="8"/>
      <c r="Y282" s="8"/>
      <c r="Z282" s="8"/>
      <c r="AA282" s="30"/>
      <c r="AC282" s="28"/>
      <c r="AD282" s="28"/>
      <c r="BF282" s="9" t="s">
        <v>1049</v>
      </c>
    </row>
    <row r="283" spans="1:58">
      <c r="A283" s="1" t="str">
        <f t="shared" si="51"/>
        <v>|テキスト|&gt;|&gt;|&gt;|&gt;|威迫&amp;br;各ターン開始時に、直前のターンにカードが2枚以上唱えられていた場合、このクリーチャーは変身する。|</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威迫&amp;br;各ターン開始時に、直前のターンにカードが2枚以上唱えられていた場合、このクリーチャーは変身する。</v>
      </c>
      <c r="O283" s="1" t="s">
        <v>1069</v>
      </c>
      <c r="Q283" s="14" t="s">
        <v>21</v>
      </c>
      <c r="R283" s="10" t="str">
        <f>INDEX(BE:BE,W278+1)</f>
        <v>Menace.&amp;br;At the beginning of each turn, if 2 or more Cards were cast last turn, Transform this creature.</v>
      </c>
      <c r="S283" s="11" t="s">
        <v>1173</v>
      </c>
      <c r="T283" s="10" t="str">
        <f>IF(X283="","",X283&amp;IF(Y283="",""," "&amp;Y283)&amp;IF(Z283="",""," "&amp;Z283)&amp;IF(AA283="",""," "&amp;AA283))</f>
        <v>Menace  </v>
      </c>
      <c r="U283" s="11"/>
      <c r="V283" s="12"/>
      <c r="W283" s="16" t="s">
        <v>1084</v>
      </c>
      <c r="X283" s="9" t="str">
        <f t="shared" ref="X283:AA283" si="55">IF(ISERROR(IF(LEN(X282)&gt;1,X282,VLOOKUP(X281,$AC:$AD,2,FALSE))),"",IF(LEN(X282)&gt;1,X282,VLOOKUP(X281,$AC:$AD,2,FALSE)))</f>
        <v>Menace</v>
      </c>
      <c r="Y283" s="9" t="str">
        <f t="shared" si="55"/>
        <v/>
      </c>
      <c r="Z283" s="9" t="str">
        <f t="shared" si="55"/>
        <v/>
      </c>
      <c r="AA283" s="9" t="str">
        <f t="shared" si="55"/>
        <v> </v>
      </c>
      <c r="AC283" s="28"/>
      <c r="AD283" s="28"/>
      <c r="BF283" s="9" t="s">
        <v>1049</v>
      </c>
    </row>
    <row r="284" spans="1:58">
      <c r="A284" s="1" t="str">
        <f t="shared" si="51"/>
        <v>|英テキスト|&gt;|&gt;|&gt;|&gt;|Menace  &amp;br;Menace.&amp;br;At the beginning of each turn, if 2 or more Cards were cast last turn, Transform this creature.|</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Menace  &amp;br;Menace.&amp;br;At the beginning of each turn, if 2 or more Cards were cast last turn, Transform this creature.</v>
      </c>
      <c r="O284" s="1" t="s">
        <v>1069</v>
      </c>
      <c r="Q284" s="9" t="s">
        <v>12</v>
      </c>
      <c r="R284" s="10" t="str">
        <f>IF(INDEX(AX:AX,W278+1)="",0,INDEX(AX:AX,W278+1)&amp;"/"&amp;INDEX(AY:AY,W278+1))</f>
        <v>5/5</v>
      </c>
      <c r="S284" s="11"/>
      <c r="T284" s="11"/>
      <c r="U284" s="11"/>
      <c r="V284" s="12"/>
      <c r="W284" s="16"/>
      <c r="X284" s="9"/>
      <c r="Y284" s="28"/>
      <c r="Z284" s="28"/>
      <c r="AA284" s="29"/>
      <c r="AC284" s="28"/>
      <c r="AD284" s="28"/>
      <c r="BF284" s="9" t="s">
        <v>1049</v>
      </c>
    </row>
    <row r="285" spans="1:58">
      <c r="A285" s="1" t="str">
        <f t="shared" si="51"/>
        <v>|PT|&gt;|5/5|シールド数|&gt;||</v>
      </c>
      <c r="B285" s="1" t="s">
        <v>1049</v>
      </c>
      <c r="C285" s="1" t="s">
        <v>1069</v>
      </c>
      <c r="D285" s="1" t="s">
        <v>12</v>
      </c>
      <c r="E285" s="1" t="s">
        <v>1069</v>
      </c>
      <c r="F285" s="1" t="s">
        <v>1083</v>
      </c>
      <c r="G285" s="1" t="s">
        <v>1069</v>
      </c>
      <c r="H285" s="1" t="str">
        <f>IF(R284=0,"",R284)</f>
        <v>5/5</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*内面の葛藤/Inner Struggle</v>
      </c>
      <c r="B292" s="1" t="s">
        <v>1049</v>
      </c>
      <c r="C292" s="1" t="str">
        <f>"*"&amp;R292&amp;"/"&amp;T292</f>
        <v>*内面の葛藤/Inner Struggle</v>
      </c>
      <c r="Q292" s="9" t="s">
        <v>3</v>
      </c>
      <c r="R292" s="10" t="str">
        <f>INDEX(AJ:AJ,W291+1)</f>
        <v>内面の葛藤</v>
      </c>
      <c r="S292" s="11" t="s">
        <v>4</v>
      </c>
      <c r="T292" s="10" t="str">
        <f>INDEX(AK:AK,W291+1)</f>
        <v>Inner Struggle</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赤</v>
      </c>
      <c r="S293" s="15" t="s">
        <v>1</v>
      </c>
      <c r="T293" s="10" t="str">
        <f>INDEX(AG:AG,W291+1)</f>
        <v>アンコモン</v>
      </c>
      <c r="U293" s="15" t="s">
        <v>2</v>
      </c>
      <c r="V293" s="10">
        <f>INDEX(AI:AI,W291+1)</f>
        <v>6</v>
      </c>
      <c r="W293" s="16"/>
      <c r="X293" s="10" t="str">
        <f>INDEX(AQ:AQ,W291+1)</f>
        <v>クリーチャー1体を対象とする。それはそのパワーに等しい点数のダメージ受ける。</v>
      </c>
      <c r="Y293" s="28"/>
      <c r="Z293" s="28"/>
      <c r="AA293" s="29"/>
      <c r="AC293" s="11"/>
      <c r="AD293" s="11"/>
      <c r="BF293" s="9" t="s">
        <v>1049</v>
      </c>
    </row>
    <row r="294" spans="1:58">
      <c r="A294" s="1" t="str">
        <f t="shared" si="51"/>
        <v>|色|赤|レアリティ|アンコモン|マナコスト|6|</v>
      </c>
      <c r="B294" s="1" t="s">
        <v>1049</v>
      </c>
      <c r="C294" s="1" t="s">
        <v>1069</v>
      </c>
      <c r="D294" s="4" t="s">
        <v>0</v>
      </c>
      <c r="E294" s="1" t="s">
        <v>1069</v>
      </c>
      <c r="F294" s="1" t="str">
        <f>IF(R293=0,"",R293)</f>
        <v>赤</v>
      </c>
      <c r="G294" s="1" t="s">
        <v>1069</v>
      </c>
      <c r="H294" s="4" t="s">
        <v>1073</v>
      </c>
      <c r="I294" s="1" t="s">
        <v>1069</v>
      </c>
      <c r="J294" s="1" t="str">
        <f>IF(T293=0,"",T293)</f>
        <v>アンコモン</v>
      </c>
      <c r="K294" s="1" t="s">
        <v>1069</v>
      </c>
      <c r="L294" s="4" t="s">
        <v>1074</v>
      </c>
      <c r="M294" s="1" t="s">
        <v>1069</v>
      </c>
      <c r="N294" s="1">
        <f>IF(V293=0,"",V293)</f>
        <v>6</v>
      </c>
      <c r="O294" s="1" t="s">
        <v>1069</v>
      </c>
      <c r="Q294" s="9" t="s">
        <v>5</v>
      </c>
      <c r="R294" s="10" t="str">
        <f>INDEX(AL:AL,W291+1)</f>
        <v>呪文</v>
      </c>
      <c r="S294" s="15" t="s">
        <v>1075</v>
      </c>
      <c r="T294" s="10">
        <f>INDEX(AN:AN,W291+1)</f>
        <v>0</v>
      </c>
      <c r="U294" s="10">
        <f>INDEX(AO:AO,W291+1)</f>
        <v>0</v>
      </c>
      <c r="V294" s="10">
        <f>INDEX(AP:AP,W291+1)</f>
        <v>0</v>
      </c>
      <c r="W294" s="16"/>
      <c r="X294" s="10" t="str">
        <f>INDEX(AZ:AZ,W291+1)</f>
        <v>クリ</v>
      </c>
      <c r="Y294" s="10" t="str">
        <f>INDEX(BA:BA,W291+1)</f>
        <v/>
      </c>
      <c r="Z294" s="10" t="str">
        <f>INDEX(BB:BB,W291+1)</f>
        <v/>
      </c>
      <c r="AA294" s="10">
        <f>INDEX(BC:BC,W291+1)</f>
        <v>0</v>
      </c>
      <c r="AC294" s="28"/>
      <c r="AD294" s="28"/>
      <c r="BF294" s="9" t="s">
        <v>1049</v>
      </c>
    </row>
    <row r="295" spans="1:58">
      <c r="A295" s="1" t="str">
        <f t="shared" si="51"/>
        <v>|種別|呪文|サブタイプ||||</v>
      </c>
      <c r="B295" s="1" t="s">
        <v>1049</v>
      </c>
      <c r="C295" s="1" t="s">
        <v>1069</v>
      </c>
      <c r="D295" s="4" t="s">
        <v>5</v>
      </c>
      <c r="E295" s="1" t="s">
        <v>1069</v>
      </c>
      <c r="F295" s="1" t="str">
        <f>IF(R294=0,"",R294)</f>
        <v>呪文</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クリーチャー1体を対象とする。それはそのパワーに等しい点数のダメージ受ける。</v>
      </c>
      <c r="S295" s="11"/>
      <c r="T295" s="11"/>
      <c r="U295" s="11"/>
      <c r="V295" s="12"/>
      <c r="W295" s="16"/>
      <c r="X295" s="8"/>
      <c r="Y295" s="8"/>
      <c r="Z295" s="8"/>
      <c r="AA295" s="30"/>
      <c r="AC295" s="28"/>
      <c r="AD295" s="28"/>
      <c r="BF295" s="9" t="s">
        <v>1049</v>
      </c>
    </row>
    <row r="296" spans="1:58">
      <c r="A296" s="1" t="str">
        <f t="shared" si="51"/>
        <v>|テキスト|&gt;|&gt;|&gt;|&gt;|クリーチャー1体を対象とする。それはそのパワーに等しい点数のダメージ受ける。|</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クリーチャー1体を対象とする。それはそのパワーに等しい点数のダメージ受ける。</v>
      </c>
      <c r="O296" s="1" t="s">
        <v>1069</v>
      </c>
      <c r="Q296" s="14" t="s">
        <v>21</v>
      </c>
      <c r="R296" s="10" t="str">
        <f>INDEX(BE:BE,W291+1)</f>
        <v>Deal damage to a creature equal to it's Toughness.</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|英テキスト|&gt;|&gt;|&gt;|&gt;|Deal damage to a creature equal to it's Toughness.|</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Deal damage to a creature equal to it's Toughness.</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*稲妻の斧/Lightning Axe</v>
      </c>
      <c r="B305" s="1" t="s">
        <v>1049</v>
      </c>
      <c r="C305" s="1" t="str">
        <f>"*"&amp;R305&amp;"/"&amp;T305</f>
        <v>*稲妻の斧/Lightning Axe</v>
      </c>
      <c r="Q305" s="9" t="s">
        <v>3</v>
      </c>
      <c r="R305" s="10" t="str">
        <f>INDEX(AJ:AJ,W304+1)</f>
        <v>稲妻の斧</v>
      </c>
      <c r="S305" s="11" t="s">
        <v>4</v>
      </c>
      <c r="T305" s="10" t="str">
        <f>INDEX(AK:AK,W304+1)</f>
        <v>Lightning Axe</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赤</v>
      </c>
      <c r="S306" s="15" t="s">
        <v>1</v>
      </c>
      <c r="T306" s="10" t="str">
        <f>INDEX(AG:AG,W304+1)</f>
        <v>アンコモン</v>
      </c>
      <c r="U306" s="15" t="s">
        <v>2</v>
      </c>
      <c r="V306" s="10">
        <f>INDEX(AI:AI,W304+1)</f>
        <v>3</v>
      </c>
      <c r="W306" s="16"/>
      <c r="X306" s="10" t="str">
        <f>INDEX(AQ:AQ,W304+1)</f>
        <v>あなたはカードを1枚捨てて、クリーチャー1体を対象とする。それは5点のダメージを受ける。</v>
      </c>
      <c r="Y306" s="28"/>
      <c r="Z306" s="28"/>
      <c r="AA306" s="29"/>
      <c r="AC306" s="11"/>
      <c r="AD306" s="11"/>
      <c r="BF306" s="9" t="s">
        <v>1049</v>
      </c>
    </row>
    <row r="307" spans="1:58">
      <c r="A307" s="1" t="str">
        <f t="shared" si="51"/>
        <v>|色|赤|レアリティ|アンコモン|マナコスト|3|</v>
      </c>
      <c r="B307" s="1" t="s">
        <v>1049</v>
      </c>
      <c r="C307" s="1" t="s">
        <v>1069</v>
      </c>
      <c r="D307" s="4" t="s">
        <v>0</v>
      </c>
      <c r="E307" s="1" t="s">
        <v>1069</v>
      </c>
      <c r="F307" s="1" t="str">
        <f>IF(R306=0,"",R306)</f>
        <v>赤</v>
      </c>
      <c r="G307" s="1" t="s">
        <v>1069</v>
      </c>
      <c r="H307" s="4" t="s">
        <v>1073</v>
      </c>
      <c r="I307" s="1" t="s">
        <v>1069</v>
      </c>
      <c r="J307" s="1" t="str">
        <f>IF(T306=0,"",T306)</f>
        <v>アンコモン</v>
      </c>
      <c r="K307" s="1" t="s">
        <v>1069</v>
      </c>
      <c r="L307" s="4" t="s">
        <v>1074</v>
      </c>
      <c r="M307" s="1" t="s">
        <v>1069</v>
      </c>
      <c r="N307" s="1">
        <f>IF(V306=0,"",V306)</f>
        <v>3</v>
      </c>
      <c r="O307" s="1" t="s">
        <v>1069</v>
      </c>
      <c r="Q307" s="9" t="s">
        <v>5</v>
      </c>
      <c r="R307" s="10" t="str">
        <f>INDEX(AL:AL,W304+1)</f>
        <v>呪文</v>
      </c>
      <c r="S307" s="15" t="s">
        <v>1075</v>
      </c>
      <c r="T307" s="10">
        <f>INDEX(AN:AN,W304+1)</f>
        <v>0</v>
      </c>
      <c r="U307" s="10">
        <f>INDEX(AO:AO,W304+1)</f>
        <v>0</v>
      </c>
      <c r="V307" s="10">
        <f>INDEX(AP:AP,W304+1)</f>
        <v>0</v>
      </c>
      <c r="W307" s="16"/>
      <c r="X307" s="10" t="str">
        <f>INDEX(AZ:AZ,W304+1)</f>
        <v>あな</v>
      </c>
      <c r="Y307" s="10" t="str">
        <f>INDEX(BA:BA,W304+1)</f>
        <v/>
      </c>
      <c r="Z307" s="10" t="str">
        <f>INDEX(BB:BB,W304+1)</f>
        <v/>
      </c>
      <c r="AA307" s="10">
        <f>INDEX(BC:BC,W304+1)</f>
        <v>0</v>
      </c>
      <c r="AC307" s="28"/>
      <c r="AD307" s="28"/>
      <c r="BF307" s="9" t="s">
        <v>1049</v>
      </c>
    </row>
    <row r="308" spans="1:58">
      <c r="A308" s="1" t="str">
        <f t="shared" si="51"/>
        <v>|種別|呪文|サブタイプ||||</v>
      </c>
      <c r="B308" s="1" t="s">
        <v>1049</v>
      </c>
      <c r="C308" s="1" t="s">
        <v>1069</v>
      </c>
      <c r="D308" s="4" t="s">
        <v>5</v>
      </c>
      <c r="E308" s="1" t="s">
        <v>1069</v>
      </c>
      <c r="F308" s="1" t="str">
        <f>IF(R307=0,"",R307)</f>
        <v>呪文</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あなたはカードを1枚捨てて、クリーチャー1体を対象とする。それは5点のダメージを受ける。</v>
      </c>
      <c r="S308" s="11"/>
      <c r="T308" s="11"/>
      <c r="U308" s="11"/>
      <c r="V308" s="12"/>
      <c r="W308" s="16"/>
      <c r="X308" s="8"/>
      <c r="Y308" s="8"/>
      <c r="Z308" s="8"/>
      <c r="AA308" s="30"/>
      <c r="AC308" s="28"/>
      <c r="AD308" s="28"/>
      <c r="BF308" s="9" t="s">
        <v>1049</v>
      </c>
    </row>
    <row r="309" spans="1:58">
      <c r="A309" s="1" t="str">
        <f t="shared" si="51"/>
        <v>|テキスト|&gt;|&gt;|&gt;|&gt;|あなたはカードを1枚捨てて、クリーチャー1体を対象とする。それは5点のダメージを受ける。|</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あなたはカードを1枚捨てて、クリーチャー1体を対象とする。それは5点のダメージを受ける。</v>
      </c>
      <c r="O309" s="1" t="s">
        <v>1069</v>
      </c>
      <c r="Q309" s="14" t="s">
        <v>21</v>
      </c>
      <c r="R309" s="10" t="str">
        <f>INDEX(BE:BE,W304+1)</f>
        <v>Discard 1 card and deal 6 damage to target creature.</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|英テキスト|&gt;|&gt;|&gt;|&gt;|Discard 1 card and deal 6 damage to target creature.|</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Discard 1 card and deal 6 damage to target creature.</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*邪悪な囁き/Malevolent Whispers</v>
      </c>
      <c r="B318" s="1" t="s">
        <v>1049</v>
      </c>
      <c r="C318" s="1" t="str">
        <f>"*"&amp;R318&amp;"/"&amp;T318</f>
        <v>*邪悪な囁き/Malevolent Whispers</v>
      </c>
      <c r="Q318" s="9" t="s">
        <v>3</v>
      </c>
      <c r="R318" s="10" t="str">
        <f>INDEX(AJ:AJ,W317+1)</f>
        <v>邪悪な囁き</v>
      </c>
      <c r="S318" s="11" t="s">
        <v>4</v>
      </c>
      <c r="T318" s="10" t="str">
        <f>INDEX(AK:AK,W317+1)</f>
        <v>Malevolent Whispers</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赤</v>
      </c>
      <c r="S319" s="15" t="s">
        <v>1</v>
      </c>
      <c r="T319" s="10" t="str">
        <f>INDEX(AG:AG,W317+1)</f>
        <v>アンコモン</v>
      </c>
      <c r="U319" s="15" t="s">
        <v>2</v>
      </c>
      <c r="V319" s="10">
        <f>INDEX(AI:AI,W317+1)</f>
        <v>5</v>
      </c>
      <c r="W319" s="16"/>
      <c r="X319" s="10" t="str">
        <f>INDEX(AQ:AQ,W317+1)</f>
        <v>マッドネス3</v>
      </c>
      <c r="Y319" s="28"/>
      <c r="Z319" s="28"/>
      <c r="AA319" s="29"/>
      <c r="AC319" s="11"/>
      <c r="AD319" s="11"/>
      <c r="BF319" s="9" t="s">
        <v>1049</v>
      </c>
    </row>
    <row r="320" spans="1:58">
      <c r="A320" s="1" t="str">
        <f t="shared" si="51"/>
        <v>|色|赤|レアリティ|アンコモン|マナコスト|5|</v>
      </c>
      <c r="B320" s="1" t="s">
        <v>1049</v>
      </c>
      <c r="C320" s="1" t="s">
        <v>1069</v>
      </c>
      <c r="D320" s="4" t="s">
        <v>0</v>
      </c>
      <c r="E320" s="1" t="s">
        <v>1069</v>
      </c>
      <c r="F320" s="1" t="str">
        <f>IF(R319=0,"",R319)</f>
        <v>赤</v>
      </c>
      <c r="G320" s="1" t="s">
        <v>1069</v>
      </c>
      <c r="H320" s="4" t="s">
        <v>1073</v>
      </c>
      <c r="I320" s="1" t="s">
        <v>1069</v>
      </c>
      <c r="J320" s="1" t="str">
        <f>IF(T319=0,"",T319)</f>
        <v>アンコモン</v>
      </c>
      <c r="K320" s="1" t="s">
        <v>1069</v>
      </c>
      <c r="L320" s="4" t="s">
        <v>1074</v>
      </c>
      <c r="M320" s="1" t="s">
        <v>1069</v>
      </c>
      <c r="N320" s="1">
        <f>IF(V319=0,"",V319)</f>
        <v>5</v>
      </c>
      <c r="O320" s="1" t="s">
        <v>1069</v>
      </c>
      <c r="Q320" s="9" t="s">
        <v>5</v>
      </c>
      <c r="R320" s="10" t="str">
        <f>INDEX(AL:AL,W317+1)</f>
        <v>呪文</v>
      </c>
      <c r="S320" s="15" t="s">
        <v>1075</v>
      </c>
      <c r="T320" s="10">
        <f>INDEX(AN:AN,W317+1)</f>
        <v>0</v>
      </c>
      <c r="U320" s="10">
        <f>INDEX(AO:AO,W317+1)</f>
        <v>0</v>
      </c>
      <c r="V320" s="10">
        <f>INDEX(AP:AP,W317+1)</f>
        <v>0</v>
      </c>
      <c r="W320" s="16"/>
      <c r="X320" s="10" t="str">
        <f>INDEX(AZ:AZ,W317+1)</f>
        <v>マッ</v>
      </c>
      <c r="Y320" s="10" t="str">
        <f>INDEX(BA:BA,W317+1)</f>
        <v/>
      </c>
      <c r="Z320" s="10" t="str">
        <f>INDEX(BB:BB,W317+1)</f>
        <v/>
      </c>
      <c r="AA320" s="10">
        <f>INDEX(BC:BC,W317+1)</f>
        <v>0</v>
      </c>
      <c r="AC320" s="28"/>
      <c r="AD320" s="28"/>
      <c r="BF320" s="9" t="s">
        <v>1049</v>
      </c>
    </row>
    <row r="321" spans="1:58">
      <c r="A321" s="1" t="str">
        <f t="shared" si="51"/>
        <v>|種別|呪文|サブタイプ||||</v>
      </c>
      <c r="B321" s="1" t="s">
        <v>1049</v>
      </c>
      <c r="C321" s="1" t="s">
        <v>1069</v>
      </c>
      <c r="D321" s="4" t="s">
        <v>5</v>
      </c>
      <c r="E321" s="1" t="s">
        <v>1069</v>
      </c>
      <c r="F321" s="1" t="str">
        <f>IF(R320=0,"",R320)</f>
        <v>呪文</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マッドネス3&amp;br;あなたがコントロールするクリーチャーが3体以下である場合、対戦相手がコントロールするクリーチャー1体を対象とする。あなたのターン終了時まで、あなたはそれをコントロールするとともに、あなたのターン終了時まで、それは+2/0の修正を得る。</v>
      </c>
      <c r="S321" s="11"/>
      <c r="T321" s="11"/>
      <c r="U321" s="11"/>
      <c r="V321" s="12"/>
      <c r="W321" s="16"/>
      <c r="X321" s="8" t="s">
        <v>1049</v>
      </c>
      <c r="Y321" s="8"/>
      <c r="Z321" s="8"/>
      <c r="AA321" s="30"/>
      <c r="AC321" s="28"/>
      <c r="AD321" s="28"/>
      <c r="BF321" s="9" t="s">
        <v>1049</v>
      </c>
    </row>
    <row r="322" spans="1:58">
      <c r="A322" s="1" t="str">
        <f t="shared" si="51"/>
        <v>|テキスト|&gt;|&gt;|&gt;|&gt;|マッドネス3&amp;br;あなたがコントロールするクリーチャーが3体以下である場合、対戦相手がコントロールするクリーチャー1体を対象とする。あなたのターン終了時まで、あなたはそれをコントロールするとともに、あなたのターン終了時まで、それは+2/0の修正を得る。|</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マッドネス3&amp;br;あなたがコントロールするクリーチャーが3体以下である場合、対戦相手がコントロールするクリーチャー1体を対象とする。あなたのターン終了時まで、あなたはそれをコントロールするとともに、あなたのターン終了時まで、それは+2/0の修正を得る。</v>
      </c>
      <c r="O322" s="1" t="s">
        <v>1069</v>
      </c>
      <c r="Q322" s="14" t="s">
        <v>21</v>
      </c>
      <c r="R322" s="10" t="str">
        <f>INDEX(BE:BE,W317+1)</f>
        <v>Madness 3.&amp;br;If you control 3 or less creatures, Gain Control of target creature your opponent controls and give it +2/0 until the end of your turn.</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|英テキスト|&gt;|&gt;|&gt;|&gt;|Madness 3.&amp;br;If you control 3 or less creatures, Gain Control of target creature your opponent controls and give it +2/0 until the end of your turn.|</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Madness 3.&amp;br;If you control 3 or less creatures, Gain Control of target creature your opponent controls and give it +2/0 until the end of your turn.</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*ステンシア仮面舞踏会/Stensia Masquerade</v>
      </c>
      <c r="B331" s="1" t="s">
        <v>1049</v>
      </c>
      <c r="C331" s="1" t="str">
        <f>"*"&amp;R331&amp;"/"&amp;T331</f>
        <v>*ステンシア仮面舞踏会/Stensia Masquerade</v>
      </c>
      <c r="Q331" s="9" t="s">
        <v>3</v>
      </c>
      <c r="R331" s="10" t="str">
        <f>INDEX(AJ:AJ,W330+1)</f>
        <v>ステンシア仮面舞踏会</v>
      </c>
      <c r="S331" s="11" t="s">
        <v>4</v>
      </c>
      <c r="T331" s="10" t="str">
        <f>INDEX(AK:AK,W330+1)</f>
        <v>Stensia Masquerade</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赤</v>
      </c>
      <c r="S332" s="15" t="s">
        <v>1</v>
      </c>
      <c r="T332" s="10" t="str">
        <f>INDEX(AG:AG,W330+1)</f>
        <v>アンコモン</v>
      </c>
      <c r="U332" s="15" t="s">
        <v>2</v>
      </c>
      <c r="V332" s="10">
        <f>INDEX(AI:AI,W330+1)</f>
        <v>11</v>
      </c>
      <c r="W332" s="16"/>
      <c r="X332" s="10" t="str">
        <f>INDEX(AQ:AQ,W330+1)</f>
        <v>マッドネス3</v>
      </c>
      <c r="Y332" s="28"/>
      <c r="Z332" s="28"/>
      <c r="AA332" s="29"/>
      <c r="AC332" s="11"/>
      <c r="AD332" s="11"/>
      <c r="BF332" s="9" t="s">
        <v>1049</v>
      </c>
    </row>
    <row r="333" spans="1:58">
      <c r="A333" s="1" t="str">
        <f t="shared" si="62"/>
        <v>|色|赤|レアリティ|アンコモン|マナコスト|11|</v>
      </c>
      <c r="B333" s="1" t="s">
        <v>1049</v>
      </c>
      <c r="C333" s="1" t="s">
        <v>1069</v>
      </c>
      <c r="D333" s="4" t="s">
        <v>0</v>
      </c>
      <c r="E333" s="1" t="s">
        <v>1069</v>
      </c>
      <c r="F333" s="1" t="str">
        <f>IF(R332=0,"",R332)</f>
        <v>赤</v>
      </c>
      <c r="G333" s="1" t="s">
        <v>1069</v>
      </c>
      <c r="H333" s="4" t="s">
        <v>1073</v>
      </c>
      <c r="I333" s="1" t="s">
        <v>1069</v>
      </c>
      <c r="J333" s="1" t="str">
        <f>IF(T332=0,"",T332)</f>
        <v>アンコモン</v>
      </c>
      <c r="K333" s="1" t="s">
        <v>1069</v>
      </c>
      <c r="L333" s="4" t="s">
        <v>1074</v>
      </c>
      <c r="M333" s="1" t="s">
        <v>1069</v>
      </c>
      <c r="N333" s="1">
        <f>IF(V332=0,"",V332)</f>
        <v>11</v>
      </c>
      <c r="O333" s="1" t="s">
        <v>1069</v>
      </c>
      <c r="Q333" s="9" t="s">
        <v>5</v>
      </c>
      <c r="R333" s="10" t="str">
        <f>INDEX(AL:AL,W330+1)</f>
        <v>呪文</v>
      </c>
      <c r="S333" s="15" t="s">
        <v>1075</v>
      </c>
      <c r="T333" s="10">
        <f>INDEX(AN:AN,W330+1)</f>
        <v>0</v>
      </c>
      <c r="U333" s="10">
        <f>INDEX(AO:AO,W330+1)</f>
        <v>0</v>
      </c>
      <c r="V333" s="10">
        <f>INDEX(AP:AP,W330+1)</f>
        <v>0</v>
      </c>
      <c r="W333" s="16"/>
      <c r="X333" s="10" t="str">
        <f>INDEX(AZ:AZ,W330+1)</f>
        <v>マッ</v>
      </c>
      <c r="Y333" s="10" t="str">
        <f>INDEX(BA:BA,W330+1)</f>
        <v/>
      </c>
      <c r="Z333" s="10" t="str">
        <f>INDEX(BB:BB,W330+1)</f>
        <v/>
      </c>
      <c r="AA333" s="10">
        <f>INDEX(BC:BC,W330+1)</f>
        <v>0</v>
      </c>
      <c r="AC333" s="28"/>
      <c r="AD333" s="28"/>
      <c r="BF333" s="9" t="s">
        <v>1049</v>
      </c>
    </row>
    <row r="334" spans="1:58">
      <c r="A334" s="1" t="str">
        <f t="shared" si="62"/>
        <v>|種別|呪文|サブタイプ||||</v>
      </c>
      <c r="B334" s="1" t="s">
        <v>1049</v>
      </c>
      <c r="C334" s="1" t="s">
        <v>1069</v>
      </c>
      <c r="D334" s="4" t="s">
        <v>5</v>
      </c>
      <c r="E334" s="1" t="s">
        <v>1069</v>
      </c>
      <c r="F334" s="1" t="str">
        <f>IF(R333=0,"",R333)</f>
        <v>呪文</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マッドネス3&amp;br;あなたのターン終了時まで、あなたがコントロールする各クリーチャーは先制攻撃を得る。&amp;br;あなたがコントロールする各吸血鬼は+2/+2の修正を受ける。</v>
      </c>
      <c r="S334" s="11"/>
      <c r="T334" s="11"/>
      <c r="U334" s="11"/>
      <c r="V334" s="12"/>
      <c r="W334" s="16"/>
      <c r="X334" s="8"/>
      <c r="Y334" s="8"/>
      <c r="Z334" s="8"/>
      <c r="AA334" s="30"/>
      <c r="AC334" s="28"/>
      <c r="AD334" s="28"/>
      <c r="BF334" s="9" t="s">
        <v>1049</v>
      </c>
    </row>
    <row r="335" spans="1:58">
      <c r="A335" s="1" t="str">
        <f t="shared" si="62"/>
        <v>|テキスト|&gt;|&gt;|&gt;|&gt;|マッドネス3&amp;br;あなたのターン終了時まで、あなたがコントロールする各クリーチャーは先制攻撃を得る。&amp;br;あなたがコントロールする各吸血鬼は+2/+2の修正を受ける。|</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マッドネス3&amp;br;あなたのターン終了時まで、あなたがコントロールする各クリーチャーは先制攻撃を得る。&amp;br;あなたがコントロールする各吸血鬼は+2/+2の修正を受ける。</v>
      </c>
      <c r="O335" s="1" t="s">
        <v>1069</v>
      </c>
      <c r="Q335" s="14" t="s">
        <v>21</v>
      </c>
      <c r="R335" s="10" t="str">
        <f>INDEX(BE:BE,W330+1)</f>
        <v>Madness 3.&amp;br;Each creature you control gains First Strike until the end of your turn and each Vampire you control gains +2/+2.</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|英テキスト|&gt;|&gt;|&gt;|&gt;|Madness 3.&amp;br;Each creature you control gains First Strike until the end of your turn and each Vampire you control gains +2/+2.|</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Madness 3.&amp;br;Each creature you control gains First Strike until the end of your turn and each Vampire you control gains +2/+2.</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*ファルケンラスの過食者/Falkenrath Gorger</v>
      </c>
      <c r="B344" s="1" t="s">
        <v>1049</v>
      </c>
      <c r="C344" s="1" t="str">
        <f>"*"&amp;R344&amp;"/"&amp;T344</f>
        <v>*ファルケンラスの過食者/Falkenrath Gorger</v>
      </c>
      <c r="Q344" s="9" t="s">
        <v>3</v>
      </c>
      <c r="R344" s="10" t="str">
        <f>INDEX(AJ:AJ,W343+1)</f>
        <v>ファルケンラスの過食者</v>
      </c>
      <c r="S344" s="11" t="s">
        <v>4</v>
      </c>
      <c r="T344" s="10" t="str">
        <f>INDEX(AK:AK,W343+1)</f>
        <v>Falkenrath Gorger</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赤</v>
      </c>
      <c r="S345" s="15" t="s">
        <v>1</v>
      </c>
      <c r="T345" s="10" t="str">
        <f>INDEX(AG:AG,W343+1)</f>
        <v>レア</v>
      </c>
      <c r="U345" s="15" t="s">
        <v>2</v>
      </c>
      <c r="V345" s="10">
        <f>INDEX(AI:AI,W343+1)</f>
        <v>13</v>
      </c>
      <c r="W345" s="16"/>
      <c r="X345" s="10" t="str">
        <f>INDEX(AQ:AQ,W343+1)</f>
        <v>このクリーチャーが戦場に出ている間、あなたの手札の各吸血鬼はマッドネス3を得る。</v>
      </c>
      <c r="Y345" s="28"/>
      <c r="Z345" s="28"/>
      <c r="AA345" s="29"/>
      <c r="AC345" s="11"/>
      <c r="AD345" s="11"/>
      <c r="BF345" s="9" t="s">
        <v>1049</v>
      </c>
    </row>
    <row r="346" spans="1:58">
      <c r="A346" s="1" t="str">
        <f t="shared" si="62"/>
        <v>|色|赤|レアリティ|レア|マナコスト|13|</v>
      </c>
      <c r="B346" s="1" t="s">
        <v>1049</v>
      </c>
      <c r="C346" s="1" t="s">
        <v>1069</v>
      </c>
      <c r="D346" s="4" t="s">
        <v>0</v>
      </c>
      <c r="E346" s="1" t="s">
        <v>1069</v>
      </c>
      <c r="F346" s="1" t="str">
        <f>IF(R345=0,"",R345)</f>
        <v>赤</v>
      </c>
      <c r="G346" s="1" t="s">
        <v>1069</v>
      </c>
      <c r="H346" s="4" t="s">
        <v>1073</v>
      </c>
      <c r="I346" s="1" t="s">
        <v>1069</v>
      </c>
      <c r="J346" s="1" t="str">
        <f>IF(T345=0,"",T345)</f>
        <v>レア</v>
      </c>
      <c r="K346" s="1" t="s">
        <v>1069</v>
      </c>
      <c r="L346" s="4" t="s">
        <v>1074</v>
      </c>
      <c r="M346" s="1" t="s">
        <v>1069</v>
      </c>
      <c r="N346" s="1">
        <f>IF(V345=0,"",V345)</f>
        <v>13</v>
      </c>
      <c r="O346" s="1" t="s">
        <v>1069</v>
      </c>
      <c r="Q346" s="9" t="s">
        <v>5</v>
      </c>
      <c r="R346" s="10" t="str">
        <f>INDEX(AL:AL,W343+1)</f>
        <v>クリーチャー</v>
      </c>
      <c r="S346" s="15" t="s">
        <v>1075</v>
      </c>
      <c r="T346" s="10" t="str">
        <f>INDEX(AN:AN,W343+1)</f>
        <v>吸血鬼</v>
      </c>
      <c r="U346" s="10" t="str">
        <f>INDEX(AO:AO,W343+1)</f>
        <v>バーサーカー</v>
      </c>
      <c r="V346" s="10">
        <f>INDEX(AP:AP,W343+1)</f>
        <v>0</v>
      </c>
      <c r="W346" s="16"/>
      <c r="X346" s="10" t="str">
        <f>INDEX(AZ:AZ,W343+1)</f>
        <v>この</v>
      </c>
      <c r="Y346" s="10" t="str">
        <f>INDEX(BA:BA,W343+1)</f>
        <v/>
      </c>
      <c r="Z346" s="10" t="str">
        <f>INDEX(BB:BB,W343+1)</f>
        <v/>
      </c>
      <c r="AA346" s="10">
        <f>INDEX(BC:BC,W343+1)</f>
        <v>0</v>
      </c>
      <c r="AC346" s="28"/>
      <c r="AD346" s="28"/>
      <c r="BF346" s="9" t="s">
        <v>1049</v>
      </c>
    </row>
    <row r="347" spans="1:58">
      <c r="A347" s="1" t="str">
        <f t="shared" si="62"/>
        <v>|種別|クリーチャー|サブタイプ|吸血鬼|バーサーカー||</v>
      </c>
      <c r="B347" s="1" t="s">
        <v>1049</v>
      </c>
      <c r="C347" s="1" t="s">
        <v>1069</v>
      </c>
      <c r="D347" s="4" t="s">
        <v>5</v>
      </c>
      <c r="E347" s="1" t="s">
        <v>1069</v>
      </c>
      <c r="F347" s="1" t="str">
        <f>IF(R346=0,"",R346)</f>
        <v>クリーチャー</v>
      </c>
      <c r="G347" s="1" t="s">
        <v>1069</v>
      </c>
      <c r="H347" s="4" t="s">
        <v>1078</v>
      </c>
      <c r="I347" s="1" t="s">
        <v>1069</v>
      </c>
      <c r="J347" s="1" t="str">
        <f>IF(T346=0,"",T346)</f>
        <v>吸血鬼</v>
      </c>
      <c r="K347" s="1" t="s">
        <v>1069</v>
      </c>
      <c r="L347" s="1" t="str">
        <f>IF(U346=0,"",U346)</f>
        <v>バーサーカー</v>
      </c>
      <c r="M347" s="1" t="s">
        <v>1069</v>
      </c>
      <c r="N347" s="1" t="str">
        <f>IF(V346=0,"",V346)</f>
        <v/>
      </c>
      <c r="O347" s="1" t="s">
        <v>1069</v>
      </c>
      <c r="Q347" s="9" t="s">
        <v>1079</v>
      </c>
      <c r="R347" s="10" t="str">
        <f>INDEX(BD:BD,W343+1)</f>
        <v>このクリーチャーが戦場に出ている間、あなたの手札の各吸血鬼はマッドネス3を得る。</v>
      </c>
      <c r="S347" s="11"/>
      <c r="T347" s="11"/>
      <c r="U347" s="11"/>
      <c r="V347" s="12"/>
      <c r="W347" s="16"/>
      <c r="X347" s="8"/>
      <c r="Y347" s="8"/>
      <c r="Z347" s="8"/>
      <c r="AA347" s="30"/>
      <c r="AC347" s="28"/>
      <c r="AD347" s="28"/>
      <c r="BF347" s="9" t="s">
        <v>1049</v>
      </c>
    </row>
    <row r="348" spans="1:58">
      <c r="A348" s="1" t="str">
        <f t="shared" si="62"/>
        <v>|テキスト|&gt;|&gt;|&gt;|&gt;|このクリーチャーが戦場に出ている間、あなたの手札の各吸血鬼はマッドネス3を得る。|</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このクリーチャーが戦場に出ている間、あなたの手札の各吸血鬼はマッドネス3を得る。</v>
      </c>
      <c r="O348" s="1" t="s">
        <v>1069</v>
      </c>
      <c r="Q348" s="14" t="s">
        <v>21</v>
      </c>
      <c r="R348" s="10" t="str">
        <f>INDEX(BE:BE,W343+1)</f>
        <v>While this creature is on the battlefield, give Madness 3 to each Vampire in your hand.</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|英テキスト|&gt;|&gt;|&gt;|&gt;|While this creature is on the battlefield, give Madness 3 to each Vampire in your hand.|</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While this creature is on the battlefield, give Madness 3 to each Vampire in your hand.</v>
      </c>
      <c r="O349" s="1" t="s">
        <v>1069</v>
      </c>
      <c r="Q349" s="9" t="s">
        <v>12</v>
      </c>
      <c r="R349" s="10" t="str">
        <f>IF(INDEX(AX:AX,W343+1)="",0,INDEX(AX:AX,W343+1)&amp;"/"&amp;INDEX(AY:AY,W343+1))</f>
        <v>4/3</v>
      </c>
      <c r="S349" s="11"/>
      <c r="T349" s="11"/>
      <c r="U349" s="11"/>
      <c r="V349" s="12"/>
      <c r="W349" s="16"/>
      <c r="X349" s="9"/>
      <c r="Y349" s="28"/>
      <c r="Z349" s="28"/>
      <c r="AA349" s="29"/>
      <c r="AC349" s="28"/>
      <c r="AD349" s="28"/>
      <c r="BF349" s="9" t="s">
        <v>1049</v>
      </c>
    </row>
    <row r="350" spans="1:58">
      <c r="A350" s="1" t="str">
        <f t="shared" si="62"/>
        <v>|PT|&gt;|4/3|シールド数|&gt;||</v>
      </c>
      <c r="B350" s="1" t="s">
        <v>1049</v>
      </c>
      <c r="C350" s="1" t="s">
        <v>1069</v>
      </c>
      <c r="D350" s="1" t="s">
        <v>12</v>
      </c>
      <c r="E350" s="1" t="s">
        <v>1069</v>
      </c>
      <c r="F350" s="1" t="s">
        <v>1083</v>
      </c>
      <c r="G350" s="1" t="s">
        <v>1069</v>
      </c>
      <c r="H350" s="1" t="str">
        <f>IF(R349=0,"",R349)</f>
        <v>4/3</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*炎刃の天使/Flameblade Angel</v>
      </c>
      <c r="B357" s="1" t="s">
        <v>1049</v>
      </c>
      <c r="C357" s="1" t="str">
        <f>"*"&amp;R357&amp;"/"&amp;T357</f>
        <v>*炎刃の天使/Flameblade Angel</v>
      </c>
      <c r="Q357" s="9" t="s">
        <v>3</v>
      </c>
      <c r="R357" s="10" t="str">
        <f>INDEX(AJ:AJ,W356+1)</f>
        <v>炎刃の天使</v>
      </c>
      <c r="S357" s="11" t="s">
        <v>4</v>
      </c>
      <c r="T357" s="10" t="str">
        <f>INDEX(AK:AK,W356+1)</f>
        <v>Flameblade Angel</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赤</v>
      </c>
      <c r="S358" s="15" t="s">
        <v>1</v>
      </c>
      <c r="T358" s="10" t="str">
        <f>INDEX(AG:AG,W356+1)</f>
        <v>レア</v>
      </c>
      <c r="U358" s="15" t="s">
        <v>2</v>
      </c>
      <c r="V358" s="10">
        <f>INDEX(AI:AI,W356+1)</f>
        <v>11</v>
      </c>
      <c r="W358" s="16"/>
      <c r="X358" s="10" t="str">
        <f>INDEX(AQ:AQ,W356+1)</f>
        <v>飛行</v>
      </c>
      <c r="Y358" s="28"/>
      <c r="Z358" s="28"/>
      <c r="AA358" s="29"/>
      <c r="AC358" s="11"/>
      <c r="AD358" s="11"/>
      <c r="BF358" s="9" t="s">
        <v>1049</v>
      </c>
    </row>
    <row r="359" spans="1:58">
      <c r="A359" s="1" t="str">
        <f t="shared" si="62"/>
        <v>|色|赤|レアリティ|レア|マナコスト|11|</v>
      </c>
      <c r="B359" s="1" t="s">
        <v>1049</v>
      </c>
      <c r="C359" s="1" t="s">
        <v>1069</v>
      </c>
      <c r="D359" s="4" t="s">
        <v>0</v>
      </c>
      <c r="E359" s="1" t="s">
        <v>1069</v>
      </c>
      <c r="F359" s="1" t="str">
        <f>IF(R358=0,"",R358)</f>
        <v>赤</v>
      </c>
      <c r="G359" s="1" t="s">
        <v>1069</v>
      </c>
      <c r="H359" s="4" t="s">
        <v>1073</v>
      </c>
      <c r="I359" s="1" t="s">
        <v>1069</v>
      </c>
      <c r="J359" s="1" t="str">
        <f>IF(T358=0,"",T358)</f>
        <v>レア</v>
      </c>
      <c r="K359" s="1" t="s">
        <v>1069</v>
      </c>
      <c r="L359" s="4" t="s">
        <v>1074</v>
      </c>
      <c r="M359" s="1" t="s">
        <v>1069</v>
      </c>
      <c r="N359" s="1">
        <f>IF(V358=0,"",V358)</f>
        <v>11</v>
      </c>
      <c r="O359" s="1" t="s">
        <v>1069</v>
      </c>
      <c r="Q359" s="9" t="s">
        <v>5</v>
      </c>
      <c r="R359" s="10" t="str">
        <f>INDEX(AL:AL,W356+1)</f>
        <v>クリーチャー</v>
      </c>
      <c r="S359" s="15" t="s">
        <v>1075</v>
      </c>
      <c r="T359" s="10" t="str">
        <f>INDEX(AN:AN,W356+1)</f>
        <v>天使</v>
      </c>
      <c r="U359" s="10">
        <f>INDEX(AO:AO,W356+1)</f>
        <v>0</v>
      </c>
      <c r="V359" s="10">
        <f>INDEX(AP:AP,W356+1)</f>
        <v>0</v>
      </c>
      <c r="W359" s="16"/>
      <c r="X359" s="10" t="str">
        <f>INDEX(AZ:AZ,W356+1)</f>
        <v>飛行</v>
      </c>
      <c r="Y359" s="10" t="str">
        <f>INDEX(BA:BA,W356+1)</f>
        <v/>
      </c>
      <c r="Z359" s="10" t="str">
        <f>INDEX(BB:BB,W356+1)</f>
        <v/>
      </c>
      <c r="AA359" s="10">
        <f>INDEX(BC:BC,W356+1)</f>
        <v>0</v>
      </c>
      <c r="AC359" s="28"/>
      <c r="AD359" s="28"/>
      <c r="BF359" s="9" t="s">
        <v>1049</v>
      </c>
    </row>
    <row r="360" spans="1:58">
      <c r="A360" s="1" t="str">
        <f t="shared" si="62"/>
        <v>|種別|クリーチャー|サブタイプ|天使|||</v>
      </c>
      <c r="B360" s="1" t="s">
        <v>1049</v>
      </c>
      <c r="C360" s="1" t="s">
        <v>1069</v>
      </c>
      <c r="D360" s="4" t="s">
        <v>5</v>
      </c>
      <c r="E360" s="1" t="s">
        <v>1069</v>
      </c>
      <c r="F360" s="1" t="str">
        <f>IF(R359=0,"",R359)</f>
        <v>クリーチャー</v>
      </c>
      <c r="G360" s="1" t="s">
        <v>1069</v>
      </c>
      <c r="H360" s="4" t="s">
        <v>1078</v>
      </c>
      <c r="I360" s="1" t="s">
        <v>1069</v>
      </c>
      <c r="J360" s="1" t="str">
        <f>IF(T359=0,"",T359)</f>
        <v>天使</v>
      </c>
      <c r="K360" s="1" t="s">
        <v>1069</v>
      </c>
      <c r="L360" s="1" t="str">
        <f>IF(U359=0,"",U359)</f>
        <v/>
      </c>
      <c r="M360" s="1" t="s">
        <v>1069</v>
      </c>
      <c r="N360" s="1" t="str">
        <f>IF(V359=0,"",V359)</f>
        <v/>
      </c>
      <c r="O360" s="1" t="s">
        <v>1069</v>
      </c>
      <c r="Q360" s="9" t="s">
        <v>1079</v>
      </c>
      <c r="R360" s="10" t="str">
        <f>INDEX(BD:BD,W356+1)</f>
        <v>飛行&amp;br;あなたかあなたがコントロールするクリーチャーがダメージを受けたとき、対戦相手は1点のダメージを受ける。</v>
      </c>
      <c r="S360" s="11"/>
      <c r="T360" s="11"/>
      <c r="U360" s="11"/>
      <c r="V360" s="12"/>
      <c r="W360" s="16"/>
      <c r="X360" s="8"/>
      <c r="Y360" s="8"/>
      <c r="Z360" s="8"/>
      <c r="AA360" s="30"/>
      <c r="AC360" s="28"/>
      <c r="AD360" s="28"/>
      <c r="BF360" s="9" t="s">
        <v>1049</v>
      </c>
    </row>
    <row r="361" spans="1:58">
      <c r="A361" s="1" t="str">
        <f t="shared" si="62"/>
        <v>|テキスト|&gt;|&gt;|&gt;|&gt;|飛行&amp;br;あなたかあなたがコントロールするクリーチャーがダメージを受けたとき、対戦相手は1点のダメージを受ける。|</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飛行&amp;br;あなたかあなたがコントロールするクリーチャーがダメージを受けたとき、対戦相手は1点のダメージを受ける。</v>
      </c>
      <c r="O361" s="1" t="s">
        <v>1069</v>
      </c>
      <c r="Q361" s="14" t="s">
        <v>21</v>
      </c>
      <c r="R361" s="10" t="str">
        <f>INDEX(BE:BE,W356+1)</f>
        <v>When you or a creature you control take damage, deal 1 damage to your opponent.</v>
      </c>
      <c r="S361" s="11" t="s">
        <v>1173</v>
      </c>
      <c r="T361" s="10" t="str">
        <f>IF(X361="","",X361&amp;IF(Y361="",""," "&amp;Y361)&amp;IF(Z361="",""," "&amp;Z361)&amp;IF(AA361="",""," "&amp;AA361))</f>
        <v>Flying  </v>
      </c>
      <c r="U361" s="11"/>
      <c r="V361" s="12"/>
      <c r="W361" s="16" t="s">
        <v>1084</v>
      </c>
      <c r="X361" s="9" t="str">
        <f t="shared" ref="X361:AA361" si="68">IF(ISERROR(IF(LEN(X360)&gt;1,X360,VLOOKUP(X359,$AC:$AD,2,FALSE))),"",IF(LEN(X360)&gt;1,X360,VLOOKUP(X359,$AC:$AD,2,FALSE)))</f>
        <v>Flying</v>
      </c>
      <c r="Y361" s="9" t="str">
        <f t="shared" si="68"/>
        <v/>
      </c>
      <c r="Z361" s="9" t="str">
        <f t="shared" si="68"/>
        <v/>
      </c>
      <c r="AA361" s="9" t="str">
        <f t="shared" si="68"/>
        <v> </v>
      </c>
      <c r="AC361" s="28"/>
      <c r="AD361" s="28"/>
      <c r="BF361" s="9" t="s">
        <v>1049</v>
      </c>
    </row>
    <row r="362" spans="1:58">
      <c r="A362" s="1" t="str">
        <f t="shared" si="62"/>
        <v>|英テキスト|&gt;|&gt;|&gt;|&gt;|Flying  &amp;br;When you or a creature you control take damage, deal 1 damage to your opponent.|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Flying  &amp;br;When you or a creature you control take damage, deal 1 damage to your opponent.</v>
      </c>
      <c r="O362" s="1" t="s">
        <v>1069</v>
      </c>
      <c r="Q362" s="9" t="s">
        <v>12</v>
      </c>
      <c r="R362" s="10" t="str">
        <f>IF(INDEX(AX:AX,W356+1)="",0,INDEX(AX:AX,W356+1)&amp;"/"&amp;INDEX(AY:AY,W356+1))</f>
        <v>4/4</v>
      </c>
      <c r="S362" s="11"/>
      <c r="T362" s="11"/>
      <c r="U362" s="11"/>
      <c r="V362" s="12"/>
      <c r="W362" s="16"/>
      <c r="X362" s="9"/>
      <c r="Y362" s="28"/>
      <c r="Z362" s="28"/>
      <c r="AA362" s="29"/>
      <c r="AC362" s="28"/>
      <c r="AD362" s="28"/>
      <c r="BF362" s="9" t="s">
        <v>1049</v>
      </c>
    </row>
    <row r="363" spans="1:58">
      <c r="A363" s="1" t="str">
        <f t="shared" si="62"/>
        <v>|PT|&gt;|4/4|シールド数|&gt;||</v>
      </c>
      <c r="B363" s="1" t="s">
        <v>1049</v>
      </c>
      <c r="C363" s="1" t="s">
        <v>1069</v>
      </c>
      <c r="D363" s="1" t="s">
        <v>12</v>
      </c>
      <c r="E363" s="1" t="s">
        <v>1069</v>
      </c>
      <c r="F363" s="1" t="s">
        <v>1083</v>
      </c>
      <c r="G363" s="1" t="s">
        <v>1069</v>
      </c>
      <c r="H363" s="1" t="str">
        <f>IF(R362=0,"",R362)</f>
        <v>4/4</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*災いの狼/Scourge Wolf</v>
      </c>
      <c r="B370" s="1" t="s">
        <v>1049</v>
      </c>
      <c r="C370" s="1" t="str">
        <f>"*"&amp;R370&amp;"/"&amp;T370</f>
        <v>*災いの狼/Scourge Wolf</v>
      </c>
      <c r="Q370" s="9" t="s">
        <v>3</v>
      </c>
      <c r="R370" s="10" t="str">
        <f>INDEX(AJ:AJ,W369+1)</f>
        <v>災いの狼</v>
      </c>
      <c r="S370" s="11" t="s">
        <v>4</v>
      </c>
      <c r="T370" s="10" t="str">
        <f>INDEX(AK:AK,W369+1)</f>
        <v>Scourge Wolf</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赤</v>
      </c>
      <c r="S371" s="15" t="s">
        <v>1</v>
      </c>
      <c r="T371" s="10" t="str">
        <f>INDEX(AG:AG,W369+1)</f>
        <v>レア</v>
      </c>
      <c r="U371" s="15" t="s">
        <v>2</v>
      </c>
      <c r="V371" s="10">
        <f>INDEX(AI:AI,W369+1)</f>
        <v>8</v>
      </c>
      <c r="W371" s="16"/>
      <c r="X371" s="10" t="str">
        <f>INDEX(AQ:AQ,W369+1)</f>
        <v>先制攻撃</v>
      </c>
      <c r="Y371" s="28"/>
      <c r="Z371" s="28"/>
      <c r="AA371" s="29"/>
      <c r="AC371" s="11"/>
      <c r="AD371" s="11"/>
      <c r="BF371" s="9" t="s">
        <v>1049</v>
      </c>
    </row>
    <row r="372" spans="1:58">
      <c r="A372" s="1" t="str">
        <f t="shared" si="62"/>
        <v>|色|赤|レアリティ|レア|マナコスト|8|</v>
      </c>
      <c r="B372" s="1" t="s">
        <v>1049</v>
      </c>
      <c r="C372" s="1" t="s">
        <v>1069</v>
      </c>
      <c r="D372" s="4" t="s">
        <v>0</v>
      </c>
      <c r="E372" s="1" t="s">
        <v>1069</v>
      </c>
      <c r="F372" s="1" t="str">
        <f>IF(R371=0,"",R371)</f>
        <v>赤</v>
      </c>
      <c r="G372" s="1" t="s">
        <v>1069</v>
      </c>
      <c r="H372" s="4" t="s">
        <v>1073</v>
      </c>
      <c r="I372" s="1" t="s">
        <v>1069</v>
      </c>
      <c r="J372" s="1" t="str">
        <f>IF(T371=0,"",T371)</f>
        <v>レア</v>
      </c>
      <c r="K372" s="1" t="s">
        <v>1069</v>
      </c>
      <c r="L372" s="4" t="s">
        <v>1074</v>
      </c>
      <c r="M372" s="1" t="s">
        <v>1069</v>
      </c>
      <c r="N372" s="1">
        <f>IF(V371=0,"",V371)</f>
        <v>8</v>
      </c>
      <c r="O372" s="1" t="s">
        <v>1069</v>
      </c>
      <c r="Q372" s="9" t="s">
        <v>5</v>
      </c>
      <c r="R372" s="10" t="str">
        <f>INDEX(AL:AL,W369+1)</f>
        <v>クリーチャー</v>
      </c>
      <c r="S372" s="15" t="s">
        <v>1075</v>
      </c>
      <c r="T372" s="10" t="str">
        <f>INDEX(AN:AN,W369+1)</f>
        <v>狼</v>
      </c>
      <c r="U372" s="10" t="str">
        <f>INDEX(AO:AO,W369+1)</f>
        <v>ホラー</v>
      </c>
      <c r="V372" s="10">
        <f>INDEX(AP:AP,W369+1)</f>
        <v>0</v>
      </c>
      <c r="W372" s="16"/>
      <c r="X372" s="10" t="str">
        <f>INDEX(AZ:AZ,W369+1)</f>
        <v>先制</v>
      </c>
      <c r="Y372" s="10" t="str">
        <f>INDEX(BA:BA,W369+1)</f>
        <v/>
      </c>
      <c r="Z372" s="10" t="str">
        <f>INDEX(BB:BB,W369+1)</f>
        <v/>
      </c>
      <c r="AA372" s="10">
        <f>INDEX(BC:BC,W369+1)</f>
        <v>0</v>
      </c>
      <c r="AC372" s="28"/>
      <c r="AD372" s="28"/>
      <c r="BF372" s="9" t="s">
        <v>1049</v>
      </c>
    </row>
    <row r="373" spans="1:58">
      <c r="A373" s="1" t="str">
        <f t="shared" si="62"/>
        <v>|種別|クリーチャー|サブタイプ|狼|ホラー||</v>
      </c>
      <c r="B373" s="1" t="s">
        <v>1049</v>
      </c>
      <c r="C373" s="1" t="s">
        <v>1069</v>
      </c>
      <c r="D373" s="4" t="s">
        <v>5</v>
      </c>
      <c r="E373" s="1" t="s">
        <v>1069</v>
      </c>
      <c r="F373" s="1" t="str">
        <f>IF(R372=0,"",R372)</f>
        <v>クリーチャー</v>
      </c>
      <c r="G373" s="1" t="s">
        <v>1069</v>
      </c>
      <c r="H373" s="4" t="s">
        <v>1078</v>
      </c>
      <c r="I373" s="1" t="s">
        <v>1069</v>
      </c>
      <c r="J373" s="1" t="str">
        <f>IF(T372=0,"",T372)</f>
        <v>狼</v>
      </c>
      <c r="K373" s="1" t="s">
        <v>1069</v>
      </c>
      <c r="L373" s="1" t="str">
        <f>IF(U372=0,"",U372)</f>
        <v>ホラー</v>
      </c>
      <c r="M373" s="1" t="s">
        <v>1069</v>
      </c>
      <c r="N373" s="1" t="str">
        <f>IF(V372=0,"",V372)</f>
        <v/>
      </c>
      <c r="O373" s="1" t="s">
        <v>1069</v>
      </c>
      <c r="Q373" s="9" t="s">
        <v>1079</v>
      </c>
      <c r="R373" s="10" t="str">
        <f>INDEX(BD:BD,W369+1)</f>
        <v>先制攻撃&amp;br;昂揚：このクリーチャーは二段攻撃を得る。</v>
      </c>
      <c r="S373" s="11"/>
      <c r="T373" s="11"/>
      <c r="U373" s="11"/>
      <c r="V373" s="12"/>
      <c r="W373" s="16"/>
      <c r="X373" s="8"/>
      <c r="Y373" s="8"/>
      <c r="Z373" s="8"/>
      <c r="AA373" s="30"/>
      <c r="AC373" s="28"/>
      <c r="AD373" s="28"/>
      <c r="BF373" s="9" t="s">
        <v>1049</v>
      </c>
    </row>
    <row r="374" spans="1:58">
      <c r="A374" s="1" t="str">
        <f t="shared" si="62"/>
        <v>|テキスト|&gt;|&gt;|&gt;|&gt;|先制攻撃&amp;br;昂揚：このクリーチャーは二段攻撃を得る。|</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先制攻撃&amp;br;昂揚：このクリーチャーは二段攻撃を得る。</v>
      </c>
      <c r="O374" s="1" t="s">
        <v>1069</v>
      </c>
      <c r="Q374" s="14" t="s">
        <v>21</v>
      </c>
      <c r="R374" s="10" t="str">
        <f>INDEX(BE:BE,W369+1)</f>
        <v>While this creature is on the battlefield, Delirium:This creature gains Double Strike.</v>
      </c>
      <c r="S374" s="11" t="s">
        <v>1173</v>
      </c>
      <c r="T374" s="10" t="str">
        <f>IF(X374="","",X374&amp;IF(Y374="",""," "&amp;Y374)&amp;IF(Z374="",""," "&amp;Z374)&amp;IF(AA374="",""," "&amp;AA374))</f>
        <v>First strike  </v>
      </c>
      <c r="U374" s="11"/>
      <c r="V374" s="12"/>
      <c r="W374" s="16" t="s">
        <v>1084</v>
      </c>
      <c r="X374" s="9" t="str">
        <f t="shared" ref="X374:AA374" si="70">IF(ISERROR(IF(LEN(X373)&gt;1,X373,VLOOKUP(X372,$AC:$AD,2,FALSE))),"",IF(LEN(X373)&gt;1,X373,VLOOKUP(X372,$AC:$AD,2,FALSE)))</f>
        <v>First strike</v>
      </c>
      <c r="Y374" s="9" t="str">
        <f t="shared" si="70"/>
        <v/>
      </c>
      <c r="Z374" s="9" t="str">
        <f t="shared" si="70"/>
        <v/>
      </c>
      <c r="AA374" s="9" t="str">
        <f t="shared" si="70"/>
        <v> </v>
      </c>
      <c r="AC374" s="28"/>
      <c r="AD374" s="28"/>
      <c r="BF374" s="9" t="s">
        <v>1049</v>
      </c>
    </row>
    <row r="375" spans="1:58">
      <c r="A375" s="1" t="str">
        <f t="shared" si="62"/>
        <v>|英テキスト|&gt;|&gt;|&gt;|&gt;|First strike  &amp;br;While this creature is on the battlefield, Delirium:This creature gains Double Strike.|</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First strike  &amp;br;While this creature is on the battlefield, Delirium:This creature gains Double Strike.</v>
      </c>
      <c r="O375" s="1" t="s">
        <v>1069</v>
      </c>
      <c r="Q375" s="9" t="s">
        <v>12</v>
      </c>
      <c r="R375" s="10" t="str">
        <f>IF(INDEX(AX:AX,W369+1)="",0,INDEX(AX:AX,W369+1)&amp;"/"&amp;INDEX(AY:AY,W369+1))</f>
        <v>4/4</v>
      </c>
      <c r="S375" s="11"/>
      <c r="T375" s="11"/>
      <c r="U375" s="11"/>
      <c r="V375" s="12"/>
      <c r="W375" s="16"/>
      <c r="X375" s="9"/>
      <c r="Y375" s="28"/>
      <c r="Z375" s="28"/>
      <c r="AA375" s="29"/>
      <c r="AC375" s="28"/>
      <c r="AD375" s="28"/>
      <c r="BF375" s="9" t="s">
        <v>1049</v>
      </c>
    </row>
    <row r="376" spans="1:58">
      <c r="A376" s="1" t="str">
        <f t="shared" si="62"/>
        <v>|PT|&gt;|4/4|シールド数|&gt;||</v>
      </c>
      <c r="B376" s="1" t="s">
        <v>1049</v>
      </c>
      <c r="C376" s="1" t="s">
        <v>1069</v>
      </c>
      <c r="D376" s="1" t="s">
        <v>12</v>
      </c>
      <c r="E376" s="1" t="s">
        <v>1069</v>
      </c>
      <c r="F376" s="1" t="s">
        <v>1083</v>
      </c>
      <c r="G376" s="1" t="s">
        <v>1069</v>
      </c>
      <c r="H376" s="1" t="str">
        <f>IF(R375=0,"",R375)</f>
        <v>4/4</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*アヴァシンの裁き/Avacyn's Judgement</v>
      </c>
      <c r="B383" s="1" t="s">
        <v>1049</v>
      </c>
      <c r="C383" s="1" t="str">
        <f>"*"&amp;R383&amp;"/"&amp;T383</f>
        <v>*アヴァシンの裁き/Avacyn's Judgement</v>
      </c>
      <c r="Q383" s="9" t="s">
        <v>3</v>
      </c>
      <c r="R383" s="10" t="str">
        <f>INDEX(AJ:AJ,W382+1)</f>
        <v>アヴァシンの裁き</v>
      </c>
      <c r="S383" s="11" t="s">
        <v>4</v>
      </c>
      <c r="T383" s="10" t="str">
        <f>INDEX(AK:AK,W382+1)</f>
        <v>Avacyn's Judgement</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赤</v>
      </c>
      <c r="S384" s="15" t="s">
        <v>1</v>
      </c>
      <c r="T384" s="10" t="str">
        <f>INDEX(AG:AG,W382+1)</f>
        <v>レア</v>
      </c>
      <c r="U384" s="15" t="s">
        <v>2</v>
      </c>
      <c r="V384" s="10">
        <f>INDEX(AI:AI,W382+1)</f>
        <v>9</v>
      </c>
      <c r="W384" s="16"/>
      <c r="X384" s="10" t="str">
        <f>INDEX(AQ:AQ,W382+1)</f>
        <v>マッドネス3</v>
      </c>
      <c r="Y384" s="28"/>
      <c r="Z384" s="28"/>
      <c r="AA384" s="29"/>
      <c r="AC384" s="11"/>
      <c r="AD384" s="11"/>
      <c r="BF384" s="9" t="s">
        <v>1049</v>
      </c>
    </row>
    <row r="385" spans="1:58">
      <c r="A385" s="1" t="str">
        <f t="shared" si="62"/>
        <v>|色|赤|レアリティ|レア|マナコスト|9|</v>
      </c>
      <c r="B385" s="1" t="s">
        <v>1049</v>
      </c>
      <c r="C385" s="1" t="s">
        <v>1069</v>
      </c>
      <c r="D385" s="4" t="s">
        <v>0</v>
      </c>
      <c r="E385" s="1" t="s">
        <v>1069</v>
      </c>
      <c r="F385" s="1" t="str">
        <f>IF(R384=0,"",R384)</f>
        <v>赤</v>
      </c>
      <c r="G385" s="1" t="s">
        <v>1069</v>
      </c>
      <c r="H385" s="4" t="s">
        <v>1073</v>
      </c>
      <c r="I385" s="1" t="s">
        <v>1069</v>
      </c>
      <c r="J385" s="1" t="str">
        <f>IF(T384=0,"",T384)</f>
        <v>レア</v>
      </c>
      <c r="K385" s="1" t="s">
        <v>1069</v>
      </c>
      <c r="L385" s="4" t="s">
        <v>1074</v>
      </c>
      <c r="M385" s="1" t="s">
        <v>1069</v>
      </c>
      <c r="N385" s="1">
        <f>IF(V384=0,"",V384)</f>
        <v>9</v>
      </c>
      <c r="O385" s="1" t="s">
        <v>1069</v>
      </c>
      <c r="Q385" s="9" t="s">
        <v>5</v>
      </c>
      <c r="R385" s="10" t="str">
        <f>INDEX(AL:AL,W382+1)</f>
        <v>呪文</v>
      </c>
      <c r="S385" s="15" t="s">
        <v>1075</v>
      </c>
      <c r="T385" s="10">
        <f>INDEX(AN:AN,W382+1)</f>
        <v>0</v>
      </c>
      <c r="U385" s="10">
        <f>INDEX(AO:AO,W382+1)</f>
        <v>0</v>
      </c>
      <c r="V385" s="10">
        <f>INDEX(AP:AP,W382+1)</f>
        <v>0</v>
      </c>
      <c r="W385" s="16"/>
      <c r="X385" s="10" t="str">
        <f>INDEX(AZ:AZ,W382+1)</f>
        <v>マッ</v>
      </c>
      <c r="Y385" s="10" t="str">
        <f>INDEX(BA:BA,W382+1)</f>
        <v/>
      </c>
      <c r="Z385" s="10" t="str">
        <f>INDEX(BB:BB,W382+1)</f>
        <v/>
      </c>
      <c r="AA385" s="10">
        <f>INDEX(BC:BC,W382+1)</f>
        <v>0</v>
      </c>
      <c r="AC385" s="28"/>
      <c r="AD385" s="28"/>
      <c r="BF385" s="9" t="s">
        <v>1049</v>
      </c>
    </row>
    <row r="386" spans="1:58">
      <c r="A386" s="1" t="str">
        <f t="shared" si="62"/>
        <v>|種別|呪文|サブタイプ||||</v>
      </c>
      <c r="B386" s="1" t="s">
        <v>1049</v>
      </c>
      <c r="C386" s="1" t="s">
        <v>1069</v>
      </c>
      <c r="D386" s="4" t="s">
        <v>5</v>
      </c>
      <c r="E386" s="1" t="s">
        <v>1069</v>
      </c>
      <c r="F386" s="1" t="str">
        <f>IF(R385=0,"",R385)</f>
        <v>呪文</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マッドネス3&amp;br;クリーチャー1体かプレインズウォーカー1体を対象とし、それは2点のダメージを受ける。これをもう2回繰り返す。</v>
      </c>
      <c r="S386" s="11"/>
      <c r="T386" s="11"/>
      <c r="U386" s="11"/>
      <c r="V386" s="12"/>
      <c r="W386" s="16"/>
      <c r="X386" s="8"/>
      <c r="Y386" s="8"/>
      <c r="Z386" s="8"/>
      <c r="AA386" s="30"/>
      <c r="AC386" s="28"/>
      <c r="AD386" s="28"/>
      <c r="BF386" s="9" t="s">
        <v>1049</v>
      </c>
    </row>
    <row r="387" spans="1:58">
      <c r="A387" s="1" t="str">
        <f t="shared" si="62"/>
        <v>|テキスト|&gt;|&gt;|&gt;|&gt;|マッドネス3&amp;br;クリーチャー1体かプレインズウォーカー1体を対象とし、それは2点のダメージを受ける。これをもう2回繰り返す。|</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マッドネス3&amp;br;クリーチャー1体かプレインズウォーカー1体を対象とし、それは2点のダメージを受ける。これをもう2回繰り返す。</v>
      </c>
      <c r="O387" s="1" t="s">
        <v>1069</v>
      </c>
      <c r="Q387" s="14" t="s">
        <v>21</v>
      </c>
      <c r="R387" s="10" t="str">
        <f>INDEX(BE:BE,W382+1)</f>
        <v>Madness 3. Deal 2 damage to target creature or Planeswalker. Repeat this 3 times.</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|英テキスト|&gt;|&gt;|&gt;|&gt;|Madness 3. Deal 2 damage to target creature or Planeswalker. Repeat this 3 times.|</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Madness 3. Deal 2 damage to target creature or Planeswalker. Repeat this 3 times.</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*悪魔の遊び場/Devil's Playground</v>
      </c>
      <c r="B396" s="1" t="s">
        <v>1049</v>
      </c>
      <c r="C396" s="1" t="str">
        <f>"*"&amp;R396&amp;"/"&amp;T396</f>
        <v>*悪魔の遊び場/Devil's Playground</v>
      </c>
      <c r="Q396" s="9" t="s">
        <v>3</v>
      </c>
      <c r="R396" s="10" t="str">
        <f>INDEX(AJ:AJ,W395+1)</f>
        <v>悪魔の遊び場</v>
      </c>
      <c r="S396" s="11" t="s">
        <v>4</v>
      </c>
      <c r="T396" s="10" t="str">
        <f>INDEX(AK:AK,W395+1)</f>
        <v>Devil's Playground</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赤</v>
      </c>
      <c r="S397" s="15" t="s">
        <v>1</v>
      </c>
      <c r="T397" s="10" t="str">
        <f>INDEX(AG:AG,W395+1)</f>
        <v>レア</v>
      </c>
      <c r="U397" s="15" t="s">
        <v>2</v>
      </c>
      <c r="V397" s="10">
        <f>INDEX(AI:AI,W395+1)</f>
        <v>4</v>
      </c>
      <c r="W397" s="16"/>
      <c r="X397" s="10" t="str">
        <f>INDEX(AQ:AQ,W395+1)</f>
        <v>「このクリーチャーが死亡したとき、対戦相手がコントロールする最初のクリーチャーはこのクリーチャーのパワーに等しい点数のダメージを受ける。」を持つ1/1の赤のデビル･トークンを4体召喚する。</v>
      </c>
      <c r="Y397" s="28"/>
      <c r="Z397" s="28"/>
      <c r="AA397" s="29"/>
      <c r="AC397" s="11"/>
      <c r="AD397" s="11"/>
      <c r="BF397" s="9" t="s">
        <v>1049</v>
      </c>
    </row>
    <row r="398" spans="1:58">
      <c r="A398" s="1" t="str">
        <f t="shared" si="73"/>
        <v>|色|赤|レアリティ|レア|マナコスト|4|</v>
      </c>
      <c r="B398" s="1" t="s">
        <v>1049</v>
      </c>
      <c r="C398" s="1" t="s">
        <v>1069</v>
      </c>
      <c r="D398" s="4" t="s">
        <v>0</v>
      </c>
      <c r="E398" s="1" t="s">
        <v>1069</v>
      </c>
      <c r="F398" s="1" t="str">
        <f>IF(R397=0,"",R397)</f>
        <v>赤</v>
      </c>
      <c r="G398" s="1" t="s">
        <v>1069</v>
      </c>
      <c r="H398" s="4" t="s">
        <v>1073</v>
      </c>
      <c r="I398" s="1" t="s">
        <v>1069</v>
      </c>
      <c r="J398" s="1" t="str">
        <f>IF(T397=0,"",T397)</f>
        <v>レア</v>
      </c>
      <c r="K398" s="1" t="s">
        <v>1069</v>
      </c>
      <c r="L398" s="4" t="s">
        <v>1074</v>
      </c>
      <c r="M398" s="1" t="s">
        <v>1069</v>
      </c>
      <c r="N398" s="1">
        <f>IF(V397=0,"",V397)</f>
        <v>4</v>
      </c>
      <c r="O398" s="1" t="s">
        <v>1069</v>
      </c>
      <c r="Q398" s="9" t="s">
        <v>5</v>
      </c>
      <c r="R398" s="10" t="str">
        <f>INDEX(AL:AL,W395+1)</f>
        <v>呪文</v>
      </c>
      <c r="S398" s="15" t="s">
        <v>1075</v>
      </c>
      <c r="T398" s="10">
        <f>INDEX(AN:AN,W395+1)</f>
        <v>0</v>
      </c>
      <c r="U398" s="10">
        <f>INDEX(AO:AO,W395+1)</f>
        <v>0</v>
      </c>
      <c r="V398" s="10">
        <f>INDEX(AP:AP,W395+1)</f>
        <v>0</v>
      </c>
      <c r="W398" s="16"/>
      <c r="X398" s="10" t="str">
        <f>INDEX(AZ:AZ,W395+1)</f>
        <v>「こ</v>
      </c>
      <c r="Y398" s="10" t="str">
        <f>INDEX(BA:BA,W395+1)</f>
        <v/>
      </c>
      <c r="Z398" s="10" t="str">
        <f>INDEX(BB:BB,W395+1)</f>
        <v/>
      </c>
      <c r="AA398" s="10">
        <f>INDEX(BC:BC,W395+1)</f>
        <v>0</v>
      </c>
      <c r="AC398" s="28"/>
      <c r="AD398" s="28"/>
      <c r="BF398" s="9" t="s">
        <v>1049</v>
      </c>
    </row>
    <row r="399" spans="1:58">
      <c r="A399" s="1" t="str">
        <f t="shared" si="73"/>
        <v>|種別|呪文|サブタイプ||||</v>
      </c>
      <c r="B399" s="1" t="s">
        <v>1049</v>
      </c>
      <c r="C399" s="1" t="s">
        <v>1069</v>
      </c>
      <c r="D399" s="4" t="s">
        <v>5</v>
      </c>
      <c r="E399" s="1" t="s">
        <v>1069</v>
      </c>
      <c r="F399" s="1" t="str">
        <f>IF(R398=0,"",R398)</f>
        <v>呪文</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「このクリーチャーが死亡したとき、対戦相手がコントロールする最初のクリーチャーはこのクリーチャーのパワーに等しい点数のダメージを受ける。」を持つ1/1の赤のデビル･トークンを4体召喚する。</v>
      </c>
      <c r="S399" s="11"/>
      <c r="T399" s="11"/>
      <c r="U399" s="11"/>
      <c r="V399" s="12"/>
      <c r="W399" s="16"/>
      <c r="X399" s="8"/>
      <c r="Y399" s="8"/>
      <c r="Z399" s="8"/>
      <c r="AA399" s="30"/>
      <c r="AC399" s="28"/>
      <c r="AD399" s="28"/>
      <c r="BF399" s="9" t="s">
        <v>1049</v>
      </c>
    </row>
    <row r="400" spans="1:58">
      <c r="A400" s="1" t="str">
        <f t="shared" si="73"/>
        <v>|テキスト|&gt;|&gt;|&gt;|&gt;|「このクリーチャーが死亡したとき、対戦相手がコントロールする最初のクリーチャーはこのクリーチャーのパワーに等しい点数のダメージを受ける。」を持つ1/1の赤のデビル･トークンを4体召喚する。|</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「このクリーチャーが死亡したとき、対戦相手がコントロールする最初のクリーチャーはこのクリーチャーのパワーに等しい点数のダメージを受ける。」を持つ1/1の赤のデビル･トークンを4体召喚する。</v>
      </c>
      <c r="O400" s="1" t="s">
        <v>1069</v>
      </c>
      <c r="Q400" s="14" t="s">
        <v>21</v>
      </c>
      <c r="R400" s="10" t="str">
        <f>INDEX(BE:BE,W395+1)</f>
        <v>Summon 4 1/1 Red Devils with ‘When this creature dies, it deals damage equal to its Power to the first creature your opponent controls.'</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|英テキスト|&gt;|&gt;|&gt;|&gt;|Summon 4 1/1 Red Devils with ‘When this creature dies, it deals damage equal to its Power to the first creature your opponent controls.'|</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Summon 4 1/1 Red Devils with ‘When this creature dies, it deals damage equal to its Power to the first creature your opponent controls.'</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*黄金夜の懲罰者/Goldnight Castigator</v>
      </c>
      <c r="B409" s="1" t="s">
        <v>1049</v>
      </c>
      <c r="C409" s="1" t="str">
        <f>"*"&amp;R409&amp;"/"&amp;T409</f>
        <v>*黄金夜の懲罰者/Goldnight Castigator</v>
      </c>
      <c r="Q409" s="9" t="s">
        <v>3</v>
      </c>
      <c r="R409" s="10" t="str">
        <f>INDEX(AJ:AJ,W408+1)</f>
        <v>黄金夜の懲罰者</v>
      </c>
      <c r="S409" s="11" t="s">
        <v>4</v>
      </c>
      <c r="T409" s="10" t="str">
        <f>INDEX(AK:AK,W408+1)</f>
        <v>Goldnight Castigator</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赤</v>
      </c>
      <c r="S410" s="15" t="s">
        <v>1</v>
      </c>
      <c r="T410" s="10" t="str">
        <f>INDEX(AG:AG,W408+1)</f>
        <v>神話レア</v>
      </c>
      <c r="U410" s="15" t="s">
        <v>2</v>
      </c>
      <c r="V410" s="10">
        <f>INDEX(AI:AI,W408+1)</f>
        <v>8</v>
      </c>
      <c r="W410" s="16"/>
      <c r="X410" s="10" t="str">
        <f>INDEX(AQ:AQ,W408+1)</f>
        <v>飛行 速攻</v>
      </c>
      <c r="Y410" s="28"/>
      <c r="Z410" s="28"/>
      <c r="AA410" s="29"/>
      <c r="AC410" s="11"/>
      <c r="AD410" s="11"/>
      <c r="BF410" s="9" t="s">
        <v>1049</v>
      </c>
    </row>
    <row r="411" spans="1:58">
      <c r="A411" s="1" t="str">
        <f t="shared" si="73"/>
        <v>|色|赤|レアリティ|神話レア|マナコスト|8|</v>
      </c>
      <c r="B411" s="1" t="s">
        <v>1049</v>
      </c>
      <c r="C411" s="1" t="s">
        <v>1069</v>
      </c>
      <c r="D411" s="4" t="s">
        <v>0</v>
      </c>
      <c r="E411" s="1" t="s">
        <v>1069</v>
      </c>
      <c r="F411" s="1" t="str">
        <f>IF(R410=0,"",R410)</f>
        <v>赤</v>
      </c>
      <c r="G411" s="1" t="s">
        <v>1069</v>
      </c>
      <c r="H411" s="4" t="s">
        <v>1073</v>
      </c>
      <c r="I411" s="1" t="s">
        <v>1069</v>
      </c>
      <c r="J411" s="1" t="str">
        <f>IF(T410=0,"",T410)</f>
        <v>神話レア</v>
      </c>
      <c r="K411" s="1" t="s">
        <v>1069</v>
      </c>
      <c r="L411" s="4" t="s">
        <v>1074</v>
      </c>
      <c r="M411" s="1" t="s">
        <v>1069</v>
      </c>
      <c r="N411" s="1">
        <f>IF(V410=0,"",V410)</f>
        <v>8</v>
      </c>
      <c r="O411" s="1" t="s">
        <v>1069</v>
      </c>
      <c r="Q411" s="9" t="s">
        <v>5</v>
      </c>
      <c r="R411" s="10" t="str">
        <f>INDEX(AL:AL,W408+1)</f>
        <v>クリーチャー</v>
      </c>
      <c r="S411" s="15" t="s">
        <v>1075</v>
      </c>
      <c r="T411" s="10" t="str">
        <f>INDEX(AN:AN,W408+1)</f>
        <v>天使</v>
      </c>
      <c r="U411" s="10">
        <f>INDEX(AO:AO,W408+1)</f>
        <v>0</v>
      </c>
      <c r="V411" s="10">
        <f>INDEX(AP:AP,W408+1)</f>
        <v>0</v>
      </c>
      <c r="W411" s="16"/>
      <c r="X411" s="10" t="str">
        <f>INDEX(AZ:AZ,W408+1)</f>
        <v>飛行</v>
      </c>
      <c r="Y411" s="10" t="str">
        <f>INDEX(BA:BA,W408+1)</f>
        <v>速攻</v>
      </c>
      <c r="Z411" s="10" t="str">
        <f>INDEX(BB:BB,W408+1)</f>
        <v/>
      </c>
      <c r="AA411" s="10">
        <f>INDEX(BC:BC,W408+1)</f>
        <v>0</v>
      </c>
      <c r="AC411" s="28"/>
      <c r="AD411" s="28"/>
      <c r="BF411" s="9" t="s">
        <v>1049</v>
      </c>
    </row>
    <row r="412" spans="1:58">
      <c r="A412" s="1" t="str">
        <f t="shared" si="73"/>
        <v>|種別|クリーチャー|サブタイプ|天使|||</v>
      </c>
      <c r="B412" s="1" t="s">
        <v>1049</v>
      </c>
      <c r="C412" s="1" t="s">
        <v>1069</v>
      </c>
      <c r="D412" s="4" t="s">
        <v>5</v>
      </c>
      <c r="E412" s="1" t="s">
        <v>1069</v>
      </c>
      <c r="F412" s="1" t="str">
        <f>IF(R411=0,"",R411)</f>
        <v>クリーチャー</v>
      </c>
      <c r="G412" s="1" t="s">
        <v>1069</v>
      </c>
      <c r="H412" s="4" t="s">
        <v>1078</v>
      </c>
      <c r="I412" s="1" t="s">
        <v>1069</v>
      </c>
      <c r="J412" s="1" t="str">
        <f>IF(T411=0,"",T411)</f>
        <v>天使</v>
      </c>
      <c r="K412" s="1" t="s">
        <v>1069</v>
      </c>
      <c r="L412" s="1" t="str">
        <f>IF(U411=0,"",U411)</f>
        <v/>
      </c>
      <c r="M412" s="1" t="s">
        <v>1069</v>
      </c>
      <c r="N412" s="1" t="str">
        <f>IF(V411=0,"",V411)</f>
        <v/>
      </c>
      <c r="O412" s="1" t="s">
        <v>1069</v>
      </c>
      <c r="Q412" s="9" t="s">
        <v>1079</v>
      </c>
      <c r="R412" s="10" t="str">
        <f>INDEX(BD:BD,W408+1)</f>
        <v>飛行 速攻&amp;br;このクリーチャーが戦場に出ている間、あなたは2倍のダメージを受け、このクリーチャーは2倍のダメージを受ける。</v>
      </c>
      <c r="S412" s="11"/>
      <c r="T412" s="11"/>
      <c r="U412" s="11"/>
      <c r="V412" s="12"/>
      <c r="W412" s="16"/>
      <c r="X412" s="8"/>
      <c r="Y412" s="8"/>
      <c r="Z412" s="8"/>
      <c r="AA412" s="30"/>
      <c r="AC412" s="28"/>
      <c r="AD412" s="28"/>
      <c r="BF412" s="9" t="s">
        <v>1049</v>
      </c>
    </row>
    <row r="413" spans="1:58">
      <c r="A413" s="1" t="str">
        <f t="shared" si="73"/>
        <v>|テキスト|&gt;|&gt;|&gt;|&gt;|飛行 速攻&amp;br;このクリーチャーが戦場に出ている間、あなたは2倍のダメージを受け、このクリーチャーは2倍のダメージを受ける。|</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飛行 速攻&amp;br;このクリーチャーが戦場に出ている間、あなたは2倍のダメージを受け、このクリーチャーは2倍のダメージを受ける。</v>
      </c>
      <c r="O413" s="1" t="s">
        <v>1069</v>
      </c>
      <c r="Q413" s="14" t="s">
        <v>21</v>
      </c>
      <c r="R413" s="10" t="str">
        <f>INDEX(BE:BE,W408+1)</f>
        <v>While this creature is on the battlefield, you and this creature take double damage.</v>
      </c>
      <c r="S413" s="11" t="s">
        <v>1173</v>
      </c>
      <c r="T413" s="10" t="str">
        <f>IF(X413="","",X413&amp;IF(Y413="",""," "&amp;Y413)&amp;IF(Z413="",""," "&amp;Z413)&amp;IF(AA413="",""," "&amp;AA413))</f>
        <v>Flying Haste  </v>
      </c>
      <c r="U413" s="11"/>
      <c r="V413" s="12"/>
      <c r="W413" s="16" t="s">
        <v>1084</v>
      </c>
      <c r="X413" s="9" t="str">
        <f t="shared" ref="X413:AA413" si="77">IF(ISERROR(IF(LEN(X412)&gt;1,X412,VLOOKUP(X411,$AC:$AD,2,FALSE))),"",IF(LEN(X412)&gt;1,X412,VLOOKUP(X411,$AC:$AD,2,FALSE)))</f>
        <v>Flying</v>
      </c>
      <c r="Y413" s="9" t="str">
        <f t="shared" si="77"/>
        <v>Haste</v>
      </c>
      <c r="Z413" s="9" t="str">
        <f t="shared" si="77"/>
        <v/>
      </c>
      <c r="AA413" s="9" t="str">
        <f t="shared" si="77"/>
        <v> </v>
      </c>
      <c r="AC413" s="28"/>
      <c r="AD413" s="28"/>
      <c r="BF413" s="9" t="s">
        <v>1049</v>
      </c>
    </row>
    <row r="414" spans="1:58">
      <c r="A414" s="1" t="str">
        <f t="shared" si="73"/>
        <v>|英テキスト|&gt;|&gt;|&gt;|&gt;|Flying Haste  &amp;br;While this creature is on the battlefield, you and this creature take double damage.|</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Flying Haste  &amp;br;While this creature is on the battlefield, you and this creature take double damage.</v>
      </c>
      <c r="O414" s="1" t="s">
        <v>1069</v>
      </c>
      <c r="Q414" s="9" t="s">
        <v>12</v>
      </c>
      <c r="R414" s="10" t="str">
        <f>IF(INDEX(AX:AX,W408+1)="",0,INDEX(AX:AX,W408+1)&amp;"/"&amp;INDEX(AY:AY,W408+1))</f>
        <v>8/16</v>
      </c>
      <c r="S414" s="11"/>
      <c r="T414" s="11"/>
      <c r="U414" s="11"/>
      <c r="V414" s="12"/>
      <c r="W414" s="16"/>
      <c r="X414" s="9"/>
      <c r="Y414" s="28"/>
      <c r="Z414" s="28"/>
      <c r="AA414" s="29"/>
      <c r="AC414" s="28"/>
      <c r="AD414" s="28"/>
      <c r="BF414" s="9" t="s">
        <v>1049</v>
      </c>
    </row>
    <row r="415" spans="1:58">
      <c r="A415" s="1" t="str">
        <f t="shared" si="73"/>
        <v>|PT|&gt;|8/16|シールド数|&gt;||</v>
      </c>
      <c r="B415" s="1" t="s">
        <v>1049</v>
      </c>
      <c r="C415" s="1" t="s">
        <v>1069</v>
      </c>
      <c r="D415" s="1" t="s">
        <v>12</v>
      </c>
      <c r="E415" s="1" t="s">
        <v>1069</v>
      </c>
      <c r="F415" s="1" t="s">
        <v>1083</v>
      </c>
      <c r="G415" s="1" t="s">
        <v>1069</v>
      </c>
      <c r="H415" s="1" t="str">
        <f>IF(R414=0,"",R414)</f>
        <v>8/16</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*ガイアー岬の山賊/Geier Reach Bandit</v>
      </c>
      <c r="B422" s="1" t="s">
        <v>1049</v>
      </c>
      <c r="C422" s="1" t="str">
        <f>"*"&amp;R422&amp;"/"&amp;T422</f>
        <v>*ガイアー岬の山賊/Geier Reach Bandit</v>
      </c>
      <c r="Q422" s="9" t="s">
        <v>3</v>
      </c>
      <c r="R422" s="10" t="str">
        <f>INDEX(AJ:AJ,W421+1)</f>
        <v>ガイアー岬の山賊</v>
      </c>
      <c r="S422" s="11" t="s">
        <v>4</v>
      </c>
      <c r="T422" s="10" t="str">
        <f>INDEX(AK:AK,W421+1)</f>
        <v>Geier Reach Bandit</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赤</v>
      </c>
      <c r="S423" s="15" t="s">
        <v>1</v>
      </c>
      <c r="T423" s="10" t="str">
        <f>INDEX(AG:AG,W421+1)</f>
        <v>神話レア</v>
      </c>
      <c r="U423" s="15" t="s">
        <v>2</v>
      </c>
      <c r="V423" s="10">
        <f>INDEX(AI:AI,W421+1)</f>
        <v>12</v>
      </c>
      <c r="W423" s="16"/>
      <c r="X423" s="10" t="str">
        <f>INDEX(AQ:AQ,W421+1)</f>
        <v>速攻</v>
      </c>
      <c r="Y423" s="28"/>
      <c r="Z423" s="28"/>
      <c r="AA423" s="29"/>
      <c r="AC423" s="11"/>
      <c r="AD423" s="11"/>
      <c r="BF423" s="9" t="s">
        <v>1049</v>
      </c>
    </row>
    <row r="424" spans="1:58">
      <c r="A424" s="1" t="str">
        <f t="shared" si="73"/>
        <v>|色|赤|レアリティ|神話レア|マナコスト|12|</v>
      </c>
      <c r="B424" s="1" t="s">
        <v>1049</v>
      </c>
      <c r="C424" s="1" t="s">
        <v>1069</v>
      </c>
      <c r="D424" s="4" t="s">
        <v>0</v>
      </c>
      <c r="E424" s="1" t="s">
        <v>1069</v>
      </c>
      <c r="F424" s="1" t="str">
        <f>IF(R423=0,"",R423)</f>
        <v>赤</v>
      </c>
      <c r="G424" s="1" t="s">
        <v>1069</v>
      </c>
      <c r="H424" s="4" t="s">
        <v>1073</v>
      </c>
      <c r="I424" s="1" t="s">
        <v>1069</v>
      </c>
      <c r="J424" s="1" t="str">
        <f>IF(T423=0,"",T423)</f>
        <v>神話レア</v>
      </c>
      <c r="K424" s="1" t="s">
        <v>1069</v>
      </c>
      <c r="L424" s="4" t="s">
        <v>1074</v>
      </c>
      <c r="M424" s="1" t="s">
        <v>1069</v>
      </c>
      <c r="N424" s="1">
        <f>IF(V423=0,"",V423)</f>
        <v>12</v>
      </c>
      <c r="O424" s="1" t="s">
        <v>1069</v>
      </c>
      <c r="Q424" s="9" t="s">
        <v>5</v>
      </c>
      <c r="R424" s="10" t="str">
        <f>INDEX(AL:AL,W421+1)</f>
        <v>クリーチャー</v>
      </c>
      <c r="S424" s="15" t="s">
        <v>1075</v>
      </c>
      <c r="T424" s="10" t="str">
        <f>INDEX(AN:AN,W421+1)</f>
        <v>人間</v>
      </c>
      <c r="U424" s="10" t="str">
        <f>INDEX(AO:AO,W421+1)</f>
        <v>ならず者</v>
      </c>
      <c r="V424" s="10" t="str">
        <f>INDEX(AP:AP,W421+1)</f>
        <v>狼男</v>
      </c>
      <c r="W424" s="16"/>
      <c r="X424" s="10" t="str">
        <f>INDEX(AZ:AZ,W421+1)</f>
        <v>速攻</v>
      </c>
      <c r="Y424" s="10" t="str">
        <f>INDEX(BA:BA,W421+1)</f>
        <v/>
      </c>
      <c r="Z424" s="10" t="str">
        <f>INDEX(BB:BB,W421+1)</f>
        <v/>
      </c>
      <c r="AA424" s="10">
        <f>INDEX(BC:BC,W421+1)</f>
        <v>0</v>
      </c>
      <c r="AC424" s="28"/>
      <c r="AD424" s="28"/>
      <c r="BF424" s="9" t="s">
        <v>1049</v>
      </c>
    </row>
    <row r="425" spans="1:58">
      <c r="A425" s="1" t="str">
        <f t="shared" si="73"/>
        <v>|種別|クリーチャー|サブタイプ|人間|ならず者|狼男|</v>
      </c>
      <c r="B425" s="1" t="s">
        <v>1049</v>
      </c>
      <c r="C425" s="1" t="s">
        <v>1069</v>
      </c>
      <c r="D425" s="4" t="s">
        <v>5</v>
      </c>
      <c r="E425" s="1" t="s">
        <v>1069</v>
      </c>
      <c r="F425" s="1" t="str">
        <f>IF(R424=0,"",R424)</f>
        <v>クリーチャー</v>
      </c>
      <c r="G425" s="1" t="s">
        <v>1069</v>
      </c>
      <c r="H425" s="4" t="s">
        <v>1078</v>
      </c>
      <c r="I425" s="1" t="s">
        <v>1069</v>
      </c>
      <c r="J425" s="1" t="str">
        <f>IF(T424=0,"",T424)</f>
        <v>人間</v>
      </c>
      <c r="K425" s="1" t="s">
        <v>1069</v>
      </c>
      <c r="L425" s="1" t="str">
        <f>IF(U424=0,"",U424)</f>
        <v>ならず者</v>
      </c>
      <c r="M425" s="1" t="s">
        <v>1069</v>
      </c>
      <c r="N425" s="1" t="str">
        <f>IF(V424=0,"",V424)</f>
        <v>狼男</v>
      </c>
      <c r="O425" s="1" t="s">
        <v>1069</v>
      </c>
      <c r="Q425" s="9" t="s">
        <v>1079</v>
      </c>
      <c r="R425" s="10" t="str">
        <f>INDEX(BD:BD,W421+1)</f>
        <v>速攻&amp;br;各ターン開始時に、直前のターンにカードが唱えられていなかった場合、このクリーチャーは変身する。&amp;br;あなたがコントロールする狼男が戦場に出たとき、そのクリーチャーは+2/+2の修正を受けるとともに速攻を得る。</v>
      </c>
      <c r="S425" s="11"/>
      <c r="T425" s="11"/>
      <c r="U425" s="11"/>
      <c r="V425" s="12"/>
      <c r="W425" s="16"/>
      <c r="X425" s="8"/>
      <c r="Y425" s="8"/>
      <c r="Z425" s="8"/>
      <c r="AA425" s="30"/>
      <c r="AC425" s="28"/>
      <c r="AD425" s="28"/>
      <c r="BF425" s="9" t="s">
        <v>1049</v>
      </c>
    </row>
    <row r="426" spans="1:58">
      <c r="A426" s="1" t="str">
        <f t="shared" si="73"/>
        <v>|テキスト|&gt;|&gt;|&gt;|&gt;|速攻&amp;br;各ターン開始時に、直前のターンにカードが唱えられていなかった場合、このクリーチャーは変身する。&amp;br;あなたがコントロールする狼男が戦場に出たとき、そのクリーチャーは+2/+2の修正を受けるとともに速攻を得る。|</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速攻&amp;br;各ターン開始時に、直前のターンにカードが唱えられていなかった場合、このクリーチャーは変身する。&amp;br;あなたがコントロールする狼男が戦場に出たとき、そのクリーチャーは+2/+2の修正を受けるとともに速攻を得る。</v>
      </c>
      <c r="O426" s="1" t="s">
        <v>1069</v>
      </c>
      <c r="Q426" s="14" t="s">
        <v>21</v>
      </c>
      <c r="R426" s="10" t="str">
        <f>INDEX(BE:BE,W421+1)</f>
        <v>At the beginning of each turn, if no cards were cast last turn, this creature Transforms. &amp;br;When a Werewolf you contorl enters the battlefield, that creature gets +2/+2 and Haste.</v>
      </c>
      <c r="S426" s="11" t="s">
        <v>1173</v>
      </c>
      <c r="T426" s="10" t="str">
        <f>IF(X426="","",X426&amp;IF(Y426="",""," "&amp;Y426)&amp;IF(Z426="",""," "&amp;Z426)&amp;IF(AA426="",""," "&amp;AA426))</f>
        <v>Haste  </v>
      </c>
      <c r="U426" s="11"/>
      <c r="V426" s="12"/>
      <c r="W426" s="16" t="s">
        <v>1084</v>
      </c>
      <c r="X426" s="9" t="str">
        <f t="shared" ref="X426:AA426" si="79">IF(ISERROR(IF(LEN(X425)&gt;1,X425,VLOOKUP(X424,$AC:$AD,2,FALSE))),"",IF(LEN(X425)&gt;1,X425,VLOOKUP(X424,$AC:$AD,2,FALSE)))</f>
        <v>Haste</v>
      </c>
      <c r="Y426" s="9" t="str">
        <f t="shared" si="79"/>
        <v/>
      </c>
      <c r="Z426" s="9" t="str">
        <f t="shared" si="79"/>
        <v/>
      </c>
      <c r="AA426" s="9" t="str">
        <f t="shared" si="79"/>
        <v> </v>
      </c>
      <c r="AC426" s="28"/>
      <c r="AD426" s="28"/>
      <c r="BF426" s="9" t="s">
        <v>1049</v>
      </c>
    </row>
    <row r="427" spans="1:58">
      <c r="A427" s="1" t="str">
        <f t="shared" si="73"/>
        <v>|英テキスト|&gt;|&gt;|&gt;|&gt;|Haste  &amp;br;At the beginning of each turn, if no cards were cast last turn, this creature Transforms. &amp;br;When a Werewolf you contorl enters the battlefield, that creature gets +2/+2 and Haste.|</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Haste  &amp;br;At the beginning of each turn, if no cards were cast last turn, this creature Transforms. &amp;br;When a Werewolf you contorl enters the battlefield, that creature gets +2/+2 and Haste.</v>
      </c>
      <c r="O427" s="1" t="s">
        <v>1069</v>
      </c>
      <c r="Q427" s="9" t="s">
        <v>12</v>
      </c>
      <c r="R427" s="10" t="str">
        <f>IF(INDEX(AX:AX,W421+1)="",0,INDEX(AX:AX,W421+1)&amp;"/"&amp;INDEX(AY:AY,W421+1))</f>
        <v>6/5</v>
      </c>
      <c r="S427" s="11"/>
      <c r="T427" s="11"/>
      <c r="U427" s="11"/>
      <c r="V427" s="12"/>
      <c r="W427" s="16"/>
      <c r="X427" s="9"/>
      <c r="Y427" s="28"/>
      <c r="Z427" s="28"/>
      <c r="AA427" s="29"/>
      <c r="AC427" s="28"/>
      <c r="AD427" s="28"/>
      <c r="BF427" s="9" t="s">
        <v>1049</v>
      </c>
    </row>
    <row r="428" spans="1:58">
      <c r="A428" s="1" t="str">
        <f t="shared" si="73"/>
        <v>|PT|&gt;|6/5|シールド数|&gt;||</v>
      </c>
      <c r="B428" s="1" t="s">
        <v>1049</v>
      </c>
      <c r="C428" s="1" t="s">
        <v>1069</v>
      </c>
      <c r="D428" s="1" t="s">
        <v>12</v>
      </c>
      <c r="E428" s="1" t="s">
        <v>1069</v>
      </c>
      <c r="F428" s="1" t="s">
        <v>1083</v>
      </c>
      <c r="G428" s="1" t="s">
        <v>1069</v>
      </c>
      <c r="H428" s="1" t="str">
        <f>IF(R427=0,"",R427)</f>
        <v>6/5</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*ヴィルディン群れの頭目/Vildin-Pack Alpha</v>
      </c>
      <c r="B435" s="1" t="s">
        <v>1049</v>
      </c>
      <c r="C435" s="1" t="str">
        <f>"*"&amp;R435&amp;"/"&amp;T435</f>
        <v>*ヴィルディン群れの頭目/Vildin-Pack Alpha</v>
      </c>
      <c r="Q435" s="9" t="s">
        <v>3</v>
      </c>
      <c r="R435" s="10" t="str">
        <f>INDEX(AJ:AJ,W434+1)</f>
        <v>ヴィルディン群れの頭目</v>
      </c>
      <c r="S435" s="11" t="s">
        <v>4</v>
      </c>
      <c r="T435" s="10" t="str">
        <f>INDEX(AK:AK,W434+1)</f>
        <v>Vildin-Pack Alpha</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赤</v>
      </c>
      <c r="S436" s="15" t="s">
        <v>1</v>
      </c>
      <c r="T436" s="10" t="str">
        <f>INDEX(AG:AG,W434+1)</f>
        <v>神話レア</v>
      </c>
      <c r="U436" s="15" t="s">
        <v>2</v>
      </c>
      <c r="V436" s="10">
        <f>INDEX(AI:AI,W434+1)</f>
        <v>1</v>
      </c>
      <c r="W436" s="16"/>
      <c r="X436" s="10" t="str">
        <f>INDEX(AQ:AQ,W434+1)</f>
        <v>あなたがコントロールする狼男が戦場に出たとき、そのクリーチャーは変身し、+3/+3の修正を受けるとともに速攻を得る。</v>
      </c>
      <c r="Y436" s="28"/>
      <c r="Z436" s="28"/>
      <c r="AA436" s="29"/>
      <c r="AC436" s="11"/>
      <c r="AD436" s="11"/>
      <c r="BF436" s="9" t="s">
        <v>1049</v>
      </c>
    </row>
    <row r="437" spans="1:58">
      <c r="A437" s="1" t="str">
        <f t="shared" si="73"/>
        <v>|色|赤|レアリティ|神話レア|マナコスト|1|</v>
      </c>
      <c r="B437" s="1" t="s">
        <v>1049</v>
      </c>
      <c r="C437" s="1" t="s">
        <v>1069</v>
      </c>
      <c r="D437" s="4" t="s">
        <v>0</v>
      </c>
      <c r="E437" s="1" t="s">
        <v>1069</v>
      </c>
      <c r="F437" s="1" t="str">
        <f>IF(R436=0,"",R436)</f>
        <v>赤</v>
      </c>
      <c r="G437" s="1" t="s">
        <v>1069</v>
      </c>
      <c r="H437" s="4" t="s">
        <v>1073</v>
      </c>
      <c r="I437" s="1" t="s">
        <v>1069</v>
      </c>
      <c r="J437" s="1" t="str">
        <f>IF(T436=0,"",T436)</f>
        <v>神話レア</v>
      </c>
      <c r="K437" s="1" t="s">
        <v>1069</v>
      </c>
      <c r="L437" s="4" t="s">
        <v>1074</v>
      </c>
      <c r="M437" s="1" t="s">
        <v>1069</v>
      </c>
      <c r="N437" s="1">
        <f>IF(V436=0,"",V436)</f>
        <v>1</v>
      </c>
      <c r="O437" s="1" t="s">
        <v>1069</v>
      </c>
      <c r="Q437" s="9" t="s">
        <v>5</v>
      </c>
      <c r="R437" s="10" t="str">
        <f>INDEX(AL:AL,W434+1)</f>
        <v>クリーチャー</v>
      </c>
      <c r="S437" s="15" t="s">
        <v>1075</v>
      </c>
      <c r="T437" s="10" t="str">
        <f>INDEX(AN:AN,W434+1)</f>
        <v>狼男</v>
      </c>
      <c r="U437" s="10">
        <f>INDEX(AO:AO,W434+1)</f>
        <v>0</v>
      </c>
      <c r="V437" s="10">
        <f>INDEX(AP:AP,W434+1)</f>
        <v>0</v>
      </c>
      <c r="W437" s="16"/>
      <c r="X437" s="10" t="str">
        <f>INDEX(AZ:AZ,W434+1)</f>
        <v>あな</v>
      </c>
      <c r="Y437" s="10" t="str">
        <f>INDEX(BA:BA,W434+1)</f>
        <v/>
      </c>
      <c r="Z437" s="10" t="str">
        <f>INDEX(BB:BB,W434+1)</f>
        <v/>
      </c>
      <c r="AA437" s="10">
        <f>INDEX(BC:BC,W434+1)</f>
        <v>0</v>
      </c>
      <c r="AC437" s="28"/>
      <c r="AD437" s="28"/>
      <c r="BF437" s="9" t="s">
        <v>1049</v>
      </c>
    </row>
    <row r="438" spans="1:58">
      <c r="A438" s="1" t="str">
        <f t="shared" si="73"/>
        <v>|種別|クリーチャー|サブタイプ|狼男|||</v>
      </c>
      <c r="B438" s="1" t="s">
        <v>1049</v>
      </c>
      <c r="C438" s="1" t="s">
        <v>1069</v>
      </c>
      <c r="D438" s="4" t="s">
        <v>5</v>
      </c>
      <c r="E438" s="1" t="s">
        <v>1069</v>
      </c>
      <c r="F438" s="1" t="str">
        <f>IF(R437=0,"",R437)</f>
        <v>クリーチャー</v>
      </c>
      <c r="G438" s="1" t="s">
        <v>1069</v>
      </c>
      <c r="H438" s="4" t="s">
        <v>1078</v>
      </c>
      <c r="I438" s="1" t="s">
        <v>1069</v>
      </c>
      <c r="J438" s="1" t="str">
        <f>IF(T437=0,"",T437)</f>
        <v>狼男</v>
      </c>
      <c r="K438" s="1" t="s">
        <v>1069</v>
      </c>
      <c r="L438" s="1" t="str">
        <f>IF(U437=0,"",U437)</f>
        <v/>
      </c>
      <c r="M438" s="1" t="s">
        <v>1069</v>
      </c>
      <c r="N438" s="1" t="str">
        <f>IF(V437=0,"",V437)</f>
        <v/>
      </c>
      <c r="O438" s="1" t="s">
        <v>1069</v>
      </c>
      <c r="Q438" s="9" t="s">
        <v>1079</v>
      </c>
      <c r="R438" s="10" t="str">
        <f>INDEX(BD:BD,W434+1)</f>
        <v>あなたがコントロールする狼男が戦場に出たとき、そのクリーチャーは変身し、+3/+3の修正を受けるとともに速攻を得る。&amp;br;各ターン開始時に、直前のターンにカードが2枚以上唱えられていた場合、このクリーチャーは変身する。</v>
      </c>
      <c r="S438" s="11"/>
      <c r="T438" s="11"/>
      <c r="U438" s="11"/>
      <c r="V438" s="12"/>
      <c r="W438" s="16"/>
      <c r="X438" s="8"/>
      <c r="Y438" s="8"/>
      <c r="Z438" s="8"/>
      <c r="AA438" s="30"/>
      <c r="AC438" s="28"/>
      <c r="AD438" s="28"/>
      <c r="BF438" s="9" t="s">
        <v>1049</v>
      </c>
    </row>
    <row r="439" spans="1:58">
      <c r="A439" s="1" t="str">
        <f t="shared" si="73"/>
        <v>|テキスト|&gt;|&gt;|&gt;|&gt;|あなたがコントロールする狼男が戦場に出たとき、そのクリーチャーは変身し、+3/+3の修正を受けるとともに速攻を得る。&amp;br;各ターン開始時に、直前のターンにカードが2枚以上唱えられていた場合、このクリーチャーは変身する。|</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あなたがコントロールする狼男が戦場に出たとき、そのクリーチャーは変身し、+3/+3の修正を受けるとともに速攻を得る。&amp;br;各ターン開始時に、直前のターンにカードが2枚以上唱えられていた場合、このクリーチャーは変身する。</v>
      </c>
      <c r="O439" s="1" t="s">
        <v>1069</v>
      </c>
      <c r="Q439" s="14" t="s">
        <v>21</v>
      </c>
      <c r="R439" s="10" t="str">
        <f>INDEX(BE:BE,W434+1)</f>
        <v>When a Werewolf you control enters the battlefield, that creature Transforms and it gets +3/+3 and Haste.&amp;br;At the beginning of each turn, if 2 or more cards were cast last turn, this creature Transforms.</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|英テキスト|&gt;|&gt;|&gt;|&gt;|When a Werewolf you control enters the battlefield, that creature Transforms and it gets +3/+3 and Haste.&amp;br;At the beginning of each turn, if 2 or more cards were cast last turn, this creature Transforms.|</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When a Werewolf you control enters the battlefield, that creature Transforms and it gets +3/+3 and Haste.&amp;br;At the beginning of each turn, if 2 or more cards were cast last turn, this creature Transforms.</v>
      </c>
      <c r="O440" s="1" t="s">
        <v>1069</v>
      </c>
      <c r="Q440" s="9" t="s">
        <v>12</v>
      </c>
      <c r="R440" s="10" t="str">
        <f>IF(INDEX(AX:AX,W434+1)="",0,INDEX(AX:AX,W434+1)&amp;"/"&amp;INDEX(AY:AY,W434+1))</f>
        <v>12/11</v>
      </c>
      <c r="S440" s="11"/>
      <c r="T440" s="11"/>
      <c r="U440" s="11"/>
      <c r="V440" s="12"/>
      <c r="W440" s="16"/>
      <c r="X440" s="9"/>
      <c r="Y440" s="28"/>
      <c r="Z440" s="28"/>
      <c r="AA440" s="29"/>
      <c r="AC440" s="28"/>
      <c r="AD440" s="28"/>
      <c r="BF440" s="9" t="s">
        <v>1049</v>
      </c>
    </row>
    <row r="441" spans="1:58">
      <c r="A441" s="1" t="str">
        <f t="shared" si="73"/>
        <v>|PT|&gt;|12/11|シールド数|&gt;||</v>
      </c>
      <c r="B441" s="1" t="s">
        <v>1049</v>
      </c>
      <c r="C441" s="1" t="s">
        <v>1069</v>
      </c>
      <c r="D441" s="1" t="s">
        <v>12</v>
      </c>
      <c r="E441" s="1" t="s">
        <v>1069</v>
      </c>
      <c r="F441" s="1" t="s">
        <v>1083</v>
      </c>
      <c r="G441" s="1" t="s">
        <v>1069</v>
      </c>
      <c r="H441" s="1" t="str">
        <f>IF(R440=0,"",R440)</f>
        <v>12/11</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*悪魔の棲家の狼/Wolf of Devil's Breach</v>
      </c>
      <c r="B448" s="1" t="s">
        <v>1049</v>
      </c>
      <c r="C448" s="1" t="str">
        <f>"*"&amp;R448&amp;"/"&amp;T448</f>
        <v>*悪魔の棲家の狼/Wolf of Devil's Breach</v>
      </c>
      <c r="Q448" s="9" t="s">
        <v>3</v>
      </c>
      <c r="R448" s="10" t="str">
        <f>INDEX(AJ:AJ,W447+1)</f>
        <v>悪魔の棲家の狼</v>
      </c>
      <c r="S448" s="11" t="s">
        <v>4</v>
      </c>
      <c r="T448" s="10" t="str">
        <f>INDEX(AK:AK,W447+1)</f>
        <v>Wolf of Devil's Breach</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赤</v>
      </c>
      <c r="S449" s="15" t="s">
        <v>1</v>
      </c>
      <c r="T449" s="10" t="str">
        <f>INDEX(AG:AG,W447+1)</f>
        <v>神話レア</v>
      </c>
      <c r="U449" s="15" t="s">
        <v>2</v>
      </c>
      <c r="V449" s="10">
        <f>INDEX(AI:AI,W447+1)</f>
        <v>18</v>
      </c>
      <c r="W449" s="16"/>
      <c r="X449" s="10" t="str">
        <f>INDEX(AQ:AQ,W447+1)</f>
        <v>このクリーチャーが攻撃したとき、あなたはカードを1枚捨てて、対戦相手と、対戦相手がコントロールする各クリーチャーは5点のダメージを受ける。</v>
      </c>
      <c r="Y449" s="28"/>
      <c r="Z449" s="28"/>
      <c r="AA449" s="29"/>
      <c r="AC449" s="11"/>
      <c r="AD449" s="11"/>
      <c r="BF449" s="9" t="s">
        <v>1049</v>
      </c>
    </row>
    <row r="450" spans="1:58">
      <c r="A450" s="1" t="str">
        <f t="shared" si="73"/>
        <v>|色|赤|レアリティ|神話レア|マナコスト|18|</v>
      </c>
      <c r="B450" s="1" t="s">
        <v>1049</v>
      </c>
      <c r="C450" s="1" t="s">
        <v>1069</v>
      </c>
      <c r="D450" s="4" t="s">
        <v>0</v>
      </c>
      <c r="E450" s="1" t="s">
        <v>1069</v>
      </c>
      <c r="F450" s="1" t="str">
        <f>IF(R449=0,"",R449)</f>
        <v>赤</v>
      </c>
      <c r="G450" s="1" t="s">
        <v>1069</v>
      </c>
      <c r="H450" s="4" t="s">
        <v>1073</v>
      </c>
      <c r="I450" s="1" t="s">
        <v>1069</v>
      </c>
      <c r="J450" s="1" t="str">
        <f>IF(T449=0,"",T449)</f>
        <v>神話レア</v>
      </c>
      <c r="K450" s="1" t="s">
        <v>1069</v>
      </c>
      <c r="L450" s="4" t="s">
        <v>1074</v>
      </c>
      <c r="M450" s="1" t="s">
        <v>1069</v>
      </c>
      <c r="N450" s="1">
        <f>IF(V449=0,"",V449)</f>
        <v>18</v>
      </c>
      <c r="O450" s="1" t="s">
        <v>1069</v>
      </c>
      <c r="Q450" s="9" t="s">
        <v>5</v>
      </c>
      <c r="R450" s="10" t="str">
        <f>INDEX(AL:AL,W447+1)</f>
        <v>クリーチャー</v>
      </c>
      <c r="S450" s="15" t="s">
        <v>1075</v>
      </c>
      <c r="T450" s="10" t="str">
        <f>INDEX(AN:AN,W447+1)</f>
        <v>エレメンタル</v>
      </c>
      <c r="U450" s="10" t="str">
        <f>INDEX(AO:AO,W447+1)</f>
        <v>狼</v>
      </c>
      <c r="V450" s="10">
        <f>INDEX(AP:AP,W447+1)</f>
        <v>0</v>
      </c>
      <c r="W450" s="16"/>
      <c r="X450" s="10" t="str">
        <f>INDEX(AZ:AZ,W447+1)</f>
        <v>この</v>
      </c>
      <c r="Y450" s="10" t="str">
        <f>INDEX(BA:BA,W447+1)</f>
        <v/>
      </c>
      <c r="Z450" s="10" t="str">
        <f>INDEX(BB:BB,W447+1)</f>
        <v/>
      </c>
      <c r="AA450" s="10">
        <f>INDEX(BC:BC,W447+1)</f>
        <v>0</v>
      </c>
      <c r="AC450" s="28"/>
      <c r="AD450" s="28"/>
      <c r="BF450" s="9" t="s">
        <v>1049</v>
      </c>
    </row>
    <row r="451" spans="1:58">
      <c r="A451" s="1" t="str">
        <f t="shared" si="73"/>
        <v>|種別|クリーチャー|サブタイプ|エレメンタル|狼||</v>
      </c>
      <c r="B451" s="1" t="s">
        <v>1049</v>
      </c>
      <c r="C451" s="1" t="s">
        <v>1069</v>
      </c>
      <c r="D451" s="4" t="s">
        <v>5</v>
      </c>
      <c r="E451" s="1" t="s">
        <v>1069</v>
      </c>
      <c r="F451" s="1" t="str">
        <f>IF(R450=0,"",R450)</f>
        <v>クリーチャー</v>
      </c>
      <c r="G451" s="1" t="s">
        <v>1069</v>
      </c>
      <c r="H451" s="4" t="s">
        <v>1078</v>
      </c>
      <c r="I451" s="1" t="s">
        <v>1069</v>
      </c>
      <c r="J451" s="1" t="str">
        <f>IF(T450=0,"",T450)</f>
        <v>エレメンタル</v>
      </c>
      <c r="K451" s="1" t="s">
        <v>1069</v>
      </c>
      <c r="L451" s="1" t="str">
        <f>IF(U450=0,"",U450)</f>
        <v>狼</v>
      </c>
      <c r="M451" s="1" t="s">
        <v>1069</v>
      </c>
      <c r="N451" s="1" t="str">
        <f>IF(V450=0,"",V450)</f>
        <v/>
      </c>
      <c r="O451" s="1" t="s">
        <v>1069</v>
      </c>
      <c r="Q451" s="9" t="s">
        <v>1079</v>
      </c>
      <c r="R451" s="10" t="str">
        <f>INDEX(BD:BD,W447+1)</f>
        <v>このクリーチャーが攻撃したとき、あなたはカードを1枚捨てて、対戦相手と、対戦相手がコントロールする各クリーチャーは5点のダメージを受ける。</v>
      </c>
      <c r="S451" s="11"/>
      <c r="T451" s="11"/>
      <c r="U451" s="11"/>
      <c r="V451" s="12"/>
      <c r="W451" s="16"/>
      <c r="X451" s="8"/>
      <c r="Y451" s="8"/>
      <c r="Z451" s="8"/>
      <c r="AA451" s="30"/>
      <c r="AC451" s="28"/>
      <c r="AD451" s="28"/>
      <c r="BF451" s="9" t="s">
        <v>1049</v>
      </c>
    </row>
    <row r="452" spans="1:58">
      <c r="A452" s="1" t="str">
        <f t="shared" si="73"/>
        <v>|テキスト|&gt;|&gt;|&gt;|&gt;|このクリーチャーが攻撃したとき、あなたはカードを1枚捨てて、対戦相手と、対戦相手がコントロールする各クリーチャーは5点のダメージを受ける。|</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このクリーチャーが攻撃したとき、あなたはカードを1枚捨てて、対戦相手と、対戦相手がコントロールする各クリーチャーは5点のダメージを受ける。</v>
      </c>
      <c r="O452" s="1" t="s">
        <v>1069</v>
      </c>
      <c r="Q452" s="14" t="s">
        <v>21</v>
      </c>
      <c r="R452" s="10" t="str">
        <f>INDEX(BE:BE,W447+1)</f>
        <v>When this creature attacks, Discard 1 card and deal 5 damage to your opponent and each creature your opponent controls.</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|英テキスト|&gt;|&gt;|&gt;|&gt;|When this creature attacks, Discard 1 card and deal 5 damage to your opponent and each creature your opponent controls.|</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When this creature attacks, Discard 1 card and deal 5 damage to your opponent and each creature your opponent controls.</v>
      </c>
      <c r="O453" s="1" t="s">
        <v>1069</v>
      </c>
      <c r="Q453" s="9" t="s">
        <v>12</v>
      </c>
      <c r="R453" s="10" t="str">
        <f>IF(INDEX(AX:AX,W447+1)="",0,INDEX(AX:AX,W447+1)&amp;"/"&amp;INDEX(AY:AY,W447+1))</f>
        <v>5/5</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|PT|&gt;|5/5|シールド数|&gt;||</v>
      </c>
      <c r="B454" s="1" t="s">
        <v>1049</v>
      </c>
      <c r="C454" s="1" t="s">
        <v>1069</v>
      </c>
      <c r="D454" s="1" t="s">
        <v>12</v>
      </c>
      <c r="E454" s="1" t="s">
        <v>1069</v>
      </c>
      <c r="F454" s="1" t="s">
        <v>1083</v>
      </c>
      <c r="G454" s="1" t="s">
        <v>1069</v>
      </c>
      <c r="H454" s="1" t="str">
        <f>IF(R453=0,"",R453)</f>
        <v>5/5</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*嵐の活用/Harness the Storm</v>
      </c>
      <c r="B461" s="1" t="s">
        <v>1049</v>
      </c>
      <c r="C461" s="1" t="str">
        <f>"*"&amp;R461&amp;"/"&amp;T461</f>
        <v>*嵐の活用/Harness the Storm</v>
      </c>
      <c r="Q461" s="9" t="s">
        <v>3</v>
      </c>
      <c r="R461" s="10" t="str">
        <f>INDEX(AJ:AJ,W460+1)</f>
        <v>嵐の活用</v>
      </c>
      <c r="S461" s="11" t="s">
        <v>4</v>
      </c>
      <c r="T461" s="10" t="str">
        <f>INDEX(AK:AK,W460+1)</f>
        <v>Harness the Storm</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赤</v>
      </c>
      <c r="S462" s="15" t="s">
        <v>1</v>
      </c>
      <c r="T462" s="10" t="str">
        <f>INDEX(AG:AG,W460+1)</f>
        <v>神話レア</v>
      </c>
      <c r="U462" s="15" t="s">
        <v>2</v>
      </c>
      <c r="V462" s="10">
        <f>INDEX(AI:AI,W460+1)</f>
        <v>12</v>
      </c>
      <c r="W462" s="16"/>
      <c r="X462" s="10" t="str">
        <f>INDEX(AQ:AQ,W460+1)</f>
        <v>あなたが呪文を唱えたとき、あなたの墓地の一番下の呪文をあなたの手札に戻し、その後ジェム3個を破壊する。</v>
      </c>
      <c r="Y462" s="28"/>
      <c r="Z462" s="28"/>
      <c r="AA462" s="29"/>
      <c r="AC462" s="11"/>
      <c r="AD462" s="11"/>
      <c r="BF462" s="9" t="s">
        <v>1049</v>
      </c>
    </row>
    <row r="463" spans="1:58">
      <c r="A463" s="1" t="str">
        <f t="shared" si="84"/>
        <v>|色|赤|レアリティ|神話レア|マナコスト|12|</v>
      </c>
      <c r="B463" s="1" t="s">
        <v>1049</v>
      </c>
      <c r="C463" s="1" t="s">
        <v>1069</v>
      </c>
      <c r="D463" s="4" t="s">
        <v>0</v>
      </c>
      <c r="E463" s="1" t="s">
        <v>1069</v>
      </c>
      <c r="F463" s="1" t="str">
        <f>IF(R462=0,"",R462)</f>
        <v>赤</v>
      </c>
      <c r="G463" s="1" t="s">
        <v>1069</v>
      </c>
      <c r="H463" s="4" t="s">
        <v>1073</v>
      </c>
      <c r="I463" s="1" t="s">
        <v>1069</v>
      </c>
      <c r="J463" s="1" t="str">
        <f>IF(T462=0,"",T462)</f>
        <v>神話レア</v>
      </c>
      <c r="K463" s="1" t="s">
        <v>1069</v>
      </c>
      <c r="L463" s="4" t="s">
        <v>1074</v>
      </c>
      <c r="M463" s="1" t="s">
        <v>1069</v>
      </c>
      <c r="N463" s="1">
        <f>IF(V462=0,"",V462)</f>
        <v>12</v>
      </c>
      <c r="O463" s="1" t="s">
        <v>1069</v>
      </c>
      <c r="Q463" s="9" t="s">
        <v>5</v>
      </c>
      <c r="R463" s="10" t="str">
        <f>INDEX(AL:AL,W460+1)</f>
        <v>サポート</v>
      </c>
      <c r="S463" s="15" t="s">
        <v>1075</v>
      </c>
      <c r="T463" s="10">
        <f>INDEX(AN:AN,W460+1)</f>
        <v>0</v>
      </c>
      <c r="U463" s="10">
        <f>INDEX(AO:AO,W460+1)</f>
        <v>0</v>
      </c>
      <c r="V463" s="10">
        <f>INDEX(AP:AP,W460+1)</f>
        <v>0</v>
      </c>
      <c r="W463" s="16"/>
      <c r="X463" s="10" t="str">
        <f>INDEX(AZ:AZ,W460+1)</f>
        <v>あな</v>
      </c>
      <c r="Y463" s="10" t="str">
        <f>INDEX(BA:BA,W460+1)</f>
        <v/>
      </c>
      <c r="Z463" s="10" t="str">
        <f>INDEX(BB:BB,W460+1)</f>
        <v/>
      </c>
      <c r="AA463" s="10">
        <f>INDEX(BC:BC,W460+1)</f>
        <v>0</v>
      </c>
      <c r="AC463" s="28"/>
      <c r="AD463" s="28"/>
      <c r="BF463" s="9" t="s">
        <v>1049</v>
      </c>
    </row>
    <row r="464" spans="1:58">
      <c r="A464" s="1" t="str">
        <f t="shared" si="84"/>
        <v>|種別|サポート|サブタイプ||||</v>
      </c>
      <c r="B464" s="1" t="s">
        <v>1049</v>
      </c>
      <c r="C464" s="1" t="s">
        <v>1069</v>
      </c>
      <c r="D464" s="4" t="s">
        <v>5</v>
      </c>
      <c r="E464" s="1" t="s">
        <v>1069</v>
      </c>
      <c r="F464" s="1" t="str">
        <f>IF(R463=0,"",R463)</f>
        <v>サポート</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あなたが呪文を唱えたとき、あなたの墓地の一番下の呪文をあなたの手札に戻し、その後ジェム3個を破壊する。</v>
      </c>
      <c r="S464" s="11"/>
      <c r="T464" s="11"/>
      <c r="U464" s="11"/>
      <c r="V464" s="12"/>
      <c r="W464" s="16"/>
      <c r="X464" s="8"/>
      <c r="Y464" s="8"/>
      <c r="Z464" s="8"/>
      <c r="AA464" s="30"/>
      <c r="AC464" s="28"/>
      <c r="AD464" s="28"/>
      <c r="BF464" s="9" t="s">
        <v>1049</v>
      </c>
    </row>
    <row r="465" spans="1:58">
      <c r="A465" s="1" t="str">
        <f t="shared" si="84"/>
        <v>|テキスト|&gt;|&gt;|&gt;|&gt;|あなたが呪文を唱えたとき、あなたの墓地の一番下の呪文をあなたの手札に戻し、その後ジェム3個を破壊する。|</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あなたが呪文を唱えたとき、あなたの墓地の一番下の呪文をあなたの手札に戻し、その後ジェム3個を破壊する。</v>
      </c>
      <c r="O465" s="1" t="s">
        <v>1069</v>
      </c>
      <c r="Q465" s="14" t="s">
        <v>21</v>
      </c>
      <c r="R465" s="10" t="str">
        <f>INDEX(BE:BE,W460+1)</f>
        <v>When you cast a Spell, Return the Spell at the bottom of your Graveyard to your hand then Destroy 3 gems.</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|英テキスト|&gt;|&gt;|&gt;|&gt;|When you cast a Spell, Return the Spell at the bottom of your Graveyard to your hand then Destroy 3 gems.|</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When you cast a Spell, Return the Spell at the bottom of your Graveyard to your hand then Destroy 3 gems.</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|PT|&gt;||シールド数|&gt;|3|</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f>IF(R467=0,"",R467)</f>
        <v>3</v>
      </c>
      <c r="O467" s="1" t="s">
        <v>1069</v>
      </c>
      <c r="Q467" s="17" t="s">
        <v>13</v>
      </c>
      <c r="R467" s="10">
        <f>INDEX(AW:AW,W460+1)</f>
        <v>3</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f>INDEX(AF:AF,W473+1)</f>
        <v>0</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|色||レアリティ||マナコスト||</v>
      </c>
      <c r="B476" s="1" t="s">
        <v>1049</v>
      </c>
      <c r="C476" s="1" t="s">
        <v>1069</v>
      </c>
      <c r="D476" s="4" t="s">
        <v>0</v>
      </c>
      <c r="E476" s="1" t="s">
        <v>1069</v>
      </c>
      <c r="F476" s="1" t="str">
        <f>IF(R475=0,"",R475)</f>
        <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f>INDEX(AF:AF,W486+1)</f>
        <v>0</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|色||レアリティ||マナコスト||</v>
      </c>
      <c r="B489" s="1" t="s">
        <v>1049</v>
      </c>
      <c r="C489" s="1" t="s">
        <v>1069</v>
      </c>
      <c r="D489" s="4" t="s">
        <v>0</v>
      </c>
      <c r="E489" s="1" t="s">
        <v>1069</v>
      </c>
      <c r="F489" s="1" t="str">
        <f>IF(R488=0,"",R488)</f>
        <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f>INDEX(AF:AF,W499+1)</f>
        <v>0</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|色||レアリティ||マナコスト||</v>
      </c>
      <c r="B502" s="1" t="s">
        <v>1049</v>
      </c>
      <c r="C502" s="1" t="s">
        <v>1069</v>
      </c>
      <c r="D502" s="4" t="s">
        <v>0</v>
      </c>
      <c r="E502" s="1" t="s">
        <v>1069</v>
      </c>
      <c r="F502" s="1" t="str">
        <f>IF(R501=0,"",R501)</f>
        <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f>INDEX(AF:AF,W512+1)</f>
        <v>0</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|色||レアリティ||マナコスト||</v>
      </c>
      <c r="B515" s="1" t="s">
        <v>1049</v>
      </c>
      <c r="C515" s="1" t="s">
        <v>1069</v>
      </c>
      <c r="D515" s="4" t="s">
        <v>0</v>
      </c>
      <c r="E515" s="1" t="s">
        <v>1069</v>
      </c>
      <c r="F515" s="1" t="str">
        <f>IF(R514=0,"",R514)</f>
        <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f>INDEX(AF:AF,W525+1)</f>
        <v>0</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|色||レアリティ||マナコスト||</v>
      </c>
      <c r="B528" s="1" t="s">
        <v>1049</v>
      </c>
      <c r="C528" s="1" t="s">
        <v>1069</v>
      </c>
      <c r="D528" s="4" t="s">
        <v>0</v>
      </c>
      <c r="E528" s="1" t="s">
        <v>1069</v>
      </c>
      <c r="F528" s="1" t="str">
        <f>IF(R527=0,"",R527)</f>
        <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f>INDEX(AF:AF,W538+1)</f>
        <v>0</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|色||レアリティ||マナコスト||</v>
      </c>
      <c r="B541" s="1" t="s">
        <v>1049</v>
      </c>
      <c r="C541" s="1" t="s">
        <v>1069</v>
      </c>
      <c r="D541" s="4" t="s">
        <v>0</v>
      </c>
      <c r="E541" s="1" t="s">
        <v>1069</v>
      </c>
      <c r="F541" s="1" t="str">
        <f>IF(R540=0,"",R540)</f>
        <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f>INDEX(AF:AF,W551+1)</f>
        <v>0</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|色||レアリティ||マナコスト||</v>
      </c>
      <c r="B554" s="1" t="s">
        <v>1049</v>
      </c>
      <c r="C554" s="1" t="s">
        <v>1069</v>
      </c>
      <c r="D554" s="4" t="s">
        <v>0</v>
      </c>
      <c r="E554" s="1" t="s">
        <v>1069</v>
      </c>
      <c r="F554" s="1" t="str">
        <f>IF(R553=0,"",R553)</f>
        <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f>INDEX(AF:AF,W564+1)</f>
        <v>0</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|色||レアリティ||マナコスト||</v>
      </c>
      <c r="B567" s="1" t="s">
        <v>1049</v>
      </c>
      <c r="C567" s="1" t="s">
        <v>1069</v>
      </c>
      <c r="D567" s="4" t="s">
        <v>0</v>
      </c>
      <c r="E567" s="1" t="s">
        <v>1069</v>
      </c>
      <c r="F567" s="1" t="str">
        <f>IF(R566=0,"",R566)</f>
        <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f>INDEX(AF:AF,W577+1)</f>
        <v>0</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|色||レアリティ||マナコスト||</v>
      </c>
      <c r="B580" s="1" t="s">
        <v>1049</v>
      </c>
      <c r="C580" s="1" t="s">
        <v>1069</v>
      </c>
      <c r="D580" s="4" t="s">
        <v>0</v>
      </c>
      <c r="E580" s="1" t="s">
        <v>1069</v>
      </c>
      <c r="F580" s="1" t="str">
        <f>IF(R579=0,"",R579)</f>
        <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f>INDEX(AF:AF,W590+1)</f>
        <v>0</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|色||レアリティ||マナコスト||</v>
      </c>
      <c r="B593" s="1" t="s">
        <v>1049</v>
      </c>
      <c r="C593" s="1" t="s">
        <v>1069</v>
      </c>
      <c r="D593" s="4" t="s">
        <v>0</v>
      </c>
      <c r="E593" s="1" t="s">
        <v>1069</v>
      </c>
      <c r="F593" s="1" t="str">
        <f>IF(R592=0,"",R592)</f>
        <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f>INDEX(AF:AF,W603+1)</f>
        <v>0</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|色||レアリティ||マナコスト||</v>
      </c>
      <c r="B606" s="1" t="s">
        <v>1049</v>
      </c>
      <c r="C606" s="1" t="s">
        <v>1069</v>
      </c>
      <c r="D606" s="4" t="s">
        <v>0</v>
      </c>
      <c r="E606" s="1" t="s">
        <v>1069</v>
      </c>
      <c r="F606" s="1" t="str">
        <f>IF(R605=0,"",R605)</f>
        <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f>INDEX(AF:AF,W616+1)</f>
        <v>0</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|色||レアリティ||マナコスト||</v>
      </c>
      <c r="B619" s="1" t="s">
        <v>1049</v>
      </c>
      <c r="C619" s="1" t="s">
        <v>1069</v>
      </c>
      <c r="D619" s="4" t="s">
        <v>0</v>
      </c>
      <c r="E619" s="1" t="s">
        <v>1069</v>
      </c>
      <c r="F619" s="1" t="str">
        <f>IF(R618=0,"",R618)</f>
        <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f>INDEX(AF:AF,W629+1)</f>
        <v>0</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|色||レアリティ||マナコスト||</v>
      </c>
      <c r="B632" s="1" t="s">
        <v>1049</v>
      </c>
      <c r="C632" s="1" t="s">
        <v>1069</v>
      </c>
      <c r="D632" s="4" t="s">
        <v>0</v>
      </c>
      <c r="E632" s="1" t="s">
        <v>1069</v>
      </c>
      <c r="F632" s="1" t="str">
        <f>IF(R631=0,"",R631)</f>
        <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f>INDEX(AF:AF,W642+1)</f>
        <v>0</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|色||レアリティ||マナコスト||</v>
      </c>
      <c r="B645" s="1" t="s">
        <v>1049</v>
      </c>
      <c r="C645" s="1" t="s">
        <v>1069</v>
      </c>
      <c r="D645" s="4" t="s">
        <v>0</v>
      </c>
      <c r="E645" s="1" t="s">
        <v>1069</v>
      </c>
      <c r="F645" s="1" t="str">
        <f>IF(R644=0,"",R644)</f>
        <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486" sqref="A6:A486"/>
    </sheetView>
  </sheetViews>
  <sheetFormatPr defaultColWidth="9" defaultRowHeight="13.5"/>
  <cols>
    <col min="1" max="1" width="28.2416666666667"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510</v>
      </c>
      <c r="AG2" s="36" t="s">
        <v>24</v>
      </c>
      <c r="AH2" s="36"/>
      <c r="AI2" s="36">
        <v>7</v>
      </c>
      <c r="AJ2" s="36" t="s">
        <v>511</v>
      </c>
      <c r="AK2" s="36" t="s">
        <v>512</v>
      </c>
      <c r="AL2" s="36" t="s">
        <v>27</v>
      </c>
      <c r="AM2" s="36"/>
      <c r="AN2" s="36" t="s">
        <v>33</v>
      </c>
      <c r="AO2" s="36" t="s">
        <v>442</v>
      </c>
      <c r="AP2" s="36"/>
      <c r="AQ2" s="36" t="s">
        <v>513</v>
      </c>
      <c r="AR2" s="36"/>
      <c r="AS2" s="36"/>
      <c r="AT2" s="38">
        <v>42767</v>
      </c>
      <c r="AU2" s="36"/>
      <c r="AV2" s="36"/>
      <c r="AW2" s="36"/>
      <c r="AX2" s="36">
        <v>2</v>
      </c>
      <c r="AY2" s="36">
        <v>1</v>
      </c>
      <c r="AZ2" s="36" t="str">
        <f t="shared" ref="AZ2:AZ51" si="0">LEFT(AQ2,2)</f>
        <v>この</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このクリーチャーが死亡したとき、調査を行う。</v>
      </c>
      <c r="BE2" s="30" t="str">
        <f>IF(AK2="","",VLOOKUP(AK2,BH:BJ,3,FALSE))</f>
        <v>When this creature dies, Investigate.</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
        <v>510</v>
      </c>
      <c r="AG3" s="36" t="s">
        <v>24</v>
      </c>
      <c r="AH3" s="36"/>
      <c r="AI3" s="36">
        <v>12</v>
      </c>
      <c r="AJ3" s="36" t="s">
        <v>514</v>
      </c>
      <c r="AK3" s="36" t="s">
        <v>515</v>
      </c>
      <c r="AL3" s="36" t="s">
        <v>27</v>
      </c>
      <c r="AM3" s="36"/>
      <c r="AN3" s="36" t="s">
        <v>33</v>
      </c>
      <c r="AO3" s="36" t="s">
        <v>405</v>
      </c>
      <c r="AP3" s="36"/>
      <c r="AQ3" s="36" t="s">
        <v>406</v>
      </c>
      <c r="AR3" s="36"/>
      <c r="AS3" s="36"/>
      <c r="AT3" s="38">
        <v>42767</v>
      </c>
      <c r="AU3" s="36"/>
      <c r="AV3" s="36"/>
      <c r="AW3" s="36"/>
      <c r="AX3" s="36">
        <v>2</v>
      </c>
      <c r="AY3" s="36">
        <v>1</v>
      </c>
      <c r="AZ3" s="36" t="str">
        <f t="shared" si="0"/>
        <v>各タ</v>
      </c>
      <c r="BA3" s="36" t="str">
        <f t="shared" si="1"/>
        <v/>
      </c>
      <c r="BB3" s="36" t="str">
        <f t="shared" si="2"/>
        <v/>
      </c>
      <c r="BC3" s="36"/>
      <c r="BD3" s="36" t="str">
        <f t="shared" si="3"/>
        <v>各ターン開始時に、直前のターンにカードが唱えられていなかった場合、このクリーチャーは変身する。</v>
      </c>
      <c r="BE3" s="30" t="str">
        <f>IF(AK3="","",VLOOKUP(AK3,BH:BJ,3,FALSE))</f>
        <v>At the beginning of any turn, if no Cards were cast last turn, Transform this creature.</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
        <v>510</v>
      </c>
      <c r="AG4" s="36" t="s">
        <v>24</v>
      </c>
      <c r="AH4" s="36"/>
      <c r="AI4" s="36">
        <v>1</v>
      </c>
      <c r="AJ4" s="36" t="s">
        <v>516</v>
      </c>
      <c r="AK4" s="36" t="s">
        <v>517</v>
      </c>
      <c r="AL4" s="36" t="s">
        <v>27</v>
      </c>
      <c r="AM4" s="36"/>
      <c r="AN4" s="36" t="s">
        <v>405</v>
      </c>
      <c r="AO4" s="36"/>
      <c r="AP4" s="36"/>
      <c r="AQ4" s="36" t="s">
        <v>419</v>
      </c>
      <c r="AR4" s="36" t="s">
        <v>409</v>
      </c>
      <c r="AS4" s="36"/>
      <c r="AT4" s="38">
        <v>42827</v>
      </c>
      <c r="AU4" s="36"/>
      <c r="AV4" s="36"/>
      <c r="AW4" s="36"/>
      <c r="AX4" s="36">
        <v>4</v>
      </c>
      <c r="AY4" s="36">
        <v>2</v>
      </c>
      <c r="AZ4" s="36" t="str">
        <f t="shared" si="0"/>
        <v>トラ</v>
      </c>
      <c r="BA4" s="36" t="str">
        <f t="shared" si="1"/>
        <v/>
      </c>
      <c r="BB4" s="36" t="str">
        <f t="shared" si="2"/>
        <v/>
      </c>
      <c r="BC4" s="36"/>
      <c r="BD4" s="36" t="str">
        <f t="shared" si="3"/>
        <v>トランプル&amp;br;各ターン開始時に、直前のターンにカードが2枚以上唱えられていた場合、このクリーチャーは変身する。</v>
      </c>
      <c r="BE4" s="30" t="str">
        <f>IF(AK4="","",VLOOKUP(AK4,BH:BJ,3,FALSE))</f>
        <v>At the beginning of each turn, if 2 or more Cards were cast last turn, Transform this creature.</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
        <v>510</v>
      </c>
      <c r="AG5" s="36" t="s">
        <v>24</v>
      </c>
      <c r="AH5" s="36"/>
      <c r="AI5" s="36">
        <v>9</v>
      </c>
      <c r="AJ5" s="36" t="s">
        <v>518</v>
      </c>
      <c r="AK5" s="36" t="s">
        <v>519</v>
      </c>
      <c r="AL5" s="36" t="s">
        <v>27</v>
      </c>
      <c r="AM5" s="36"/>
      <c r="AN5" s="36" t="s">
        <v>33</v>
      </c>
      <c r="AO5" s="36" t="s">
        <v>442</v>
      </c>
      <c r="AP5" s="36"/>
      <c r="AQ5" s="36" t="s">
        <v>419</v>
      </c>
      <c r="AR5" s="36" t="s">
        <v>520</v>
      </c>
      <c r="AS5" s="36"/>
      <c r="AT5" s="38">
        <v>42768</v>
      </c>
      <c r="AU5" s="36"/>
      <c r="AV5" s="36"/>
      <c r="AW5" s="36"/>
      <c r="AX5" s="36">
        <v>2</v>
      </c>
      <c r="AY5" s="36">
        <v>2</v>
      </c>
      <c r="AZ5" s="36" t="str">
        <f t="shared" si="0"/>
        <v>トラ</v>
      </c>
      <c r="BA5" s="36" t="str">
        <f t="shared" si="1"/>
        <v/>
      </c>
      <c r="BB5" s="36" t="str">
        <f t="shared" si="2"/>
        <v/>
      </c>
      <c r="BC5" s="36"/>
      <c r="BD5" s="36" t="str">
        <f t="shared" si="3"/>
        <v>トランプル&amp;br;このクリーチャーが戦場に出たとき、あなたがコントロールする人間1体を対象とする。あなたのターン終了時まで、それは+2/+2の修正を受ける。</v>
      </c>
      <c r="BE5" s="30" t="str">
        <f>IF(AK5="","",VLOOKUP(AK5,BH:BJ,3,FALSE))</f>
        <v>When this creature enters the battlefield, give a Human you control +2/+2 until the end of your turn.</v>
      </c>
      <c r="BF5" s="9" t="s">
        <v>1049</v>
      </c>
      <c r="BG5" s="1">
        <v>4</v>
      </c>
      <c r="BH5" s="1" t="s">
        <v>637</v>
      </c>
      <c r="BI5" s="1" t="s">
        <v>1055</v>
      </c>
      <c r="BJ5" s="1" t="s">
        <v>1065</v>
      </c>
    </row>
    <row r="6" spans="1:62">
      <c r="A6" s="1" t="str">
        <f t="shared" ref="A6:A69" si="4">CONCATENATE(C6,D6,E6,F6,G6,H6,I6,J6,K6,L6,M6,N6,O6,P6)</f>
        <v>*裏道の急使/Byway Courier</v>
      </c>
      <c r="B6" s="1" t="s">
        <v>1049</v>
      </c>
      <c r="C6" s="1" t="str">
        <f>"*"&amp;R6&amp;"/"&amp;T6</f>
        <v>*裏道の急使/Byway Courier</v>
      </c>
      <c r="Q6" s="9" t="s">
        <v>3</v>
      </c>
      <c r="R6" s="10" t="str">
        <f>INDEX(AJ:AJ,W5+1)</f>
        <v>裏道の急使</v>
      </c>
      <c r="S6" s="11" t="s">
        <v>4</v>
      </c>
      <c r="T6" s="10" t="str">
        <f>INDEX(AK:AK,W5+1)</f>
        <v>Byway Courier</v>
      </c>
      <c r="U6" s="11"/>
      <c r="V6" s="12"/>
      <c r="W6" s="13"/>
      <c r="X6" s="9"/>
      <c r="Y6" s="28"/>
      <c r="Z6" s="28"/>
      <c r="AA6" s="29"/>
      <c r="AB6" s="1" t="s">
        <v>663</v>
      </c>
      <c r="AC6" s="1" t="s">
        <v>1066</v>
      </c>
      <c r="AD6" s="16" t="s">
        <v>1067</v>
      </c>
      <c r="AE6" s="24">
        <v>5</v>
      </c>
      <c r="AF6" s="25" t="s">
        <v>510</v>
      </c>
      <c r="AG6" s="36" t="s">
        <v>24</v>
      </c>
      <c r="AH6" s="36"/>
      <c r="AI6" s="36">
        <v>24</v>
      </c>
      <c r="AJ6" s="36" t="s">
        <v>521</v>
      </c>
      <c r="AK6" s="36" t="s">
        <v>522</v>
      </c>
      <c r="AL6" s="36" t="s">
        <v>27</v>
      </c>
      <c r="AM6" s="36"/>
      <c r="AN6" s="36" t="s">
        <v>523</v>
      </c>
      <c r="AO6" s="36" t="s">
        <v>171</v>
      </c>
      <c r="AP6" s="36"/>
      <c r="AQ6" s="36" t="s">
        <v>419</v>
      </c>
      <c r="AR6" s="36"/>
      <c r="AS6" s="36"/>
      <c r="AT6" s="38">
        <v>42892</v>
      </c>
      <c r="AU6" s="36"/>
      <c r="AV6" s="36"/>
      <c r="AW6" s="36"/>
      <c r="AX6" s="36">
        <v>6</v>
      </c>
      <c r="AY6" s="36">
        <v>6</v>
      </c>
      <c r="AZ6" s="36" t="str">
        <f t="shared" si="0"/>
        <v>トラ</v>
      </c>
      <c r="BA6" s="36" t="str">
        <f t="shared" si="1"/>
        <v/>
      </c>
      <c r="BB6" s="36" t="str">
        <f t="shared" si="2"/>
        <v/>
      </c>
      <c r="BC6" s="36"/>
      <c r="BD6" s="36" t="str">
        <f t="shared" si="3"/>
        <v>トランプル</v>
      </c>
      <c r="BE6" s="30" t="str">
        <f>IF(AK6="","",VLOOKUP(AK6,BH:BJ,3,FALSE))</f>
        <v/>
      </c>
      <c r="BF6" s="9" t="s">
        <v>1049</v>
      </c>
      <c r="BG6" s="1">
        <v>5</v>
      </c>
      <c r="BH6" s="1" t="s">
        <v>141</v>
      </c>
      <c r="BI6" s="1" t="s">
        <v>1055</v>
      </c>
      <c r="BJ6" s="1" t="s">
        <v>1068</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緑</v>
      </c>
      <c r="S7" s="15" t="s">
        <v>1</v>
      </c>
      <c r="T7" s="10" t="str">
        <f>INDEX(AG:AG,W5+1)</f>
        <v>コモン</v>
      </c>
      <c r="U7" s="15" t="s">
        <v>2</v>
      </c>
      <c r="V7" s="10">
        <f>INDEX(AI:AI,W5+1)</f>
        <v>7</v>
      </c>
      <c r="W7" s="16"/>
      <c r="X7" s="10" t="str">
        <f>INDEX(AQ:AQ,W5+1)</f>
        <v>このクリーチャーが死亡したとき、調査を行う。</v>
      </c>
      <c r="Y7" s="28"/>
      <c r="Z7" s="28"/>
      <c r="AA7" s="29"/>
      <c r="AB7" s="1" t="s">
        <v>645</v>
      </c>
      <c r="AC7" s="1" t="s">
        <v>1024</v>
      </c>
      <c r="AD7" s="16" t="s">
        <v>1071</v>
      </c>
      <c r="AE7" s="24">
        <v>6</v>
      </c>
      <c r="AF7" s="25" t="s">
        <v>510</v>
      </c>
      <c r="AG7" s="36" t="s">
        <v>24</v>
      </c>
      <c r="AH7" s="36"/>
      <c r="AI7" s="36">
        <v>8</v>
      </c>
      <c r="AJ7" s="36" t="s">
        <v>524</v>
      </c>
      <c r="AK7" s="36" t="s">
        <v>525</v>
      </c>
      <c r="AL7" s="36" t="s">
        <v>27</v>
      </c>
      <c r="AM7" s="36"/>
      <c r="AN7" s="36" t="s">
        <v>526</v>
      </c>
      <c r="AO7" s="36"/>
      <c r="AP7" s="36"/>
      <c r="AQ7" s="36" t="s">
        <v>527</v>
      </c>
      <c r="AR7" s="36"/>
      <c r="AS7" s="36"/>
      <c r="AT7" s="38">
        <v>42738</v>
      </c>
      <c r="AU7" s="36"/>
      <c r="AV7" s="36"/>
      <c r="AW7" s="36"/>
      <c r="AX7" s="36">
        <v>1</v>
      </c>
      <c r="AY7" s="36">
        <v>3</v>
      </c>
      <c r="AZ7" s="36" t="str">
        <f t="shared" si="0"/>
        <v>昂揚</v>
      </c>
      <c r="BA7" s="36" t="str">
        <f t="shared" si="1"/>
        <v/>
      </c>
      <c r="BB7" s="36" t="str">
        <f t="shared" si="2"/>
        <v/>
      </c>
      <c r="BC7" s="36"/>
      <c r="BD7" s="36" t="str">
        <f t="shared" si="3"/>
        <v>昂揚：このクリーチャーは+3/0の修正を受ける。</v>
      </c>
      <c r="BE7" s="30" t="str">
        <f>IF(AK7="","",VLOOKUP(AK7,BH:BJ,3,FALSE))</f>
        <v>Delirium:Give this creature +3/0.</v>
      </c>
      <c r="BF7" s="9" t="s">
        <v>1049</v>
      </c>
      <c r="BG7" s="1">
        <v>6</v>
      </c>
      <c r="BH7" s="1" t="s">
        <v>145</v>
      </c>
      <c r="BI7" s="1" t="s">
        <v>1055</v>
      </c>
      <c r="BJ7" s="1" t="s">
        <v>1072</v>
      </c>
    </row>
    <row r="8" spans="1:62">
      <c r="A8" s="1" t="str">
        <f t="shared" si="4"/>
        <v>|色|緑|レアリティ|コモン|マナコスト|7|</v>
      </c>
      <c r="B8" s="1" t="s">
        <v>1049</v>
      </c>
      <c r="C8" s="1" t="s">
        <v>1069</v>
      </c>
      <c r="D8" s="4" t="s">
        <v>0</v>
      </c>
      <c r="E8" s="1" t="s">
        <v>1069</v>
      </c>
      <c r="F8" s="1" t="str">
        <f>IF(R7=0,"",R7)</f>
        <v>緑</v>
      </c>
      <c r="G8" s="1" t="s">
        <v>1069</v>
      </c>
      <c r="H8" s="4" t="s">
        <v>1073</v>
      </c>
      <c r="I8" s="1" t="s">
        <v>1069</v>
      </c>
      <c r="J8" s="1" t="str">
        <f>IF(T7=0,"",T7)</f>
        <v>コモン</v>
      </c>
      <c r="K8" s="1" t="s">
        <v>1069</v>
      </c>
      <c r="L8" s="4" t="s">
        <v>1074</v>
      </c>
      <c r="M8" s="1" t="s">
        <v>1069</v>
      </c>
      <c r="N8" s="1">
        <f>IF(V7=0,"",V7)</f>
        <v>7</v>
      </c>
      <c r="O8" s="1" t="s">
        <v>1069</v>
      </c>
      <c r="Q8" s="9" t="s">
        <v>5</v>
      </c>
      <c r="R8" s="10" t="str">
        <f>INDEX(AL:AL,W5+1)</f>
        <v>クリーチャー</v>
      </c>
      <c r="S8" s="15" t="s">
        <v>1075</v>
      </c>
      <c r="T8" s="10" t="str">
        <f>INDEX(AN:AN,W5+1)</f>
        <v>人間</v>
      </c>
      <c r="U8" s="10" t="str">
        <f>INDEX(AO:AO,W5+1)</f>
        <v>スカウト</v>
      </c>
      <c r="V8" s="10">
        <f>INDEX(AP:AP,W5+1)</f>
        <v>0</v>
      </c>
      <c r="W8" s="16"/>
      <c r="X8" s="10" t="str">
        <f>INDEX(AZ:AZ,W5+1)</f>
        <v>この</v>
      </c>
      <c r="Y8" s="10" t="str">
        <f>INDEX(BA:BA,W5+1)</f>
        <v/>
      </c>
      <c r="Z8" s="10" t="str">
        <f>INDEX(BB:BB,W5+1)</f>
        <v/>
      </c>
      <c r="AA8" s="10">
        <f>INDEX(BC:BC,W5+1)</f>
        <v>0</v>
      </c>
      <c r="AB8" s="1" t="s">
        <v>631</v>
      </c>
      <c r="AC8" s="1" t="s">
        <v>970</v>
      </c>
      <c r="AD8" s="16" t="s">
        <v>1076</v>
      </c>
      <c r="AE8" s="24">
        <v>7</v>
      </c>
      <c r="AF8" s="25" t="s">
        <v>510</v>
      </c>
      <c r="AG8" s="36" t="s">
        <v>24</v>
      </c>
      <c r="AH8" s="36"/>
      <c r="AI8" s="36">
        <v>6</v>
      </c>
      <c r="AJ8" s="36" t="s">
        <v>528</v>
      </c>
      <c r="AK8" s="36" t="s">
        <v>529</v>
      </c>
      <c r="AL8" s="36" t="s">
        <v>27</v>
      </c>
      <c r="AM8" s="36"/>
      <c r="AN8" s="36"/>
      <c r="AO8" s="36"/>
      <c r="AP8" s="36"/>
      <c r="AQ8" s="36"/>
      <c r="AR8" s="36"/>
      <c r="AS8" s="36"/>
      <c r="AT8" s="38">
        <v>42768</v>
      </c>
      <c r="AU8" s="36"/>
      <c r="AV8" s="36"/>
      <c r="AW8" s="36"/>
      <c r="AX8" s="36">
        <v>2</v>
      </c>
      <c r="AY8" s="36">
        <v>2</v>
      </c>
      <c r="AZ8" s="36" t="str">
        <f t="shared" si="0"/>
        <v/>
      </c>
      <c r="BA8" s="36" t="str">
        <f t="shared" si="1"/>
        <v/>
      </c>
      <c r="BB8" s="36" t="str">
        <f t="shared" si="2"/>
        <v/>
      </c>
      <c r="BC8" s="36"/>
      <c r="BD8" s="36" t="str">
        <f t="shared" si="3"/>
        <v/>
      </c>
      <c r="BE8" s="30" t="str">
        <f>IF(AK8="","",VLOOKUP(AK8,BH:BJ,3,FALSE))</f>
        <v/>
      </c>
      <c r="BF8" s="9" t="s">
        <v>1049</v>
      </c>
      <c r="BG8" s="1">
        <v>7</v>
      </c>
      <c r="BH8" s="1" t="s">
        <v>641</v>
      </c>
      <c r="BI8" s="1" t="s">
        <v>1055</v>
      </c>
      <c r="BJ8" s="1" t="s">
        <v>1077</v>
      </c>
    </row>
    <row r="9" spans="1:62">
      <c r="A9" s="1" t="str">
        <f t="shared" si="4"/>
        <v>|種別|クリーチャー|サブタイプ|人間|スカウト||</v>
      </c>
      <c r="B9" s="1" t="s">
        <v>1049</v>
      </c>
      <c r="C9" s="1" t="s">
        <v>1069</v>
      </c>
      <c r="D9" s="4" t="s">
        <v>5</v>
      </c>
      <c r="E9" s="1" t="s">
        <v>1069</v>
      </c>
      <c r="F9" s="1" t="str">
        <f>IF(R8=0,"",R8)</f>
        <v>クリーチャー</v>
      </c>
      <c r="G9" s="1" t="s">
        <v>1069</v>
      </c>
      <c r="H9" s="4" t="s">
        <v>1078</v>
      </c>
      <c r="I9" s="1" t="s">
        <v>1069</v>
      </c>
      <c r="J9" s="1" t="str">
        <f>IF(T8=0,"",T8)</f>
        <v>人間</v>
      </c>
      <c r="K9" s="1" t="s">
        <v>1069</v>
      </c>
      <c r="L9" s="1" t="str">
        <f>IF(U8=0,"",U8)</f>
        <v>スカウト</v>
      </c>
      <c r="M9" s="1" t="s">
        <v>1069</v>
      </c>
      <c r="N9" s="1" t="str">
        <f>IF(V8=0,"",V8)</f>
        <v/>
      </c>
      <c r="O9" s="1" t="s">
        <v>1069</v>
      </c>
      <c r="Q9" s="9" t="s">
        <v>1079</v>
      </c>
      <c r="R9" s="10" t="str">
        <f>INDEX(BD:BD,W5+1)</f>
        <v>このクリーチャーが死亡したとき、調査を行う。</v>
      </c>
      <c r="S9" s="11"/>
      <c r="T9" s="11"/>
      <c r="U9" s="11"/>
      <c r="V9" s="12"/>
      <c r="W9" s="16"/>
      <c r="X9" s="8" t="s">
        <v>1049</v>
      </c>
      <c r="Y9" s="8"/>
      <c r="Z9" s="8"/>
      <c r="AA9" s="30" t="s">
        <v>1049</v>
      </c>
      <c r="AB9" s="1" t="s">
        <v>654</v>
      </c>
      <c r="AC9" s="1" t="s">
        <v>1080</v>
      </c>
      <c r="AD9" s="16" t="s">
        <v>1081</v>
      </c>
      <c r="AE9" s="24">
        <v>8</v>
      </c>
      <c r="AF9" s="25" t="s">
        <v>510</v>
      </c>
      <c r="AG9" s="36" t="s">
        <v>24</v>
      </c>
      <c r="AH9" s="36"/>
      <c r="AI9" s="36">
        <v>15</v>
      </c>
      <c r="AJ9" s="36" t="s">
        <v>530</v>
      </c>
      <c r="AK9" s="36" t="s">
        <v>531</v>
      </c>
      <c r="AL9" s="36" t="s">
        <v>27</v>
      </c>
      <c r="AM9" s="36"/>
      <c r="AN9" s="36" t="s">
        <v>33</v>
      </c>
      <c r="AO9" s="36" t="s">
        <v>532</v>
      </c>
      <c r="AP9" s="36" t="s">
        <v>405</v>
      </c>
      <c r="AQ9" s="36" t="s">
        <v>406</v>
      </c>
      <c r="AR9" s="36"/>
      <c r="AS9" s="36"/>
      <c r="AT9" s="38">
        <v>42737</v>
      </c>
      <c r="AU9" s="36"/>
      <c r="AV9" s="36"/>
      <c r="AW9" s="36"/>
      <c r="AX9" s="36">
        <v>1</v>
      </c>
      <c r="AY9" s="36">
        <v>2</v>
      </c>
      <c r="AZ9" s="36" t="str">
        <f t="shared" si="0"/>
        <v>各タ</v>
      </c>
      <c r="BA9" s="36" t="str">
        <f t="shared" si="1"/>
        <v/>
      </c>
      <c r="BB9" s="36" t="str">
        <f t="shared" si="2"/>
        <v/>
      </c>
      <c r="BC9" s="36"/>
      <c r="BD9" s="36" t="str">
        <f t="shared" si="3"/>
        <v>各ターン開始時に、直前のターンにカードが唱えられていなかった場合、このクリーチャーは変身する。</v>
      </c>
      <c r="BE9" s="30" t="str">
        <f>IF(AK9="","",VLOOKUP(AK9,BH:BJ,3,FALSE))</f>
        <v>At the beginning of any turn, if no Cards were cast last turn, Transform this creature.</v>
      </c>
      <c r="BF9" s="9" t="s">
        <v>1049</v>
      </c>
      <c r="BG9" s="1">
        <v>8</v>
      </c>
      <c r="BH9" s="1" t="s">
        <v>26</v>
      </c>
      <c r="BI9" s="1" t="s">
        <v>1055</v>
      </c>
      <c r="BJ9" s="1" t="s">
        <v>1082</v>
      </c>
    </row>
    <row r="10" spans="1:62">
      <c r="A10" s="1" t="str">
        <f t="shared" si="4"/>
        <v>|テキスト|&gt;|&gt;|&gt;|&gt;|このクリーチャーが死亡したとき、調査を行う。|</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このクリーチャーが死亡したとき、調査を行う。</v>
      </c>
      <c r="O10" s="1" t="s">
        <v>1069</v>
      </c>
      <c r="Q10" s="14" t="s">
        <v>21</v>
      </c>
      <c r="R10" s="10" t="str">
        <f>INDEX(BE:BE,W5+1)</f>
        <v>When this creature dies, Investigate.</v>
      </c>
      <c r="S10" s="9" t="s">
        <v>1084</v>
      </c>
      <c r="T10" s="10" t="str">
        <f>IF(X10="","",X10&amp;IF(Y10="",""," "&amp;Y10)&amp;IF(Z10="",""," "&amp;Z10)&amp;IF(AA10="",""," "&amp;AA10))</f>
        <v/>
      </c>
      <c r="U10" s="11"/>
      <c r="V10" s="12"/>
      <c r="W10" s="16" t="s">
        <v>1084</v>
      </c>
      <c r="X10" s="9" t="str">
        <f t="shared" ref="X10:AA10" si="6">IF(ISERROR(IF(LEN(X9)&gt;1,X9,VLOOKUP(X8,$AC:$AD,2,FALSE))),"",IF(LEN(X9)&gt;1,X9,VLOOKUP(X8,$AC:$AD,2,FALSE)))</f>
        <v/>
      </c>
      <c r="Y10" s="9" t="str">
        <f t="shared" si="6"/>
        <v/>
      </c>
      <c r="Z10" s="9" t="str">
        <f t="shared" si="6"/>
        <v/>
      </c>
      <c r="AA10" s="9" t="str">
        <f t="shared" si="6"/>
        <v> </v>
      </c>
      <c r="AB10" s="1" t="s">
        <v>1004</v>
      </c>
      <c r="AC10" s="1" t="s">
        <v>458</v>
      </c>
      <c r="AD10" s="16" t="s">
        <v>1085</v>
      </c>
      <c r="AE10" s="24">
        <v>9</v>
      </c>
      <c r="AF10" s="25" t="s">
        <v>510</v>
      </c>
      <c r="AG10" s="36" t="s">
        <v>24</v>
      </c>
      <c r="AH10" s="36"/>
      <c r="AI10" s="36">
        <v>1</v>
      </c>
      <c r="AJ10" s="36" t="s">
        <v>533</v>
      </c>
      <c r="AK10" s="36" t="s">
        <v>534</v>
      </c>
      <c r="AL10" s="36" t="s">
        <v>27</v>
      </c>
      <c r="AM10" s="36"/>
      <c r="AN10" s="36" t="s">
        <v>405</v>
      </c>
      <c r="AO10" s="36"/>
      <c r="AP10" s="36"/>
      <c r="AQ10" s="36" t="s">
        <v>409</v>
      </c>
      <c r="AR10" s="36"/>
      <c r="AS10" s="36"/>
      <c r="AT10" s="38">
        <v>42860</v>
      </c>
      <c r="AU10" s="36"/>
      <c r="AV10" s="36"/>
      <c r="AW10" s="36"/>
      <c r="AX10" s="36">
        <v>5</v>
      </c>
      <c r="AY10" s="36">
        <v>5</v>
      </c>
      <c r="AZ10" s="36" t="str">
        <f t="shared" si="0"/>
        <v>各タ</v>
      </c>
      <c r="BA10" s="36" t="str">
        <f t="shared" si="1"/>
        <v/>
      </c>
      <c r="BB10" s="36" t="str">
        <f t="shared" si="2"/>
        <v/>
      </c>
      <c r="BC10" s="36"/>
      <c r="BD10" s="36" t="str">
        <f t="shared" si="3"/>
        <v>各ターン開始時に、直前のターンにカードが2枚以上唱えられていた場合、このクリーチャーは変身する。</v>
      </c>
      <c r="BE10" s="30" t="str">
        <f>IF(AK10="","",VLOOKUP(AK10,BH:BJ,3,FALSE))</f>
        <v>At the beginning of each turn, if 2 or more Cards were cast last turn, Transform this creature.</v>
      </c>
      <c r="BF10" s="9" t="s">
        <v>1049</v>
      </c>
      <c r="BG10" s="1">
        <v>9</v>
      </c>
      <c r="BH10" s="1" t="s">
        <v>149</v>
      </c>
      <c r="BI10" s="1" t="s">
        <v>1055</v>
      </c>
      <c r="BJ10" s="1" t="s">
        <v>1086</v>
      </c>
    </row>
    <row r="11" spans="1:62">
      <c r="A11" s="1" t="str">
        <f t="shared" si="4"/>
        <v>|英テキスト|&gt;|&gt;|&gt;|&gt;|When this creature dies, Investigate.|</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When this creature dies, Investigate.</v>
      </c>
      <c r="O11" s="1" t="s">
        <v>1069</v>
      </c>
      <c r="Q11" s="9" t="s">
        <v>12</v>
      </c>
      <c r="R11" s="10" t="str">
        <f>IF(INDEX(AX:AX,W5+1)="",0,INDEX(AX:AX,W5+1)&amp;"/"&amp;INDEX(AY:AY,W5+1))</f>
        <v>2/1</v>
      </c>
      <c r="S11" s="11"/>
      <c r="T11" s="11"/>
      <c r="U11" s="11"/>
      <c r="V11" s="12"/>
      <c r="W11" s="16"/>
      <c r="X11" s="9"/>
      <c r="Y11" s="28"/>
      <c r="Z11" s="28"/>
      <c r="AA11" s="29"/>
      <c r="AB11" s="1" t="s">
        <v>658</v>
      </c>
      <c r="AC11" s="1" t="s">
        <v>1088</v>
      </c>
      <c r="AD11" s="16" t="s">
        <v>1089</v>
      </c>
      <c r="AE11" s="24">
        <v>10</v>
      </c>
      <c r="AF11" s="25" t="s">
        <v>510</v>
      </c>
      <c r="AG11" s="36" t="s">
        <v>24</v>
      </c>
      <c r="AH11" s="36"/>
      <c r="AI11" s="36">
        <v>14</v>
      </c>
      <c r="AJ11" s="36" t="s">
        <v>535</v>
      </c>
      <c r="AK11" s="36" t="s">
        <v>536</v>
      </c>
      <c r="AL11" s="36" t="s">
        <v>27</v>
      </c>
      <c r="AM11" s="36"/>
      <c r="AN11" s="36" t="s">
        <v>537</v>
      </c>
      <c r="AO11" s="36"/>
      <c r="AP11" s="36"/>
      <c r="AQ11" s="36" t="s">
        <v>538</v>
      </c>
      <c r="AR11" s="36"/>
      <c r="AS11" s="36"/>
      <c r="AT11" s="38">
        <v>42739</v>
      </c>
      <c r="AU11" s="36"/>
      <c r="AV11" s="36"/>
      <c r="AW11" s="36"/>
      <c r="AX11" s="36">
        <v>1</v>
      </c>
      <c r="AY11" s="36">
        <v>4</v>
      </c>
      <c r="AZ11" s="36" t="str">
        <f t="shared" si="0"/>
        <v>到達</v>
      </c>
      <c r="BA11" s="36" t="str">
        <f t="shared" si="1"/>
        <v/>
      </c>
      <c r="BB11" s="36" t="str">
        <f t="shared" si="2"/>
        <v/>
      </c>
      <c r="BC11" s="36"/>
      <c r="BD11" s="36" t="str">
        <f t="shared" si="3"/>
        <v>到達</v>
      </c>
      <c r="BE11" s="30" t="str">
        <f>IF(AK11="","",VLOOKUP(AK11,BH:BJ,3,FALSE))</f>
        <v/>
      </c>
      <c r="BF11" s="9" t="s">
        <v>1049</v>
      </c>
      <c r="BG11" s="1">
        <v>10</v>
      </c>
      <c r="BH11" s="1" t="s">
        <v>154</v>
      </c>
      <c r="BI11" s="1" t="s">
        <v>1055</v>
      </c>
      <c r="BJ11" s="1" t="s">
        <v>1091</v>
      </c>
    </row>
    <row r="12" spans="1:62">
      <c r="A12" s="1" t="str">
        <f t="shared" si="4"/>
        <v>|PT|&gt;|2/1|シールド数|&gt;||</v>
      </c>
      <c r="B12" s="1" t="s">
        <v>1049</v>
      </c>
      <c r="C12" s="1" t="s">
        <v>1069</v>
      </c>
      <c r="D12" s="1" t="s">
        <v>12</v>
      </c>
      <c r="E12" s="1" t="s">
        <v>1069</v>
      </c>
      <c r="F12" s="1" t="s">
        <v>1083</v>
      </c>
      <c r="G12" s="1" t="s">
        <v>1069</v>
      </c>
      <c r="H12" s="1" t="str">
        <f>IF(R11=0,"",R11)</f>
        <v>2/1</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510</v>
      </c>
      <c r="AG12" s="36" t="s">
        <v>24</v>
      </c>
      <c r="AH12" s="36"/>
      <c r="AI12" s="36">
        <v>6</v>
      </c>
      <c r="AJ12" s="36" t="s">
        <v>539</v>
      </c>
      <c r="AK12" s="36" t="s">
        <v>540</v>
      </c>
      <c r="AL12" s="36" t="s">
        <v>61</v>
      </c>
      <c r="AM12" s="36"/>
      <c r="AN12" s="36"/>
      <c r="AO12" s="36"/>
      <c r="AP12" s="36"/>
      <c r="AQ12" s="36" t="s">
        <v>541</v>
      </c>
      <c r="AR12" s="36"/>
      <c r="AS12" s="36"/>
      <c r="AT12" s="38"/>
      <c r="AU12" s="36"/>
      <c r="AV12" s="36"/>
      <c r="AW12" s="36"/>
      <c r="AX12" s="36" t="s">
        <v>1090</v>
      </c>
      <c r="AY12" s="36" t="s">
        <v>1090</v>
      </c>
      <c r="AZ12" s="36" t="str">
        <f t="shared" si="0"/>
        <v>クリ</v>
      </c>
      <c r="BA12" s="36" t="str">
        <f t="shared" si="1"/>
        <v/>
      </c>
      <c r="BB12" s="36" t="str">
        <f t="shared" si="2"/>
        <v/>
      </c>
      <c r="BC12" s="36"/>
      <c r="BD12" s="36" t="str">
        <f t="shared" si="3"/>
        <v>クリーチャー1体を対象とする。あなたの次のターン開始時まで、それは+2/+2の修正を受けるとともに到達を得る。</v>
      </c>
      <c r="BE12" s="30" t="str">
        <f>IF(AK12="","",VLOOKUP(AK12,BH:BJ,3,FALSE))</f>
        <v>Give +2/+2 and Reach to target creature until the beginning of your next turn.</v>
      </c>
      <c r="BF12" s="9" t="s">
        <v>1049</v>
      </c>
      <c r="BG12" s="1">
        <v>11</v>
      </c>
      <c r="BH12" s="1" t="s">
        <v>1095</v>
      </c>
      <c r="BI12" s="1" t="s">
        <v>1055</v>
      </c>
      <c r="BJ12" s="1" t="s">
        <v>1096</v>
      </c>
    </row>
    <row r="13" spans="1:62">
      <c r="A13" s="1" t="str">
        <f t="shared" si="4"/>
        <v>&amp;br;&amp;br;</v>
      </c>
      <c r="B13" s="1" t="s">
        <v>1049</v>
      </c>
      <c r="C13" s="1" t="s">
        <v>1097</v>
      </c>
      <c r="R13" s="1"/>
      <c r="S13" s="1"/>
      <c r="T13" s="1"/>
      <c r="U13" s="1"/>
      <c r="V13" s="1"/>
      <c r="AB13" s="1" t="s">
        <v>649</v>
      </c>
      <c r="AC13" s="1" t="s">
        <v>538</v>
      </c>
      <c r="AD13" s="16" t="s">
        <v>1098</v>
      </c>
      <c r="AE13" s="24">
        <v>12</v>
      </c>
      <c r="AF13" s="25" t="s">
        <v>510</v>
      </c>
      <c r="AG13" s="36" t="s">
        <v>24</v>
      </c>
      <c r="AH13" s="36"/>
      <c r="AI13" s="36">
        <v>8</v>
      </c>
      <c r="AJ13" s="36" t="s">
        <v>542</v>
      </c>
      <c r="AK13" s="36" t="s">
        <v>543</v>
      </c>
      <c r="AL13" s="36" t="s">
        <v>61</v>
      </c>
      <c r="AM13" s="36"/>
      <c r="AN13" s="36"/>
      <c r="AO13" s="36"/>
      <c r="AP13" s="36"/>
      <c r="AQ13" s="36" t="s">
        <v>431</v>
      </c>
      <c r="AR13" s="36" t="s">
        <v>544</v>
      </c>
      <c r="AS13" s="36"/>
      <c r="AT13" s="38"/>
      <c r="AU13" s="36"/>
      <c r="AV13" s="36"/>
      <c r="AW13" s="36"/>
      <c r="AX13" s="36" t="s">
        <v>1090</v>
      </c>
      <c r="AY13" s="36" t="s">
        <v>1090</v>
      </c>
      <c r="AZ13" s="36" t="str">
        <f t="shared" si="0"/>
        <v>クリ</v>
      </c>
      <c r="BA13" s="36" t="str">
        <f t="shared" si="1"/>
        <v/>
      </c>
      <c r="BB13" s="36" t="str">
        <f t="shared" si="2"/>
        <v/>
      </c>
      <c r="BC13" s="36"/>
      <c r="BD13" s="36" t="str">
        <f t="shared" si="3"/>
        <v>クリーチャー1体を対象とする。それは+2/+2の修正を受ける。&amp;br;昂揚：そのクリーチャーは+1/+1の修正を受ける。</v>
      </c>
      <c r="BE13" s="30" t="str">
        <f>IF(AK13="","",VLOOKUP(AK13,BH:BJ,3,FALSE))</f>
        <v>Give +2/+2 to target creature.&amp;br;Delirium:Give +1/+1 to that creature.</v>
      </c>
      <c r="BF13" s="9" t="s">
        <v>1049</v>
      </c>
      <c r="BG13" s="1">
        <v>12</v>
      </c>
      <c r="BH13" s="1" t="s">
        <v>80</v>
      </c>
      <c r="BI13" s="1" t="s">
        <v>1055</v>
      </c>
      <c r="BJ13" s="1" t="s">
        <v>1099</v>
      </c>
    </row>
    <row r="14" spans="1:62">
      <c r="A14" s="1" t="str">
        <f t="shared" si="4"/>
        <v>#back(text=戻る,left)</v>
      </c>
      <c r="B14" s="1" t="s">
        <v>1049</v>
      </c>
      <c r="C14" s="1" t="s">
        <v>1100</v>
      </c>
      <c r="R14" s="1"/>
      <c r="S14" s="1"/>
      <c r="T14" s="1"/>
      <c r="U14" s="1"/>
      <c r="V14" s="1"/>
      <c r="AB14" s="1" t="s">
        <v>996</v>
      </c>
      <c r="AC14" s="1" t="s">
        <v>1101</v>
      </c>
      <c r="AD14" s="16" t="s">
        <v>1102</v>
      </c>
      <c r="AE14" s="24">
        <v>13</v>
      </c>
      <c r="AF14" s="25" t="s">
        <v>510</v>
      </c>
      <c r="AG14" s="36" t="s">
        <v>24</v>
      </c>
      <c r="AH14" s="36"/>
      <c r="AI14" s="36">
        <v>10</v>
      </c>
      <c r="AJ14" s="36" t="s">
        <v>545</v>
      </c>
      <c r="AK14" s="36" t="s">
        <v>546</v>
      </c>
      <c r="AL14" s="36" t="s">
        <v>61</v>
      </c>
      <c r="AM14" s="36"/>
      <c r="AN14" s="36"/>
      <c r="AO14" s="36"/>
      <c r="AP14" s="36"/>
      <c r="AQ14" s="36" t="s">
        <v>547</v>
      </c>
      <c r="AR14" s="36"/>
      <c r="AS14" s="36"/>
      <c r="AT14" s="38"/>
      <c r="AU14" s="36"/>
      <c r="AV14" s="36"/>
      <c r="AW14" s="36"/>
      <c r="AX14" s="36" t="s">
        <v>1090</v>
      </c>
      <c r="AY14" s="36" t="s">
        <v>1090</v>
      </c>
      <c r="AZ14" s="36" t="str">
        <f t="shared" si="0"/>
        <v>対戦</v>
      </c>
      <c r="BA14" s="36" t="str">
        <f t="shared" si="1"/>
        <v/>
      </c>
      <c r="BB14" s="36" t="str">
        <f t="shared" si="2"/>
        <v/>
      </c>
      <c r="BC14" s="36"/>
      <c r="BD14" s="36" t="str">
        <f t="shared" si="3"/>
        <v>対戦相手がコントロールする1個のサポートを破壊する。調査を行う。</v>
      </c>
      <c r="BE14" s="30" t="str">
        <f>IF(AK14="","",VLOOKUP(AK14,BH:BJ,3,FALSE))</f>
        <v>Destroy 1 Support gem controlled by your opponent. Investigate.</v>
      </c>
      <c r="BF14" s="9" t="s">
        <v>1049</v>
      </c>
      <c r="BG14" s="1">
        <v>13</v>
      </c>
      <c r="BH14" s="1" t="s">
        <v>282</v>
      </c>
      <c r="BI14" s="1" t="s">
        <v>1055</v>
      </c>
      <c r="BJ14" s="1" t="s">
        <v>1103</v>
      </c>
    </row>
    <row r="15" spans="1:62">
      <c r="A15" s="1" t="str">
        <f t="shared" si="4"/>
        <v>&amp;br;</v>
      </c>
      <c r="B15" s="1" t="s">
        <v>1049</v>
      </c>
      <c r="C15" s="1" t="s">
        <v>1048</v>
      </c>
      <c r="R15" s="1"/>
      <c r="S15" s="1"/>
      <c r="T15" s="1"/>
      <c r="U15" s="1"/>
      <c r="V15" s="1"/>
      <c r="AB15" s="1" t="s">
        <v>1104</v>
      </c>
      <c r="AC15" s="1" t="s">
        <v>1105</v>
      </c>
      <c r="AD15" s="16" t="s">
        <v>1106</v>
      </c>
      <c r="AE15" s="24">
        <v>14</v>
      </c>
      <c r="AF15" s="25" t="s">
        <v>510</v>
      </c>
      <c r="AG15" s="36" t="s">
        <v>24</v>
      </c>
      <c r="AH15" s="36"/>
      <c r="AI15" s="36">
        <v>10</v>
      </c>
      <c r="AJ15" s="36" t="s">
        <v>548</v>
      </c>
      <c r="AK15" s="36" t="s">
        <v>549</v>
      </c>
      <c r="AL15" s="36" t="s">
        <v>76</v>
      </c>
      <c r="AM15" s="36"/>
      <c r="AN15" s="36"/>
      <c r="AO15" s="36"/>
      <c r="AP15" s="36"/>
      <c r="AQ15" s="36" t="s">
        <v>550</v>
      </c>
      <c r="AR15" s="36"/>
      <c r="AS15" s="36"/>
      <c r="AT15" s="38"/>
      <c r="AU15" s="36"/>
      <c r="AV15" s="36"/>
      <c r="AW15" s="36">
        <v>1</v>
      </c>
      <c r="AX15" s="36" t="s">
        <v>1090</v>
      </c>
      <c r="AY15" s="36" t="s">
        <v>1090</v>
      </c>
      <c r="AZ15" s="36" t="str">
        <f t="shared" si="0"/>
        <v>この</v>
      </c>
      <c r="BA15" s="36" t="str">
        <f t="shared" si="1"/>
        <v/>
      </c>
      <c r="BB15" s="36" t="str">
        <f t="shared" si="2"/>
        <v/>
      </c>
      <c r="BC15" s="36"/>
      <c r="BD15" s="36" t="str">
        <f t="shared" si="3"/>
        <v>このサポートがボードにある間、あなたがコントロールする最初のクリーチャーは+3/+3の修正を受ける。そのクリーチャーが人間である場合、それはトランプルを得る。</v>
      </c>
      <c r="BE15" s="30" t="str">
        <f>IF(AK15="","",VLOOKUP(AK15,BH:BJ,3,FALSE))</f>
        <v>While this support is in play, the first creature you control gains +3/+3. If that creature is a Human, it gains Trample.</v>
      </c>
      <c r="BF15" s="9" t="s">
        <v>1049</v>
      </c>
      <c r="BG15" s="1">
        <v>14</v>
      </c>
      <c r="BH15" s="1" t="s">
        <v>219</v>
      </c>
      <c r="BI15" s="1" t="s">
        <v>1055</v>
      </c>
      <c r="BJ15" s="1" t="s">
        <v>1107</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t="s">
        <v>510</v>
      </c>
      <c r="AG16" s="36" t="s">
        <v>24</v>
      </c>
      <c r="AH16" s="36"/>
      <c r="AI16" s="36">
        <v>4</v>
      </c>
      <c r="AJ16" s="36" t="s">
        <v>551</v>
      </c>
      <c r="AK16" s="36" t="s">
        <v>552</v>
      </c>
      <c r="AL16" s="36" t="s">
        <v>76</v>
      </c>
      <c r="AM16" s="36"/>
      <c r="AN16" s="36"/>
      <c r="AO16" s="36"/>
      <c r="AP16" s="36"/>
      <c r="AQ16" s="36" t="s">
        <v>553</v>
      </c>
      <c r="AR16" s="36"/>
      <c r="AS16" s="36"/>
      <c r="AT16" s="38"/>
      <c r="AU16" s="36"/>
      <c r="AV16" s="36"/>
      <c r="AW16" s="36">
        <v>1</v>
      </c>
      <c r="AX16" s="36" t="s">
        <v>1090</v>
      </c>
      <c r="AY16" s="36" t="s">
        <v>1090</v>
      </c>
      <c r="AZ16" s="36" t="str">
        <f t="shared" si="0"/>
        <v>この</v>
      </c>
      <c r="BA16" s="36" t="str">
        <f t="shared" si="1"/>
        <v/>
      </c>
      <c r="BB16" s="36" t="str">
        <f t="shared" si="2"/>
        <v/>
      </c>
      <c r="BC16" s="36"/>
      <c r="BD16" s="36" t="str">
        <f t="shared" si="3"/>
        <v>このサポートが破壊されたとき、あなたのライブラリーから次のサポートを取ってくる。</v>
      </c>
      <c r="BE16" s="30" t="str">
        <f>IF(AK16="","",VLOOKUP(AK16,BH:BJ,3,FALSE))</f>
        <v>When this support is destroyed, Fetch the next Support from your library.</v>
      </c>
      <c r="BF16" s="9" t="s">
        <v>1049</v>
      </c>
      <c r="BG16" s="1">
        <v>15</v>
      </c>
      <c r="BH16" s="1" t="s">
        <v>396</v>
      </c>
      <c r="BI16" s="1" t="s">
        <v>1055</v>
      </c>
      <c r="BJ16" s="1" t="s">
        <v>1111</v>
      </c>
    </row>
    <row r="17" spans="1:62">
      <c r="A17" s="1" t="str">
        <f t="shared" si="4"/>
        <v>&amp;br;&amp;br;</v>
      </c>
      <c r="B17" s="1" t="s">
        <v>1049</v>
      </c>
      <c r="C17" s="1" t="s">
        <v>1097</v>
      </c>
      <c r="R17" s="1"/>
      <c r="S17" s="1"/>
      <c r="T17" s="1"/>
      <c r="U17" s="1"/>
      <c r="V17" s="1"/>
      <c r="AC17" s="1" t="s">
        <v>29</v>
      </c>
      <c r="AD17" s="16" t="s">
        <v>1112</v>
      </c>
      <c r="AE17" s="24">
        <v>16</v>
      </c>
      <c r="AF17" s="25" t="s">
        <v>510</v>
      </c>
      <c r="AG17" s="36" t="s">
        <v>78</v>
      </c>
      <c r="AH17" s="36"/>
      <c r="AI17" s="36">
        <v>16</v>
      </c>
      <c r="AJ17" s="36" t="s">
        <v>554</v>
      </c>
      <c r="AK17" s="36" t="s">
        <v>555</v>
      </c>
      <c r="AL17" s="36" t="s">
        <v>27</v>
      </c>
      <c r="AM17" s="36"/>
      <c r="AN17" s="36" t="s">
        <v>33</v>
      </c>
      <c r="AO17" s="36" t="s">
        <v>532</v>
      </c>
      <c r="AP17" s="36"/>
      <c r="AQ17" s="36" t="s">
        <v>35</v>
      </c>
      <c r="AR17" s="36" t="s">
        <v>556</v>
      </c>
      <c r="AS17" s="36" t="s">
        <v>557</v>
      </c>
      <c r="AT17" s="38">
        <v>42829</v>
      </c>
      <c r="AU17" s="36"/>
      <c r="AV17" s="36"/>
      <c r="AW17" s="36"/>
      <c r="AX17" s="36">
        <v>4</v>
      </c>
      <c r="AY17" s="36">
        <v>4</v>
      </c>
      <c r="AZ17" s="36" t="str">
        <f t="shared" si="0"/>
        <v>ディ</v>
      </c>
      <c r="BA17" s="36" t="str">
        <f t="shared" si="1"/>
        <v/>
      </c>
      <c r="BB17" s="36" t="str">
        <f t="shared" si="2"/>
        <v/>
      </c>
      <c r="BC17" s="36"/>
      <c r="BD17" s="36" t="str">
        <f t="shared" si="3"/>
        <v>ディフェンダー&amp;br;このクリーチャーがクリーチャーに戦闘ダメージを与えたとき、調査を行う。&amp;br;あなたのターン終了時に、あなたの手札がいっぱいの場合、ジェム3個を緑に変換する。</v>
      </c>
      <c r="BE17" s="30" t="str">
        <f>IF(AK17="","",VLOOKUP(AK17,BH:BJ,3,FALSE))</f>
        <v>When this creature deals combat damage to a creature, Investigate.&amp;br;At the end of each turn, if your hand is full, convert 3 gems to Green gems.</v>
      </c>
      <c r="BF17" s="9" t="s">
        <v>1049</v>
      </c>
      <c r="BG17" s="1">
        <v>16</v>
      </c>
      <c r="BH17" s="1" t="s">
        <v>400</v>
      </c>
      <c r="BI17" s="1" t="s">
        <v>1055</v>
      </c>
      <c r="BJ17" s="1" t="s">
        <v>1113</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t="s">
        <v>510</v>
      </c>
      <c r="AG18" s="36" t="s">
        <v>78</v>
      </c>
      <c r="AH18" s="36"/>
      <c r="AI18" s="36">
        <v>19</v>
      </c>
      <c r="AJ18" s="36" t="s">
        <v>558</v>
      </c>
      <c r="AK18" s="36" t="s">
        <v>559</v>
      </c>
      <c r="AL18" s="36" t="s">
        <v>27</v>
      </c>
      <c r="AM18" s="36"/>
      <c r="AN18" s="36" t="s">
        <v>33</v>
      </c>
      <c r="AO18" s="36" t="s">
        <v>532</v>
      </c>
      <c r="AP18" s="36" t="s">
        <v>405</v>
      </c>
      <c r="AQ18" s="36" t="s">
        <v>560</v>
      </c>
      <c r="AR18" s="36" t="s">
        <v>406</v>
      </c>
      <c r="AS18" s="36"/>
      <c r="AT18" s="38">
        <v>42829</v>
      </c>
      <c r="AU18" s="36"/>
      <c r="AV18" s="36"/>
      <c r="AW18" s="36"/>
      <c r="AX18" s="36">
        <v>4</v>
      </c>
      <c r="AY18" s="36">
        <v>4</v>
      </c>
      <c r="AZ18" s="36" t="str">
        <f t="shared" si="0"/>
        <v>ジェ</v>
      </c>
      <c r="BA18" s="36" t="str">
        <f t="shared" si="1"/>
        <v/>
      </c>
      <c r="BB18" s="36" t="str">
        <f t="shared" si="2"/>
        <v/>
      </c>
      <c r="BC18" s="36"/>
      <c r="BD18" s="36" t="str">
        <f t="shared" si="3"/>
        <v>ジェム2個を起動する：次のクリーチャーをあなたのライブラリーから取ってくる。&amp;br;各ターン開始時に、直前のターンにカードが唱えられていなかった場合、このクリーチャーは変身する。</v>
      </c>
      <c r="BE18" s="30" t="str">
        <f>IF(AK18="","",VLOOKUP(AK18,BH:BJ,3,FALSE))</f>
        <v>Activate 2:Fetch the next creature from your Library.</v>
      </c>
      <c r="BF18" s="9" t="s">
        <v>1049</v>
      </c>
      <c r="BG18" s="1">
        <v>17</v>
      </c>
      <c r="BH18" s="1" t="s">
        <v>758</v>
      </c>
      <c r="BI18" s="1" t="s">
        <v>1055</v>
      </c>
      <c r="BJ18" s="1" t="s">
        <v>1116</v>
      </c>
    </row>
    <row r="19" spans="1:62">
      <c r="A19" s="1" t="str">
        <f t="shared" si="4"/>
        <v>*内陸の木こり/Hinterland Logger</v>
      </c>
      <c r="B19" s="1" t="s">
        <v>1049</v>
      </c>
      <c r="C19" s="1" t="str">
        <f>"*"&amp;R19&amp;"/"&amp;T19</f>
        <v>*内陸の木こり/Hinterland Logger</v>
      </c>
      <c r="Q19" s="9" t="s">
        <v>3</v>
      </c>
      <c r="R19" s="10" t="str">
        <f>INDEX(AJ:AJ,W18+1)</f>
        <v>内陸の木こり</v>
      </c>
      <c r="S19" s="11" t="s">
        <v>4</v>
      </c>
      <c r="T19" s="10" t="str">
        <f>INDEX(AK:AK,W18+1)</f>
        <v>Hinterland Logger</v>
      </c>
      <c r="U19" s="11"/>
      <c r="V19" s="12"/>
      <c r="W19" s="13"/>
      <c r="X19" s="9"/>
      <c r="Y19" s="28"/>
      <c r="Z19" s="28"/>
      <c r="AA19" s="29"/>
      <c r="AC19" s="1" t="s">
        <v>1117</v>
      </c>
      <c r="AD19" s="16" t="s">
        <v>1118</v>
      </c>
      <c r="AE19" s="24">
        <v>18</v>
      </c>
      <c r="AF19" s="25" t="s">
        <v>510</v>
      </c>
      <c r="AG19" s="36" t="s">
        <v>78</v>
      </c>
      <c r="AH19" s="36"/>
      <c r="AI19" s="36">
        <v>1</v>
      </c>
      <c r="AJ19" s="36" t="s">
        <v>561</v>
      </c>
      <c r="AK19" s="36" t="s">
        <v>562</v>
      </c>
      <c r="AL19" s="36" t="s">
        <v>27</v>
      </c>
      <c r="AM19" s="36"/>
      <c r="AN19" s="36" t="s">
        <v>405</v>
      </c>
      <c r="AO19" s="36"/>
      <c r="AP19" s="36"/>
      <c r="AQ19" s="36" t="s">
        <v>563</v>
      </c>
      <c r="AR19" s="36" t="s">
        <v>409</v>
      </c>
      <c r="AS19" s="36"/>
      <c r="AT19" s="38">
        <v>42892</v>
      </c>
      <c r="AU19" s="36"/>
      <c r="AV19" s="36"/>
      <c r="AW19" s="36"/>
      <c r="AX19" s="36">
        <v>6</v>
      </c>
      <c r="AY19" s="36">
        <v>6</v>
      </c>
      <c r="AZ19" s="36" t="str">
        <f t="shared" si="0"/>
        <v>この</v>
      </c>
      <c r="BA19" s="36" t="str">
        <f t="shared" si="1"/>
        <v/>
      </c>
      <c r="BB19" s="36" t="str">
        <f t="shared" si="2"/>
        <v/>
      </c>
      <c r="BC19" s="36"/>
      <c r="BD19" s="36" t="str">
        <f t="shared" si="3"/>
        <v>このクリーチャーが戦場に出ている間、あなたの手札の各クリーチャーのマナ･コストは1少なくなる。&amp;br;各ターン開始時に、直前のターンにカードが2枚以上唱えられていた場合、このクリーチャーは変身する。</v>
      </c>
      <c r="BE19" s="30" t="str">
        <f>IF(AK19="","",VLOOKUP(AK19,BH:BJ,3,FALSE))</f>
        <v>While this creature is on the battlefield, each creatures in your hand cost 1 less.&amp;br;At the beginning of each turn, if 2 or more Cards were cast last turn, Transform this creature.</v>
      </c>
      <c r="BF19" s="9" t="s">
        <v>1049</v>
      </c>
      <c r="BG19" s="1">
        <v>18</v>
      </c>
      <c r="BH19" s="1" t="s">
        <v>408</v>
      </c>
      <c r="BI19" s="1" t="s">
        <v>1055</v>
      </c>
      <c r="BJ19" s="1" t="s">
        <v>1119</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緑</v>
      </c>
      <c r="S20" s="15" t="s">
        <v>1</v>
      </c>
      <c r="T20" s="10" t="str">
        <f>INDEX(AG:AG,W18+1)</f>
        <v>コモン</v>
      </c>
      <c r="U20" s="15" t="s">
        <v>2</v>
      </c>
      <c r="V20" s="10">
        <f>INDEX(AI:AI,W18+1)</f>
        <v>12</v>
      </c>
      <c r="W20" s="16"/>
      <c r="X20" s="10" t="str">
        <f>INDEX(AQ:AQ,W18+1)</f>
        <v>各ターン開始時に、直前のターンにカードが唱えられていなかった場合、このクリーチャーは変身する。</v>
      </c>
      <c r="Y20" s="28"/>
      <c r="Z20" s="28"/>
      <c r="AA20" s="29"/>
      <c r="AC20" s="1">
        <v>0</v>
      </c>
      <c r="AD20" s="16" t="s">
        <v>1049</v>
      </c>
      <c r="AE20" s="24">
        <v>19</v>
      </c>
      <c r="AF20" s="25" t="s">
        <v>510</v>
      </c>
      <c r="AG20" s="36" t="s">
        <v>78</v>
      </c>
      <c r="AH20" s="36"/>
      <c r="AI20" s="36">
        <v>14</v>
      </c>
      <c r="AJ20" s="36" t="s">
        <v>564</v>
      </c>
      <c r="AK20" s="36" t="s">
        <v>565</v>
      </c>
      <c r="AL20" s="36" t="s">
        <v>27</v>
      </c>
      <c r="AM20" s="36"/>
      <c r="AN20" s="36" t="s">
        <v>537</v>
      </c>
      <c r="AO20" s="36"/>
      <c r="AP20" s="36"/>
      <c r="AQ20" s="36" t="s">
        <v>538</v>
      </c>
      <c r="AR20" s="36"/>
      <c r="AS20" s="36"/>
      <c r="AT20" s="38">
        <v>42829</v>
      </c>
      <c r="AU20" s="36"/>
      <c r="AV20" s="36"/>
      <c r="AW20" s="36"/>
      <c r="AX20" s="36">
        <v>4</v>
      </c>
      <c r="AY20" s="36">
        <v>4</v>
      </c>
      <c r="AZ20" s="36" t="str">
        <f t="shared" si="0"/>
        <v>到達</v>
      </c>
      <c r="BA20" s="36" t="str">
        <f t="shared" si="1"/>
        <v/>
      </c>
      <c r="BB20" s="36" t="str">
        <f t="shared" si="2"/>
        <v/>
      </c>
      <c r="BC20" s="36"/>
      <c r="BD20" s="36" t="str">
        <f t="shared" si="3"/>
        <v>到達</v>
      </c>
      <c r="BE20" s="30" t="str">
        <f>IF(AK20="","",VLOOKUP(AK20,BH:BJ,3,FALSE))</f>
        <v/>
      </c>
      <c r="BF20" s="9" t="s">
        <v>1049</v>
      </c>
      <c r="BG20" s="1">
        <v>19</v>
      </c>
      <c r="BH20" s="1" t="s">
        <v>441</v>
      </c>
      <c r="BI20" s="1" t="s">
        <v>1055</v>
      </c>
      <c r="BJ20" s="1" t="s">
        <v>1120</v>
      </c>
    </row>
    <row r="21" spans="1:62">
      <c r="A21" s="1" t="str">
        <f t="shared" si="4"/>
        <v>|色|緑|レアリティ|コモン|マナコスト|12|</v>
      </c>
      <c r="B21" s="1" t="s">
        <v>1049</v>
      </c>
      <c r="C21" s="1" t="s">
        <v>1069</v>
      </c>
      <c r="D21" s="4" t="s">
        <v>0</v>
      </c>
      <c r="E21" s="1" t="s">
        <v>1069</v>
      </c>
      <c r="F21" s="1" t="str">
        <f>IF(R20=0,"",R20)</f>
        <v>緑</v>
      </c>
      <c r="G21" s="1" t="s">
        <v>1069</v>
      </c>
      <c r="H21" s="4" t="s">
        <v>1073</v>
      </c>
      <c r="I21" s="1" t="s">
        <v>1069</v>
      </c>
      <c r="J21" s="1" t="str">
        <f>IF(T20=0,"",T20)</f>
        <v>コモン</v>
      </c>
      <c r="K21" s="1" t="s">
        <v>1069</v>
      </c>
      <c r="L21" s="4" t="s">
        <v>1074</v>
      </c>
      <c r="M21" s="1" t="s">
        <v>1069</v>
      </c>
      <c r="N21" s="1">
        <f>IF(V20=0,"",V20)</f>
        <v>12</v>
      </c>
      <c r="O21" s="1" t="s">
        <v>1069</v>
      </c>
      <c r="Q21" s="9" t="s">
        <v>5</v>
      </c>
      <c r="R21" s="10" t="str">
        <f>INDEX(AL:AL,W18+1)</f>
        <v>クリーチャー</v>
      </c>
      <c r="S21" s="15" t="s">
        <v>1075</v>
      </c>
      <c r="T21" s="10" t="str">
        <f>INDEX(AN:AN,W18+1)</f>
        <v>人間</v>
      </c>
      <c r="U21" s="10" t="str">
        <f>INDEX(AO:AO,W18+1)</f>
        <v>狼男</v>
      </c>
      <c r="V21" s="10">
        <f>INDEX(AP:AP,W18+1)</f>
        <v>0</v>
      </c>
      <c r="W21" s="16"/>
      <c r="X21" s="10" t="str">
        <f>INDEX(AZ:AZ,W18+1)</f>
        <v>各タ</v>
      </c>
      <c r="Y21" s="10" t="str">
        <f>INDEX(BA:BA,W18+1)</f>
        <v/>
      </c>
      <c r="Z21" s="10" t="str">
        <f>INDEX(BB:BB,W18+1)</f>
        <v/>
      </c>
      <c r="AA21" s="10">
        <f>INDEX(BC:BC,W18+1)</f>
        <v>0</v>
      </c>
      <c r="AD21" s="16"/>
      <c r="AE21" s="24">
        <v>20</v>
      </c>
      <c r="AF21" s="25" t="s">
        <v>510</v>
      </c>
      <c r="AG21" s="36" t="s">
        <v>78</v>
      </c>
      <c r="AH21" s="36"/>
      <c r="AI21" s="36">
        <v>18</v>
      </c>
      <c r="AJ21" s="36" t="s">
        <v>566</v>
      </c>
      <c r="AK21" s="36" t="s">
        <v>567</v>
      </c>
      <c r="AL21" s="36" t="s">
        <v>27</v>
      </c>
      <c r="AM21" s="36"/>
      <c r="AN21" s="36" t="s">
        <v>33</v>
      </c>
      <c r="AO21" s="36" t="s">
        <v>405</v>
      </c>
      <c r="AP21" s="36"/>
      <c r="AQ21" s="36" t="s">
        <v>568</v>
      </c>
      <c r="AR21" s="36" t="s">
        <v>406</v>
      </c>
      <c r="AS21" s="36"/>
      <c r="AT21" s="38">
        <v>42798</v>
      </c>
      <c r="AU21" s="36"/>
      <c r="AV21" s="36"/>
      <c r="AW21" s="36"/>
      <c r="AX21" s="36">
        <v>3</v>
      </c>
      <c r="AY21" s="36">
        <v>4</v>
      </c>
      <c r="AZ21" s="36" t="str">
        <f t="shared" si="0"/>
        <v>対戦</v>
      </c>
      <c r="BA21" s="36" t="str">
        <f t="shared" si="1"/>
        <v/>
      </c>
      <c r="BB21" s="36" t="str">
        <f t="shared" si="2"/>
        <v/>
      </c>
      <c r="BC21" s="36"/>
      <c r="BD21" s="36" t="str">
        <f t="shared" si="3"/>
        <v>対戦相手がカードを唱えたとき、あなたはカードを1枚引く。&amp;br;各ターン開始時に、直前のターンにカードが唱えられていなかった場合、このクリーチャーは変身する。</v>
      </c>
      <c r="BE21" s="30" t="str">
        <f>IF(AK21="","",VLOOKUP(AK21,BH:BJ,3,FALSE))</f>
        <v>When your opponents casts any card, Draw 1 card.&amp;br;At the beginning of any turn, if no Cards were cast last turn, Transform this creature.</v>
      </c>
      <c r="BF21" s="9" t="s">
        <v>1049</v>
      </c>
      <c r="BG21" s="1">
        <v>20</v>
      </c>
      <c r="BH21" s="1" t="s">
        <v>555</v>
      </c>
      <c r="BI21" s="1" t="s">
        <v>1055</v>
      </c>
      <c r="BJ21" s="1" t="s">
        <v>1121</v>
      </c>
    </row>
    <row r="22" spans="1:62">
      <c r="A22" s="1" t="str">
        <f t="shared" si="4"/>
        <v>|種別|クリーチャー|サブタイプ|人間|狼男||</v>
      </c>
      <c r="B22" s="1" t="s">
        <v>1049</v>
      </c>
      <c r="C22" s="1" t="s">
        <v>1069</v>
      </c>
      <c r="D22" s="4" t="s">
        <v>5</v>
      </c>
      <c r="E22" s="1" t="s">
        <v>1069</v>
      </c>
      <c r="F22" s="1" t="str">
        <f>IF(R21=0,"",R21)</f>
        <v>クリーチャー</v>
      </c>
      <c r="G22" s="1" t="s">
        <v>1069</v>
      </c>
      <c r="H22" s="4" t="s">
        <v>1078</v>
      </c>
      <c r="I22" s="1" t="s">
        <v>1069</v>
      </c>
      <c r="J22" s="1" t="str">
        <f>IF(T21=0,"",T21)</f>
        <v>人間</v>
      </c>
      <c r="K22" s="1" t="s">
        <v>1069</v>
      </c>
      <c r="L22" s="1" t="str">
        <f>IF(U21=0,"",U21)</f>
        <v>狼男</v>
      </c>
      <c r="M22" s="1" t="s">
        <v>1069</v>
      </c>
      <c r="N22" s="1" t="str">
        <f>IF(V21=0,"",V21)</f>
        <v/>
      </c>
      <c r="O22" s="1" t="s">
        <v>1069</v>
      </c>
      <c r="Q22" s="9" t="s">
        <v>1079</v>
      </c>
      <c r="R22" s="10" t="str">
        <f>INDEX(BD:BD,W18+1)</f>
        <v>各ターン開始時に、直前のターンにカードが唱えられていなかった場合、このクリーチャーは変身する。</v>
      </c>
      <c r="S22" s="11"/>
      <c r="T22" s="11"/>
      <c r="U22" s="11"/>
      <c r="V22" s="12"/>
      <c r="W22" s="16"/>
      <c r="X22" s="8"/>
      <c r="Y22" s="8"/>
      <c r="Z22" s="8"/>
      <c r="AA22" s="30"/>
      <c r="AD22" s="16"/>
      <c r="AE22" s="24">
        <v>21</v>
      </c>
      <c r="AF22" s="25" t="s">
        <v>510</v>
      </c>
      <c r="AG22" s="36" t="s">
        <v>78</v>
      </c>
      <c r="AH22" s="36"/>
      <c r="AI22" s="36">
        <v>1</v>
      </c>
      <c r="AJ22" s="36" t="s">
        <v>569</v>
      </c>
      <c r="AK22" s="36" t="s">
        <v>570</v>
      </c>
      <c r="AL22" s="36" t="s">
        <v>27</v>
      </c>
      <c r="AM22" s="36"/>
      <c r="AN22" s="36" t="s">
        <v>405</v>
      </c>
      <c r="AO22" s="36"/>
      <c r="AP22" s="36"/>
      <c r="AQ22" s="36" t="s">
        <v>571</v>
      </c>
      <c r="AR22" s="36" t="s">
        <v>409</v>
      </c>
      <c r="AS22" s="36"/>
      <c r="AT22" s="38">
        <v>42831</v>
      </c>
      <c r="AU22" s="36"/>
      <c r="AV22" s="36"/>
      <c r="AW22" s="36"/>
      <c r="AX22" s="36">
        <v>4</v>
      </c>
      <c r="AY22" s="36">
        <v>6</v>
      </c>
      <c r="AZ22" s="36" t="str">
        <f t="shared" si="0"/>
        <v>対戦</v>
      </c>
      <c r="BA22" s="36" t="str">
        <f t="shared" si="1"/>
        <v/>
      </c>
      <c r="BB22" s="36" t="str">
        <f t="shared" si="2"/>
        <v/>
      </c>
      <c r="BC22" s="36"/>
      <c r="BD22" s="36" t="str">
        <f t="shared" si="3"/>
        <v>対戦相手がカードを唱えたとき、あなたはカードを2枚引く。&amp;br;各ターン開始時に、直前のターンにカードが2枚以上唱えられていた場合、このクリーチャーは変身する。</v>
      </c>
      <c r="BE22" s="30" t="str">
        <f>IF(AK22="","",VLOOKUP(AK22,BH:BJ,3,FALSE))</f>
        <v>When your opponent casts any card, draw 2 cards.&amp;br;At the beginning of each turn, if 2 or more Cards were cast last turn, Transform this creature.</v>
      </c>
      <c r="BF22" s="9" t="s">
        <v>1049</v>
      </c>
      <c r="BG22" s="1">
        <v>21</v>
      </c>
      <c r="BH22" s="1" t="s">
        <v>236</v>
      </c>
      <c r="BI22" s="1" t="s">
        <v>1055</v>
      </c>
      <c r="BJ22" s="1" t="s">
        <v>1122</v>
      </c>
    </row>
    <row r="23" spans="1:62">
      <c r="A23" s="1" t="str">
        <f t="shared" si="4"/>
        <v>|テキスト|&gt;|&gt;|&gt;|&gt;|各ターン開始時に、直前のターンにカードが唱えられていなかった場合、このクリーチャーは変身する。|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各ターン開始時に、直前のターンにカードが唱えられていなかった場合、このクリーチャーは変身する。</v>
      </c>
      <c r="O23" s="1" t="s">
        <v>1069</v>
      </c>
      <c r="Q23" s="14" t="s">
        <v>21</v>
      </c>
      <c r="R23" s="10" t="str">
        <f>INDEX(BE:BE,W18+1)</f>
        <v>At the beginning of any turn, if no Cards were cast last turn, Transform this creature.</v>
      </c>
      <c r="S23" s="9" t="s">
        <v>1084</v>
      </c>
      <c r="T23" s="10" t="str">
        <f>IF(X23="","",X23&amp;IF(Y23="",""," "&amp;Y23)&amp;IF(Z23="",""," "&amp;Z23)&amp;IF(AA23="",""," "&amp;AA23))</f>
        <v/>
      </c>
      <c r="U23" s="11"/>
      <c r="V23" s="12"/>
      <c r="W23" s="16" t="s">
        <v>1084</v>
      </c>
      <c r="X23" s="9" t="str">
        <f t="shared" ref="X23:AA23" si="8">IF(ISERROR(IF(LEN(X22)&gt;1,X22,VLOOKUP(X21,$AC:$AD,2,FALSE))),"",IF(LEN(X22)&gt;1,X22,VLOOKUP(X21,$AC:$AD,2,FALSE)))</f>
        <v/>
      </c>
      <c r="Y23" s="9" t="str">
        <f t="shared" si="8"/>
        <v/>
      </c>
      <c r="Z23" s="9" t="str">
        <f t="shared" si="8"/>
        <v/>
      </c>
      <c r="AA23" s="9" t="str">
        <f t="shared" si="8"/>
        <v> </v>
      </c>
      <c r="AD23" s="16"/>
      <c r="AE23" s="24">
        <v>22</v>
      </c>
      <c r="AF23" s="25" t="s">
        <v>510</v>
      </c>
      <c r="AG23" s="36" t="s">
        <v>78</v>
      </c>
      <c r="AH23" s="36"/>
      <c r="AI23" s="36">
        <v>11</v>
      </c>
      <c r="AJ23" s="36" t="s">
        <v>572</v>
      </c>
      <c r="AK23" s="36" t="s">
        <v>573</v>
      </c>
      <c r="AL23" s="36" t="s">
        <v>27</v>
      </c>
      <c r="AM23" s="36"/>
      <c r="AN23" s="36" t="s">
        <v>33</v>
      </c>
      <c r="AO23" s="36" t="s">
        <v>325</v>
      </c>
      <c r="AP23" s="36" t="s">
        <v>405</v>
      </c>
      <c r="AQ23" s="36" t="s">
        <v>574</v>
      </c>
      <c r="AR23" s="36" t="s">
        <v>406</v>
      </c>
      <c r="AS23" s="36"/>
      <c r="AT23" s="38">
        <v>42829</v>
      </c>
      <c r="AU23" s="36"/>
      <c r="AV23" s="36"/>
      <c r="AW23" s="36"/>
      <c r="AX23" s="36">
        <v>4</v>
      </c>
      <c r="AY23" s="36">
        <v>4</v>
      </c>
      <c r="AZ23" s="36" t="str">
        <f t="shared" si="0"/>
        <v>あな</v>
      </c>
      <c r="BA23" s="36" t="str">
        <f t="shared" si="1"/>
        <v/>
      </c>
      <c r="BB23" s="36" t="str">
        <f t="shared" si="2"/>
        <v/>
      </c>
      <c r="BC23" s="36"/>
      <c r="BD23" s="36" t="str">
        <f t="shared" si="3"/>
        <v>あなたがパワー6以上の他のクリーチャーをコントロールしていない限り、このクリーチャーは攻撃できない。&amp;br;各ターン開始時に、直前のターンにカードが唱えられていなかった場合、このクリーチャーは変身する。</v>
      </c>
      <c r="BE23" s="30" t="str">
        <f>IF(AK23="","",VLOOKUP(AK23,BH:BJ,3,FALSE))</f>
        <v>This creature Can't Attack unless you control another creature with a power of 6 or more.&amp;br;At the beginning of any turn, if no Cards were cast last turn, Transform this creature.</v>
      </c>
      <c r="BF23" s="9" t="s">
        <v>1049</v>
      </c>
      <c r="BG23" s="1">
        <v>22</v>
      </c>
      <c r="BH23" s="1" t="s">
        <v>512</v>
      </c>
      <c r="BI23" s="1" t="s">
        <v>1055</v>
      </c>
      <c r="BJ23" s="1" t="s">
        <v>1123</v>
      </c>
    </row>
    <row r="24" spans="1:62">
      <c r="A24" s="1" t="str">
        <f t="shared" si="4"/>
        <v>|英テキスト|&gt;|&gt;|&gt;|&gt;|At the beginning of any turn, if no Cards were cast last turn, Transform this creature.|</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At the beginning of any turn, if no Cards were cast last turn, Transform this creature.</v>
      </c>
      <c r="O24" s="1" t="s">
        <v>1069</v>
      </c>
      <c r="Q24" s="9" t="s">
        <v>12</v>
      </c>
      <c r="R24" s="10" t="str">
        <f>IF(INDEX(AX:AX,W18+1)="",0,INDEX(AX:AX,W18+1)&amp;"/"&amp;INDEX(AY:AY,W18+1))</f>
        <v>2/1</v>
      </c>
      <c r="S24" s="11"/>
      <c r="T24" s="11"/>
      <c r="U24" s="11"/>
      <c r="V24" s="12"/>
      <c r="W24" s="16"/>
      <c r="X24" s="9"/>
      <c r="Y24" s="28"/>
      <c r="Z24" s="28"/>
      <c r="AA24" s="29"/>
      <c r="AD24" s="20"/>
      <c r="AE24" s="24">
        <v>23</v>
      </c>
      <c r="AF24" s="25" t="s">
        <v>510</v>
      </c>
      <c r="AG24" s="36" t="s">
        <v>78</v>
      </c>
      <c r="AH24" s="36"/>
      <c r="AI24" s="36">
        <v>1</v>
      </c>
      <c r="AJ24" s="36" t="s">
        <v>575</v>
      </c>
      <c r="AK24" s="36" t="s">
        <v>576</v>
      </c>
      <c r="AL24" s="36" t="s">
        <v>27</v>
      </c>
      <c r="AM24" s="36"/>
      <c r="AN24" s="36"/>
      <c r="AO24" s="36"/>
      <c r="AP24" s="36"/>
      <c r="AQ24" s="36" t="s">
        <v>409</v>
      </c>
      <c r="AR24" s="36"/>
      <c r="AS24" s="36"/>
      <c r="AT24" s="38">
        <v>42892</v>
      </c>
      <c r="AU24" s="36"/>
      <c r="AV24" s="36"/>
      <c r="AW24" s="36"/>
      <c r="AX24" s="36">
        <v>6</v>
      </c>
      <c r="AY24" s="36">
        <v>6</v>
      </c>
      <c r="AZ24" s="36" t="str">
        <f t="shared" si="0"/>
        <v>各タ</v>
      </c>
      <c r="BA24" s="36" t="str">
        <f t="shared" si="1"/>
        <v/>
      </c>
      <c r="BB24" s="36" t="str">
        <f t="shared" si="2"/>
        <v/>
      </c>
      <c r="BC24" s="36"/>
      <c r="BD24" s="36" t="str">
        <f t="shared" si="3"/>
        <v>各ターン開始時に、直前のターンにカードが2枚以上唱えられていた場合、このクリーチャーは変身する。</v>
      </c>
      <c r="BE24" s="30" t="str">
        <f>IF(AK24="","",VLOOKUP(AK24,BH:BJ,3,FALSE))</f>
        <v>At the beginning of each turn, if 2 or more Cards were cast last turn, Transform this creature.</v>
      </c>
      <c r="BF24" s="9" t="s">
        <v>1049</v>
      </c>
      <c r="BG24" s="1">
        <v>23</v>
      </c>
      <c r="BH24" s="1" t="s">
        <v>357</v>
      </c>
      <c r="BI24" s="1" t="s">
        <v>1055</v>
      </c>
      <c r="BJ24" s="1" t="s">
        <v>1124</v>
      </c>
    </row>
    <row r="25" spans="1:62">
      <c r="A25" s="1" t="str">
        <f t="shared" si="4"/>
        <v>|PT|&gt;|2/1|シールド数|&gt;||</v>
      </c>
      <c r="B25" s="1" t="s">
        <v>1049</v>
      </c>
      <c r="C25" s="1" t="s">
        <v>1069</v>
      </c>
      <c r="D25" s="1" t="s">
        <v>12</v>
      </c>
      <c r="E25" s="1" t="s">
        <v>1069</v>
      </c>
      <c r="F25" s="1" t="s">
        <v>1083</v>
      </c>
      <c r="G25" s="1" t="s">
        <v>1069</v>
      </c>
      <c r="H25" s="1" t="str">
        <f>IF(R24=0,"",R24)</f>
        <v>2/1</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
        <v>510</v>
      </c>
      <c r="AG25" s="36" t="s">
        <v>78</v>
      </c>
      <c r="AH25" s="36"/>
      <c r="AI25" s="36">
        <v>7</v>
      </c>
      <c r="AJ25" s="36" t="s">
        <v>577</v>
      </c>
      <c r="AK25" s="36" t="s">
        <v>578</v>
      </c>
      <c r="AL25" s="36" t="s">
        <v>27</v>
      </c>
      <c r="AM25" s="36"/>
      <c r="AN25" s="36" t="s">
        <v>33</v>
      </c>
      <c r="AO25" s="36" t="s">
        <v>216</v>
      </c>
      <c r="AP25" s="36"/>
      <c r="AQ25" s="36" t="s">
        <v>579</v>
      </c>
      <c r="AR25" s="36" t="s">
        <v>580</v>
      </c>
      <c r="AS25" s="36"/>
      <c r="AT25" s="38">
        <v>42736</v>
      </c>
      <c r="AU25" s="36"/>
      <c r="AV25" s="36"/>
      <c r="AW25" s="36"/>
      <c r="AX25" s="36">
        <v>1</v>
      </c>
      <c r="AY25" s="36">
        <v>1</v>
      </c>
      <c r="AZ25" s="36" t="str">
        <f t="shared" si="0"/>
        <v>この</v>
      </c>
      <c r="BA25" s="36" t="str">
        <f t="shared" si="1"/>
        <v/>
      </c>
      <c r="BB25" s="36" t="str">
        <f t="shared" si="2"/>
        <v/>
      </c>
      <c r="BC25" s="36"/>
      <c r="BD25" s="36" t="str">
        <f t="shared" si="3"/>
        <v>このクリーチャーが戦場に出たとき、あなたがコントロールする最初のクリーチャーは+1/+1の修正を受ける。&amp;br;対戦相手のターン開始時に、昂揚：あなたがコントロールする最初のクリーチャーは+1/+1の修正を受ける。</v>
      </c>
      <c r="BE25" s="30" t="str">
        <f>IF(AK25="","",VLOOKUP(AK25,BH:BJ,3,FALSE))</f>
        <v>When this creature enters the battlefield, the first creature you control gains +1/+1.&amp;br;At the beginning of your opponent's turn, Delirium:the first creature you control gains +1/+1.</v>
      </c>
      <c r="BF25" s="9" t="s">
        <v>1049</v>
      </c>
      <c r="BG25" s="1">
        <v>24</v>
      </c>
      <c r="BH25" s="1" t="s">
        <v>186</v>
      </c>
      <c r="BI25" s="1" t="s">
        <v>1055</v>
      </c>
      <c r="BJ25" s="1" t="s">
        <v>1125</v>
      </c>
    </row>
    <row r="26" spans="1:62">
      <c r="A26" s="1" t="str">
        <f t="shared" si="4"/>
        <v>&amp;br;&amp;br;</v>
      </c>
      <c r="B26" s="1" t="s">
        <v>1049</v>
      </c>
      <c r="C26" s="1" t="s">
        <v>1097</v>
      </c>
      <c r="R26" s="1"/>
      <c r="S26" s="1"/>
      <c r="T26" s="1"/>
      <c r="U26" s="1"/>
      <c r="V26" s="1"/>
      <c r="AE26" s="24">
        <v>25</v>
      </c>
      <c r="AF26" s="25" t="s">
        <v>510</v>
      </c>
      <c r="AG26" s="36" t="s">
        <v>78</v>
      </c>
      <c r="AH26" s="36"/>
      <c r="AI26" s="36">
        <v>9</v>
      </c>
      <c r="AJ26" s="36" t="s">
        <v>581</v>
      </c>
      <c r="AK26" s="36" t="s">
        <v>582</v>
      </c>
      <c r="AL26" s="36" t="s">
        <v>27</v>
      </c>
      <c r="AM26" s="36"/>
      <c r="AN26" s="36" t="s">
        <v>33</v>
      </c>
      <c r="AO26" s="36" t="s">
        <v>34</v>
      </c>
      <c r="AP26" s="36"/>
      <c r="AQ26" s="36" t="s">
        <v>583</v>
      </c>
      <c r="AR26" s="36"/>
      <c r="AS26" s="36"/>
      <c r="AT26" s="38">
        <v>42768</v>
      </c>
      <c r="AU26" s="36"/>
      <c r="AV26" s="36"/>
      <c r="AW26" s="36"/>
      <c r="AX26" s="36">
        <v>2</v>
      </c>
      <c r="AY26" s="36">
        <v>2</v>
      </c>
      <c r="AZ26" s="36" t="str">
        <f t="shared" si="0"/>
        <v>ジェ</v>
      </c>
      <c r="BA26" s="36" t="str">
        <f t="shared" si="1"/>
        <v/>
      </c>
      <c r="BB26" s="36" t="str">
        <f t="shared" si="2"/>
        <v/>
      </c>
      <c r="BC26" s="36"/>
      <c r="BD26" s="36" t="str">
        <f t="shared" si="3"/>
        <v>ジェム1個を起動する：あなたのターン終了時まで、あなたがコントロールする各人間は二段攻撃を得る。</v>
      </c>
      <c r="BE26" s="30" t="str">
        <f>IF(AK26="","",VLOOKUP(AK26,BH:BJ,3,FALSE))</f>
        <v>Activate 1:Give Double Strike to each Human you control until the end of your turn.</v>
      </c>
      <c r="BF26" s="9" t="s">
        <v>1049</v>
      </c>
      <c r="BG26" s="1">
        <v>25</v>
      </c>
      <c r="BH26" s="1" t="s">
        <v>1126</v>
      </c>
      <c r="BI26" s="1" t="s">
        <v>1055</v>
      </c>
      <c r="BJ26" s="1" t="s">
        <v>1127</v>
      </c>
    </row>
    <row r="27" spans="1:62">
      <c r="A27" s="1" t="str">
        <f t="shared" si="4"/>
        <v>#back(text=戻る,left)</v>
      </c>
      <c r="B27" s="1" t="s">
        <v>1049</v>
      </c>
      <c r="C27" s="1" t="s">
        <v>1100</v>
      </c>
      <c r="R27" s="1"/>
      <c r="S27" s="1"/>
      <c r="T27" s="1"/>
      <c r="U27" s="1"/>
      <c r="V27" s="1"/>
      <c r="AE27" s="24">
        <v>26</v>
      </c>
      <c r="AF27" s="25" t="s">
        <v>510</v>
      </c>
      <c r="AG27" s="36" t="s">
        <v>78</v>
      </c>
      <c r="AH27" s="36"/>
      <c r="AI27" s="36">
        <v>3</v>
      </c>
      <c r="AJ27" s="36" t="s">
        <v>584</v>
      </c>
      <c r="AK27" s="36" t="s">
        <v>585</v>
      </c>
      <c r="AL27" s="36" t="s">
        <v>76</v>
      </c>
      <c r="AM27" s="36"/>
      <c r="AN27" s="36"/>
      <c r="AO27" s="36"/>
      <c r="AP27" s="36"/>
      <c r="AQ27" s="36" t="s">
        <v>586</v>
      </c>
      <c r="AR27" s="36"/>
      <c r="AS27" s="36"/>
      <c r="AT27" s="38"/>
      <c r="AU27" s="36"/>
      <c r="AV27" s="36"/>
      <c r="AW27" s="36">
        <v>3</v>
      </c>
      <c r="AX27" s="36" t="s">
        <v>1090</v>
      </c>
      <c r="AY27" s="36" t="s">
        <v>1090</v>
      </c>
      <c r="AZ27" s="36" t="str">
        <f t="shared" si="0"/>
        <v>この</v>
      </c>
      <c r="BA27" s="36" t="str">
        <f t="shared" si="1"/>
        <v/>
      </c>
      <c r="BB27" s="36" t="str">
        <f t="shared" si="2"/>
        <v/>
      </c>
      <c r="BC27" s="36"/>
      <c r="BD27" s="36" t="str">
        <f t="shared" si="3"/>
        <v>このサポートがボード上にある間、あなたがコントロールする各狼と各狼男は+1/+1の修正を受けるとともにトランプルを得る。</v>
      </c>
      <c r="BE27" s="30" t="str">
        <f>IF(AK27="","",VLOOKUP(AK27,BH:BJ,3,FALSE))</f>
        <v>While this Support is on the board, each Wolf and Werewolf you control gain +1/+1 and Trample.</v>
      </c>
      <c r="BF27" s="9" t="s">
        <v>1049</v>
      </c>
      <c r="BG27" s="1">
        <v>26</v>
      </c>
      <c r="BH27" s="1" t="s">
        <v>717</v>
      </c>
      <c r="BI27" s="1" t="s">
        <v>1055</v>
      </c>
      <c r="BJ27" s="1" t="s">
        <v>1129</v>
      </c>
    </row>
    <row r="28" spans="1:62">
      <c r="A28" s="1" t="str">
        <f t="shared" si="4"/>
        <v>&amp;br;</v>
      </c>
      <c r="B28" s="1" t="s">
        <v>1049</v>
      </c>
      <c r="C28" s="1" t="s">
        <v>1048</v>
      </c>
      <c r="R28" s="1"/>
      <c r="S28" s="1"/>
      <c r="T28" s="1"/>
      <c r="U28" s="1"/>
      <c r="V28" s="1"/>
      <c r="AE28" s="24">
        <v>27</v>
      </c>
      <c r="AF28" s="25" t="s">
        <v>510</v>
      </c>
      <c r="AG28" s="36" t="s">
        <v>78</v>
      </c>
      <c r="AH28" s="36"/>
      <c r="AI28" s="36">
        <v>6</v>
      </c>
      <c r="AJ28" s="36" t="s">
        <v>587</v>
      </c>
      <c r="AK28" s="36" t="s">
        <v>588</v>
      </c>
      <c r="AL28" s="36" t="s">
        <v>76</v>
      </c>
      <c r="AM28" s="36"/>
      <c r="AN28" s="36"/>
      <c r="AO28" s="36"/>
      <c r="AP28" s="36"/>
      <c r="AQ28" s="36" t="s">
        <v>589</v>
      </c>
      <c r="AR28" s="36" t="s">
        <v>590</v>
      </c>
      <c r="AS28" s="36"/>
      <c r="AT28" s="38"/>
      <c r="AU28" s="36"/>
      <c r="AV28" s="36"/>
      <c r="AW28" s="36">
        <v>2</v>
      </c>
      <c r="AX28" s="36" t="s">
        <v>1090</v>
      </c>
      <c r="AY28" s="36" t="s">
        <v>1090</v>
      </c>
      <c r="AZ28" s="36" t="str">
        <f t="shared" si="0"/>
        <v>あな</v>
      </c>
      <c r="BA28" s="36" t="str">
        <f t="shared" si="1"/>
        <v/>
      </c>
      <c r="BB28" s="36" t="str">
        <f t="shared" si="2"/>
        <v/>
      </c>
      <c r="BC28" s="36"/>
      <c r="BD28" s="36" t="str">
        <f t="shared" si="3"/>
        <v>あなたがコントロールするトークンでないクリーチャーが死亡したとき、調査を行う。&amp;br;あなたがコントロールするサポートが戦場に出たとき、1/1の白の人間･兵士･トークンを1体召喚する。</v>
      </c>
      <c r="BE28" s="30" t="str">
        <f>IF(AK28="","",VLOOKUP(AK28,BH:BJ,3,FALSE))</f>
        <v>When a non-token creature you control dies, Investigate.&amp;br;When a Support you control enters the battlefield, summon 1 1/1 White Human Soldier token.</v>
      </c>
      <c r="BF28" s="9" t="s">
        <v>1049</v>
      </c>
      <c r="BG28" s="1">
        <v>27</v>
      </c>
      <c r="BH28" s="1" t="s">
        <v>404</v>
      </c>
      <c r="BI28" s="1" t="s">
        <v>1055</v>
      </c>
      <c r="BJ28" s="1" t="s">
        <v>1120</v>
      </c>
    </row>
    <row r="29" spans="1:62">
      <c r="A29" s="1" t="str">
        <f t="shared" si="4"/>
        <v>#comment(above,nsize=[15],size=[30],num=[10])</v>
      </c>
      <c r="B29" s="1" t="s">
        <v>1049</v>
      </c>
      <c r="C29" s="1" t="s">
        <v>1108</v>
      </c>
      <c r="R29" s="1"/>
      <c r="S29" s="1"/>
      <c r="T29" s="1"/>
      <c r="U29" s="1"/>
      <c r="V29" s="1"/>
      <c r="AE29" s="24">
        <v>28</v>
      </c>
      <c r="AF29" s="25" t="s">
        <v>510</v>
      </c>
      <c r="AG29" s="36" t="s">
        <v>78</v>
      </c>
      <c r="AH29" s="36"/>
      <c r="AI29" s="36">
        <v>5</v>
      </c>
      <c r="AJ29" s="36" t="s">
        <v>591</v>
      </c>
      <c r="AK29" s="36" t="s">
        <v>592</v>
      </c>
      <c r="AL29" s="36" t="s">
        <v>76</v>
      </c>
      <c r="AM29" s="36"/>
      <c r="AN29" s="36"/>
      <c r="AO29" s="36"/>
      <c r="AP29" s="36"/>
      <c r="AQ29" s="36" t="s">
        <v>593</v>
      </c>
      <c r="AR29" s="36" t="s">
        <v>594</v>
      </c>
      <c r="AS29" s="36"/>
      <c r="AT29" s="38"/>
      <c r="AU29" s="36"/>
      <c r="AV29" s="36"/>
      <c r="AW29" s="36">
        <v>3</v>
      </c>
      <c r="AX29" s="36" t="s">
        <v>1090</v>
      </c>
      <c r="AY29" s="36" t="s">
        <v>1090</v>
      </c>
      <c r="AZ29" s="36" t="str">
        <f t="shared" si="0"/>
        <v>この</v>
      </c>
      <c r="BA29" s="36" t="str">
        <f t="shared" si="1"/>
        <v/>
      </c>
      <c r="BB29" s="36" t="str">
        <f t="shared" si="2"/>
        <v/>
      </c>
      <c r="BC29" s="36"/>
      <c r="BD29" s="36" t="str">
        <f t="shared" si="3"/>
        <v>このサポートがボードに出たとき、調査を行う。&amp;br;あなたが3個以上の緑ジェムをマッチしさせたとき、あなたは1マナを得る。</v>
      </c>
      <c r="BE29" s="30" t="str">
        <f>IF(AK29="","",VLOOKUP(AK29,BH:BJ,3,FALSE))</f>
        <v>When this support enters the battlefield, Investigate.&amp;br;When you match 3 or more Green gems, gain 1 mana.</v>
      </c>
      <c r="BF29" s="9" t="s">
        <v>1049</v>
      </c>
      <c r="BG29" s="1">
        <v>28</v>
      </c>
      <c r="BH29" s="1" t="s">
        <v>761</v>
      </c>
      <c r="BI29" s="1" t="s">
        <v>1055</v>
      </c>
      <c r="BJ29" s="1" t="s">
        <v>1130</v>
      </c>
    </row>
    <row r="30" spans="1:62">
      <c r="A30" s="1" t="str">
        <f t="shared" si="4"/>
        <v>&amp;br;&amp;br;</v>
      </c>
      <c r="B30" s="1" t="s">
        <v>1049</v>
      </c>
      <c r="C30" s="1" t="s">
        <v>1097</v>
      </c>
      <c r="R30" s="1"/>
      <c r="S30" s="1"/>
      <c r="T30" s="1"/>
      <c r="U30" s="1"/>
      <c r="V30" s="1"/>
      <c r="AE30" s="24">
        <v>29</v>
      </c>
      <c r="AF30" s="25" t="s">
        <v>510</v>
      </c>
      <c r="AG30" s="36" t="s">
        <v>119</v>
      </c>
      <c r="AH30" s="36"/>
      <c r="AI30" s="36">
        <v>9</v>
      </c>
      <c r="AJ30" s="36" t="s">
        <v>595</v>
      </c>
      <c r="AK30" s="36" t="s">
        <v>596</v>
      </c>
      <c r="AL30" s="36" t="s">
        <v>27</v>
      </c>
      <c r="AM30" s="36"/>
      <c r="AN30" s="36" t="s">
        <v>33</v>
      </c>
      <c r="AO30" s="36" t="s">
        <v>597</v>
      </c>
      <c r="AP30" s="36"/>
      <c r="AQ30" s="36" t="s">
        <v>598</v>
      </c>
      <c r="AR30" s="36" t="s">
        <v>599</v>
      </c>
      <c r="AS30" s="36"/>
      <c r="AT30" s="38">
        <v>42828</v>
      </c>
      <c r="AU30" s="36"/>
      <c r="AV30" s="36"/>
      <c r="AW30" s="36"/>
      <c r="AX30" s="36">
        <v>4</v>
      </c>
      <c r="AY30" s="36">
        <v>3</v>
      </c>
      <c r="AZ30" s="36" t="str">
        <f t="shared" si="0"/>
        <v>各タ</v>
      </c>
      <c r="BA30" s="36" t="str">
        <f t="shared" si="1"/>
        <v/>
      </c>
      <c r="BB30" s="36" t="str">
        <f t="shared" si="2"/>
        <v/>
      </c>
      <c r="BC30" s="36"/>
      <c r="BD30" s="36" t="str">
        <f t="shared" si="3"/>
        <v>各ターン開始時に、ジェム1個を黒に変換し、ジェム1個を緑に変換する。&amp;br;昂揚：このクリーチャーは接死を持つ。</v>
      </c>
      <c r="BE30" s="30" t="str">
        <f>IF(AK30="","",VLOOKUP(AK30,BH:BJ,3,FALSE))</f>
        <v>At the beginning of each turn, convert 1 gem to Black and 1 gem to Green.&amp;br;Delirium:This creature gains Deathtouch.</v>
      </c>
      <c r="BF30" s="9" t="s">
        <v>1049</v>
      </c>
      <c r="BG30" s="1">
        <v>29</v>
      </c>
      <c r="BH30" s="1" t="s">
        <v>360</v>
      </c>
      <c r="BI30" s="1" t="s">
        <v>1055</v>
      </c>
      <c r="BJ30" s="1" t="s">
        <v>1131</v>
      </c>
    </row>
    <row r="31" spans="1:62">
      <c r="A31" s="1" t="str">
        <f t="shared" si="4"/>
        <v/>
      </c>
      <c r="B31" s="1" t="s">
        <v>1049</v>
      </c>
      <c r="Q31" s="5"/>
      <c r="R31" s="6"/>
      <c r="S31" s="6"/>
      <c r="T31" s="6"/>
      <c r="U31" s="6"/>
      <c r="V31" s="7"/>
      <c r="W31" s="8">
        <v>3</v>
      </c>
      <c r="X31" s="5"/>
      <c r="Y31" s="26"/>
      <c r="Z31" s="26"/>
      <c r="AA31" s="27"/>
      <c r="AE31" s="24">
        <v>30</v>
      </c>
      <c r="AF31" s="25" t="s">
        <v>510</v>
      </c>
      <c r="AG31" s="36" t="s">
        <v>119</v>
      </c>
      <c r="AH31" s="36"/>
      <c r="AI31" s="36">
        <v>11</v>
      </c>
      <c r="AJ31" s="36" t="s">
        <v>600</v>
      </c>
      <c r="AK31" s="36" t="s">
        <v>601</v>
      </c>
      <c r="AL31" s="36" t="s">
        <v>27</v>
      </c>
      <c r="AM31" s="36"/>
      <c r="AN31" s="36" t="s">
        <v>602</v>
      </c>
      <c r="AO31" s="36"/>
      <c r="AP31" s="36"/>
      <c r="AQ31" s="36" t="s">
        <v>603</v>
      </c>
      <c r="AR31" s="36"/>
      <c r="AS31" s="36"/>
      <c r="AT31" s="38">
        <v>42797</v>
      </c>
      <c r="AU31" s="36"/>
      <c r="AV31" s="36"/>
      <c r="AW31" s="36"/>
      <c r="AX31" s="36">
        <v>3</v>
      </c>
      <c r="AY31" s="36">
        <v>3</v>
      </c>
      <c r="AZ31" s="36" t="str">
        <f t="shared" si="0"/>
        <v>この</v>
      </c>
      <c r="BA31" s="36" t="str">
        <f t="shared" si="1"/>
        <v/>
      </c>
      <c r="BB31" s="36" t="str">
        <f t="shared" si="2"/>
        <v/>
      </c>
      <c r="BC31" s="36"/>
      <c r="BD31" s="36" t="str">
        <f t="shared" si="3"/>
        <v>このクリーチャーが攻撃したとき、昂揚：このクリーチャーは+3/+3の修正を受ける。</v>
      </c>
      <c r="BE31" s="30" t="str">
        <f>IF(AK31="","",VLOOKUP(AK31,BH:BJ,3,FALSE))</f>
        <v>When this creature attacks, Delirium:Gain +3/+3.</v>
      </c>
      <c r="BF31" s="9" t="s">
        <v>1049</v>
      </c>
      <c r="BG31" s="1">
        <v>30</v>
      </c>
      <c r="BH31" s="1" t="s">
        <v>290</v>
      </c>
      <c r="BI31" s="1" t="s">
        <v>1055</v>
      </c>
      <c r="BJ31" s="1" t="s">
        <v>1132</v>
      </c>
    </row>
    <row r="32" spans="1:62">
      <c r="A32" s="1" t="str">
        <f t="shared" si="4"/>
        <v>*森林を切り裂くもの/Timber Shredder</v>
      </c>
      <c r="B32" s="1" t="s">
        <v>1049</v>
      </c>
      <c r="C32" s="1" t="str">
        <f>"*"&amp;R32&amp;"/"&amp;T32</f>
        <v>*森林を切り裂くもの/Timber Shredder</v>
      </c>
      <c r="Q32" s="9" t="s">
        <v>3</v>
      </c>
      <c r="R32" s="10" t="str">
        <f>INDEX(AJ:AJ,W31+1)</f>
        <v>森林を切り裂くもの</v>
      </c>
      <c r="S32" s="11" t="s">
        <v>4</v>
      </c>
      <c r="T32" s="10" t="str">
        <f>INDEX(AK:AK,W31+1)</f>
        <v>Timber Shredder</v>
      </c>
      <c r="U32" s="11"/>
      <c r="V32" s="12"/>
      <c r="W32" s="13"/>
      <c r="X32" s="9"/>
      <c r="Y32" s="28"/>
      <c r="Z32" s="28"/>
      <c r="AA32" s="29"/>
      <c r="AE32" s="24">
        <v>31</v>
      </c>
      <c r="AF32" s="25" t="s">
        <v>510</v>
      </c>
      <c r="AG32" s="36" t="s">
        <v>119</v>
      </c>
      <c r="AH32" s="36"/>
      <c r="AI32" s="36">
        <v>16</v>
      </c>
      <c r="AJ32" s="36" t="s">
        <v>604</v>
      </c>
      <c r="AK32" s="36" t="s">
        <v>605</v>
      </c>
      <c r="AL32" s="36" t="s">
        <v>27</v>
      </c>
      <c r="AM32" s="36"/>
      <c r="AN32" s="36" t="s">
        <v>33</v>
      </c>
      <c r="AO32" s="36" t="s">
        <v>325</v>
      </c>
      <c r="AP32" s="36" t="s">
        <v>405</v>
      </c>
      <c r="AQ32" s="36" t="s">
        <v>606</v>
      </c>
      <c r="AR32" s="36" t="s">
        <v>607</v>
      </c>
      <c r="AS32" s="36" t="s">
        <v>406</v>
      </c>
      <c r="AT32" s="38">
        <v>42736</v>
      </c>
      <c r="AU32" s="36"/>
      <c r="AV32" s="36"/>
      <c r="AW32" s="36"/>
      <c r="AX32" s="36">
        <v>1</v>
      </c>
      <c r="AY32" s="36">
        <v>1</v>
      </c>
      <c r="AZ32" s="36" t="str">
        <f t="shared" si="0"/>
        <v>あな</v>
      </c>
      <c r="BA32" s="36" t="str">
        <f t="shared" si="1"/>
        <v/>
      </c>
      <c r="BB32" s="36" t="str">
        <f t="shared" si="2"/>
        <v/>
      </c>
      <c r="BC32" s="36"/>
      <c r="BD32" s="36" t="str">
        <f t="shared" si="3"/>
        <v>あなたがカードを引いたとき、このクリーチャーは+1/+1の修正を受ける。&amp;br;このクリーチャーが戦場に出たとき、あなたはカードを1枚引く。&amp;br;各ターン開始時に、直前のターンにカードが唱えられていなかった場合、このクリーチャーは変身する。</v>
      </c>
      <c r="BE32" s="30" t="str">
        <f>IF(AK32="","",VLOOKUP(AK32,BH:BJ,3,FALSE))</f>
        <v>When you draw a card, gain +1/+1.&amp;br;When this creature enters the battlefield, draw 1 card.&amp;br;At the beginning of any player's turn, if no Cards were cast last turn, Transform this creature.</v>
      </c>
      <c r="BF32" s="9" t="s">
        <v>1049</v>
      </c>
      <c r="BG32" s="1">
        <v>31</v>
      </c>
      <c r="BH32" s="1" t="s">
        <v>615</v>
      </c>
      <c r="BI32" s="1" t="s">
        <v>1055</v>
      </c>
      <c r="BJ32" s="1" t="s">
        <v>1133</v>
      </c>
    </row>
    <row r="33" spans="1:62">
      <c r="A33" s="1" t="str">
        <f t="shared" si="4"/>
        <v>|LEFT:80|LEFT:100|LEFT:100|LEFT:100|LEFT:100|LEFT:100|c</v>
      </c>
      <c r="B33" s="1" t="s">
        <v>1049</v>
      </c>
      <c r="C33" s="1" t="s">
        <v>1069</v>
      </c>
      <c r="D33" s="3" t="str">
        <f>$Q$1</f>
        <v>LEFT:80</v>
      </c>
      <c r="E33" s="3" t="s">
        <v>1069</v>
      </c>
      <c r="F33" s="3" t="str">
        <f t="shared" ref="F33:J33" si="9">$R$1</f>
        <v>LEFT:100</v>
      </c>
      <c r="G33" s="3" t="s">
        <v>1069</v>
      </c>
      <c r="H33" s="3" t="str">
        <f t="shared" si="9"/>
        <v>LEFT:100</v>
      </c>
      <c r="I33" s="3" t="s">
        <v>1069</v>
      </c>
      <c r="J33" s="3" t="str">
        <f t="shared" si="9"/>
        <v>LEFT:100</v>
      </c>
      <c r="K33" s="3" t="s">
        <v>1069</v>
      </c>
      <c r="L33" s="3" t="str">
        <f>$R$1</f>
        <v>LEFT:100</v>
      </c>
      <c r="M33" s="3" t="s">
        <v>1069</v>
      </c>
      <c r="N33" s="3" t="str">
        <f>$R$1</f>
        <v>LEFT:100</v>
      </c>
      <c r="O33" s="1" t="s">
        <v>1069</v>
      </c>
      <c r="P33" s="1" t="s">
        <v>1070</v>
      </c>
      <c r="Q33" s="14" t="s">
        <v>0</v>
      </c>
      <c r="R33" s="10" t="str">
        <f>INDEX(AF:AF,W31+1)</f>
        <v>緑</v>
      </c>
      <c r="S33" s="15" t="s">
        <v>1</v>
      </c>
      <c r="T33" s="10" t="str">
        <f>INDEX(AG:AG,W31+1)</f>
        <v>コモン</v>
      </c>
      <c r="U33" s="15" t="s">
        <v>2</v>
      </c>
      <c r="V33" s="10">
        <f>INDEX(AI:AI,W31+1)</f>
        <v>1</v>
      </c>
      <c r="W33" s="16"/>
      <c r="X33" s="10" t="str">
        <f>INDEX(AQ:AQ,W31+1)</f>
        <v>トランプル</v>
      </c>
      <c r="Y33" s="28"/>
      <c r="Z33" s="28"/>
      <c r="AA33" s="29"/>
      <c r="AE33" s="24">
        <v>32</v>
      </c>
      <c r="AF33" s="25" t="s">
        <v>510</v>
      </c>
      <c r="AG33" s="36" t="s">
        <v>119</v>
      </c>
      <c r="AH33" s="36"/>
      <c r="AI33" s="36">
        <v>1</v>
      </c>
      <c r="AJ33" s="36" t="s">
        <v>608</v>
      </c>
      <c r="AK33" s="36" t="s">
        <v>609</v>
      </c>
      <c r="AL33" s="36" t="s">
        <v>27</v>
      </c>
      <c r="AM33" s="36"/>
      <c r="AN33" s="36" t="s">
        <v>405</v>
      </c>
      <c r="AO33" s="36"/>
      <c r="AP33" s="36"/>
      <c r="AQ33" s="36" t="s">
        <v>610</v>
      </c>
      <c r="AR33" s="36" t="s">
        <v>409</v>
      </c>
      <c r="AS33" s="36"/>
      <c r="AT33" s="38">
        <v>42829</v>
      </c>
      <c r="AU33" s="36"/>
      <c r="AV33" s="36"/>
      <c r="AW33" s="36"/>
      <c r="AX33" s="36">
        <v>4</v>
      </c>
      <c r="AY33" s="36">
        <v>4</v>
      </c>
      <c r="AZ33" s="36" t="str">
        <f t="shared" si="0"/>
        <v>あな</v>
      </c>
      <c r="BA33" s="36" t="str">
        <f t="shared" si="1"/>
        <v/>
      </c>
      <c r="BB33" s="36" t="str">
        <f t="shared" si="2"/>
        <v/>
      </c>
      <c r="BC33" s="36"/>
      <c r="BD33" s="36" t="str">
        <f t="shared" si="3"/>
        <v>あなたがカードを引いたとき、このクリーチャーは+2/+2の修正を受ける。&amp;br;各ターン開始時に、直前のターンにカードが2枚以上唱えられていた場合、このクリーチャーは変身する。</v>
      </c>
      <c r="BE33" s="30" t="str">
        <f>IF(AK33="","",VLOOKUP(AK33,BH:BJ,3,FALSE))</f>
        <v>When you draw a card, gain +2/+2.&amp;br;When this creature Transforms, draw 2 cards.&amp;br;At the beginning of any player's turn, if 2 or more Cards were cast last turn, Transform this creature.</v>
      </c>
      <c r="BF33" s="9" t="s">
        <v>1049</v>
      </c>
      <c r="BG33" s="1">
        <v>32</v>
      </c>
      <c r="BH33" s="1" t="s">
        <v>215</v>
      </c>
      <c r="BI33" s="1" t="s">
        <v>1055</v>
      </c>
      <c r="BJ33" s="1" t="s">
        <v>1134</v>
      </c>
    </row>
    <row r="34" spans="1:62">
      <c r="A34" s="1" t="str">
        <f t="shared" si="4"/>
        <v>|色|緑|レアリティ|コモン|マナコスト|1|</v>
      </c>
      <c r="B34" s="1" t="s">
        <v>1049</v>
      </c>
      <c r="C34" s="1" t="s">
        <v>1069</v>
      </c>
      <c r="D34" s="4" t="s">
        <v>0</v>
      </c>
      <c r="E34" s="1" t="s">
        <v>1069</v>
      </c>
      <c r="F34" s="1" t="str">
        <f>IF(R33=0,"",R33)</f>
        <v>緑</v>
      </c>
      <c r="G34" s="1" t="s">
        <v>1069</v>
      </c>
      <c r="H34" s="4" t="s">
        <v>1073</v>
      </c>
      <c r="I34" s="1" t="s">
        <v>1069</v>
      </c>
      <c r="J34" s="1" t="str">
        <f>IF(T33=0,"",T33)</f>
        <v>コモン</v>
      </c>
      <c r="K34" s="1" t="s">
        <v>1069</v>
      </c>
      <c r="L34" s="4" t="s">
        <v>1074</v>
      </c>
      <c r="M34" s="1" t="s">
        <v>1069</v>
      </c>
      <c r="N34" s="1">
        <f>IF(V33=0,"",V33)</f>
        <v>1</v>
      </c>
      <c r="O34" s="1" t="s">
        <v>1069</v>
      </c>
      <c r="Q34" s="9" t="s">
        <v>5</v>
      </c>
      <c r="R34" s="10" t="str">
        <f>INDEX(AL:AL,W31+1)</f>
        <v>クリーチャー</v>
      </c>
      <c r="S34" s="15" t="s">
        <v>1075</v>
      </c>
      <c r="T34" s="10" t="str">
        <f>INDEX(AN:AN,W31+1)</f>
        <v>狼男</v>
      </c>
      <c r="U34" s="10">
        <f>INDEX(AO:AO,W31+1)</f>
        <v>0</v>
      </c>
      <c r="V34" s="10">
        <f>INDEX(AP:AP,W31+1)</f>
        <v>0</v>
      </c>
      <c r="W34" s="16"/>
      <c r="X34" s="10" t="str">
        <f>INDEX(AZ:AZ,W31+1)</f>
        <v>トラ</v>
      </c>
      <c r="Y34" s="10" t="str">
        <f>INDEX(BA:BA,W31+1)</f>
        <v/>
      </c>
      <c r="Z34" s="10" t="str">
        <f>INDEX(BB:BB,W31+1)</f>
        <v/>
      </c>
      <c r="AA34" s="10">
        <f>INDEX(BC:BC,W31+1)</f>
        <v>0</v>
      </c>
      <c r="AE34" s="24">
        <v>33</v>
      </c>
      <c r="AF34" s="25" t="s">
        <v>510</v>
      </c>
      <c r="AG34" s="36" t="s">
        <v>119</v>
      </c>
      <c r="AH34" s="36"/>
      <c r="AI34" s="36">
        <v>13</v>
      </c>
      <c r="AJ34" s="36" t="s">
        <v>611</v>
      </c>
      <c r="AK34" s="36" t="s">
        <v>612</v>
      </c>
      <c r="AL34" s="36" t="s">
        <v>27</v>
      </c>
      <c r="AM34" s="36"/>
      <c r="AN34" s="36" t="s">
        <v>485</v>
      </c>
      <c r="AO34" s="36" t="s">
        <v>532</v>
      </c>
      <c r="AP34" s="36"/>
      <c r="AQ34" s="36" t="s">
        <v>419</v>
      </c>
      <c r="AR34" s="36" t="s">
        <v>613</v>
      </c>
      <c r="AS34" s="36"/>
      <c r="AT34" s="38">
        <v>42768</v>
      </c>
      <c r="AU34" s="36"/>
      <c r="AV34" s="36"/>
      <c r="AW34" s="36"/>
      <c r="AX34" s="36">
        <v>2</v>
      </c>
      <c r="AY34" s="36">
        <v>2</v>
      </c>
      <c r="AZ34" s="36" t="str">
        <f t="shared" si="0"/>
        <v>トラ</v>
      </c>
      <c r="BA34" s="36" t="str">
        <f t="shared" si="1"/>
        <v/>
      </c>
      <c r="BB34" s="36" t="str">
        <f t="shared" si="2"/>
        <v/>
      </c>
      <c r="BC34" s="36"/>
      <c r="BD34" s="36" t="str">
        <f t="shared" si="3"/>
        <v>トランプル&amp;br;あなたがコントロールする狼か狼男が呪文の対象になったとき、そのクリーチャーは+4/+4の修正を受ける。</v>
      </c>
      <c r="BE34" s="30" t="str">
        <f>IF(AK34="","",VLOOKUP(AK34,BH:BJ,3,FALSE))</f>
        <v>When a Wolf or Werewolf creature you control becomes the target of a Spell, give +4/+4 to this creature.</v>
      </c>
      <c r="BF34" s="9" t="s">
        <v>1049</v>
      </c>
      <c r="BG34" s="1">
        <v>33</v>
      </c>
      <c r="BH34" s="1" t="s">
        <v>32</v>
      </c>
      <c r="BI34" s="1" t="s">
        <v>1055</v>
      </c>
      <c r="BJ34" s="1" t="s">
        <v>1135</v>
      </c>
    </row>
    <row r="35" spans="1:62">
      <c r="A35" s="1" t="str">
        <f t="shared" si="4"/>
        <v>|種別|クリーチャー|サブタイプ|狼男|||</v>
      </c>
      <c r="B35" s="1" t="s">
        <v>1049</v>
      </c>
      <c r="C35" s="1" t="s">
        <v>1069</v>
      </c>
      <c r="D35" s="4" t="s">
        <v>5</v>
      </c>
      <c r="E35" s="1" t="s">
        <v>1069</v>
      </c>
      <c r="F35" s="1" t="str">
        <f>IF(R34=0,"",R34)</f>
        <v>クリーチャー</v>
      </c>
      <c r="G35" s="1" t="s">
        <v>1069</v>
      </c>
      <c r="H35" s="4" t="s">
        <v>1078</v>
      </c>
      <c r="I35" s="1" t="s">
        <v>1069</v>
      </c>
      <c r="J35" s="1" t="str">
        <f>IF(T34=0,"",T34)</f>
        <v>狼男</v>
      </c>
      <c r="K35" s="1" t="s">
        <v>1069</v>
      </c>
      <c r="L35" s="1" t="str">
        <f>IF(U34=0,"",U34)</f>
        <v/>
      </c>
      <c r="M35" s="1" t="s">
        <v>1069</v>
      </c>
      <c r="N35" s="1" t="str">
        <f>IF(V34=0,"",V34)</f>
        <v/>
      </c>
      <c r="O35" s="1" t="s">
        <v>1069</v>
      </c>
      <c r="Q35" s="9" t="s">
        <v>1079</v>
      </c>
      <c r="R35" s="10" t="str">
        <f>INDEX(BD:BD,W31+1)</f>
        <v>トランプル&amp;br;各ターン開始時に、直前のターンにカードが2枚以上唱えられていた場合、このクリーチャーは変身する。</v>
      </c>
      <c r="S35" s="11"/>
      <c r="T35" s="11"/>
      <c r="U35" s="11"/>
      <c r="V35" s="12"/>
      <c r="W35" s="16"/>
      <c r="X35" s="8"/>
      <c r="Y35" s="8"/>
      <c r="Z35" s="8"/>
      <c r="AA35" s="30"/>
      <c r="AE35" s="24">
        <v>34</v>
      </c>
      <c r="AF35" s="25" t="s">
        <v>510</v>
      </c>
      <c r="AG35" s="36" t="s">
        <v>119</v>
      </c>
      <c r="AH35" s="36"/>
      <c r="AI35" s="36">
        <v>5</v>
      </c>
      <c r="AJ35" s="36" t="s">
        <v>614</v>
      </c>
      <c r="AK35" s="36" t="s">
        <v>615</v>
      </c>
      <c r="AL35" s="36" t="s">
        <v>76</v>
      </c>
      <c r="AM35" s="36"/>
      <c r="AN35" s="36"/>
      <c r="AO35" s="36"/>
      <c r="AP35" s="36"/>
      <c r="AQ35" s="36" t="s">
        <v>616</v>
      </c>
      <c r="AR35" s="36"/>
      <c r="AS35" s="36"/>
      <c r="AT35" s="38"/>
      <c r="AU35" s="36"/>
      <c r="AV35" s="36"/>
      <c r="AW35" s="36">
        <v>3</v>
      </c>
      <c r="AX35" s="36" t="s">
        <v>1090</v>
      </c>
      <c r="AY35" s="36" t="s">
        <v>1090</v>
      </c>
      <c r="AZ35" s="36" t="str">
        <f t="shared" si="0"/>
        <v>あな</v>
      </c>
      <c r="BA35" s="36" t="str">
        <f t="shared" si="1"/>
        <v/>
      </c>
      <c r="BB35" s="36" t="str">
        <f t="shared" si="2"/>
        <v/>
      </c>
      <c r="BC35" s="36"/>
      <c r="BD35" s="36" t="str">
        <f t="shared" si="3"/>
        <v>あなたがコントロールするクリーチャーが攻撃したとき、ジェム1個を緑に変換する。</v>
      </c>
      <c r="BE35" s="30" t="str">
        <f>IF(AK35="","",VLOOKUP(AK35,BH:BJ,3,FALSE))</f>
        <v>When a creature you control attacks, convert 1 gem to Green.</v>
      </c>
      <c r="BF35" s="9" t="s">
        <v>1049</v>
      </c>
      <c r="BG35" s="1">
        <v>34</v>
      </c>
      <c r="BH35" s="1" t="s">
        <v>596</v>
      </c>
      <c r="BI35" s="1" t="s">
        <v>1055</v>
      </c>
      <c r="BJ35" s="1" t="s">
        <v>1136</v>
      </c>
    </row>
    <row r="36" spans="1:62">
      <c r="A36" s="1" t="str">
        <f t="shared" si="4"/>
        <v>|テキスト|&gt;|&gt;|&gt;|&gt;|トランプル&amp;br;各ターン開始時に、直前のターンにカードが2枚以上唱えられていた場合、このクリーチャーは変身する。|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トランプル&amp;br;各ターン開始時に、直前のターンにカードが2枚以上唱えられていた場合、このクリーチャーは変身する。</v>
      </c>
      <c r="O36" s="1" t="s">
        <v>1069</v>
      </c>
      <c r="Q36" s="14" t="s">
        <v>21</v>
      </c>
      <c r="R36" s="10" t="str">
        <f>INDEX(BE:BE,W31+1)</f>
        <v>At the beginning of each turn, if 2 or more Cards were cast last turn, Transform this creature.</v>
      </c>
      <c r="S36" s="9" t="s">
        <v>1084</v>
      </c>
      <c r="T36" s="10" t="str">
        <f>IF(X36="","",X36&amp;IF(Y36="",""," "&amp;Y36)&amp;IF(Z36="",""," "&amp;Z36)&amp;IF(AA36="",""," "&amp;AA36))</f>
        <v>Trample  </v>
      </c>
      <c r="U36" s="11"/>
      <c r="V36" s="12"/>
      <c r="W36" s="16" t="s">
        <v>1084</v>
      </c>
      <c r="X36" s="9" t="str">
        <f t="shared" ref="X36:AA36" si="10">IF(ISERROR(IF(LEN(X35)&gt;1,X35,VLOOKUP(X34,$AC:$AD,2,FALSE))),"",IF(LEN(X35)&gt;1,X35,VLOOKUP(X34,$AC:$AD,2,FALSE)))</f>
        <v>Trample</v>
      </c>
      <c r="Y36" s="9" t="str">
        <f t="shared" si="10"/>
        <v/>
      </c>
      <c r="Z36" s="9" t="str">
        <f t="shared" si="10"/>
        <v/>
      </c>
      <c r="AA36" s="9" t="str">
        <f t="shared" si="10"/>
        <v> </v>
      </c>
      <c r="AE36" s="24">
        <v>35</v>
      </c>
      <c r="AF36" s="25" t="s">
        <v>510</v>
      </c>
      <c r="AG36" s="36" t="s">
        <v>143</v>
      </c>
      <c r="AH36" s="36"/>
      <c r="AI36" s="36">
        <v>10</v>
      </c>
      <c r="AJ36" s="36" t="s">
        <v>617</v>
      </c>
      <c r="AK36" s="36" t="s">
        <v>618</v>
      </c>
      <c r="AL36" s="36" t="s">
        <v>27</v>
      </c>
      <c r="AM36" s="36"/>
      <c r="AN36" s="36" t="s">
        <v>619</v>
      </c>
      <c r="AO36" s="36"/>
      <c r="AP36" s="36"/>
      <c r="AQ36" s="36" t="s">
        <v>419</v>
      </c>
      <c r="AR36" s="36" t="s">
        <v>620</v>
      </c>
      <c r="AS36" s="36"/>
      <c r="AT36" s="38">
        <v>42892</v>
      </c>
      <c r="AU36" s="36"/>
      <c r="AV36" s="36"/>
      <c r="AW36" s="36"/>
      <c r="AX36" s="36">
        <v>6</v>
      </c>
      <c r="AY36" s="36">
        <v>6</v>
      </c>
      <c r="AZ36" s="36" t="str">
        <f t="shared" si="0"/>
        <v>トラ</v>
      </c>
      <c r="BA36" s="36" t="str">
        <f t="shared" si="1"/>
        <v/>
      </c>
      <c r="BB36" s="36" t="str">
        <f t="shared" si="2"/>
        <v/>
      </c>
      <c r="BC36" s="36"/>
      <c r="BD36" s="36" t="str">
        <f t="shared" si="3"/>
        <v>トランプル&amp;br;あなたのターン開始時に、昂揚：このクリーチャーは+5/+5の修正を受ける。</v>
      </c>
      <c r="BE36" s="30" t="str">
        <f>IF(AK36="","",VLOOKUP(AK36,BH:BJ,3,FALSE))</f>
        <v>At the beginning of your turn, Delirium:this creature gains +5/+5.</v>
      </c>
      <c r="BF36" s="9" t="s">
        <v>1049</v>
      </c>
      <c r="BG36" s="1">
        <v>35</v>
      </c>
      <c r="BH36" s="1" t="s">
        <v>138</v>
      </c>
      <c r="BI36" s="1" t="s">
        <v>1055</v>
      </c>
      <c r="BJ36" s="1" t="s">
        <v>1137</v>
      </c>
    </row>
    <row r="37" spans="1:62">
      <c r="A37" s="1" t="str">
        <f t="shared" si="4"/>
        <v>|英テキスト|&gt;|&gt;|&gt;|&gt;|Trample  &amp;br;At the beginning of each turn, if 2 or more Cards were cast last turn, Transform this creature.|</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Trample  &amp;br;At the beginning of each turn, if 2 or more Cards were cast last turn, Transform this creature.</v>
      </c>
      <c r="O37" s="1" t="s">
        <v>1069</v>
      </c>
      <c r="Q37" s="9" t="s">
        <v>12</v>
      </c>
      <c r="R37" s="10" t="str">
        <f>IF(INDEX(AX:AX,W31+1)="",0,INDEX(AX:AX,W31+1)&amp;"/"&amp;INDEX(AY:AY,W31+1))</f>
        <v>4/2</v>
      </c>
      <c r="S37" s="11"/>
      <c r="T37" s="11"/>
      <c r="U37" s="11"/>
      <c r="V37" s="12"/>
      <c r="W37" s="16"/>
      <c r="X37" s="9"/>
      <c r="Y37" s="28"/>
      <c r="Z37" s="28"/>
      <c r="AA37" s="29"/>
      <c r="AE37" s="24">
        <v>36</v>
      </c>
      <c r="AF37" s="25" t="s">
        <v>510</v>
      </c>
      <c r="AG37" s="36" t="s">
        <v>143</v>
      </c>
      <c r="AH37" s="36"/>
      <c r="AI37" s="36">
        <v>14</v>
      </c>
      <c r="AJ37" s="36" t="s">
        <v>621</v>
      </c>
      <c r="AK37" s="36" t="s">
        <v>622</v>
      </c>
      <c r="AL37" s="36" t="s">
        <v>27</v>
      </c>
      <c r="AM37" s="36"/>
      <c r="AN37" s="36" t="s">
        <v>623</v>
      </c>
      <c r="AO37" s="36"/>
      <c r="AP37" s="36"/>
      <c r="AQ37" s="36" t="s">
        <v>538</v>
      </c>
      <c r="AR37" s="36" t="s">
        <v>624</v>
      </c>
      <c r="AS37" s="36" t="s">
        <v>625</v>
      </c>
      <c r="AT37" s="38">
        <v>42736</v>
      </c>
      <c r="AU37" s="36"/>
      <c r="AV37" s="36"/>
      <c r="AW37" s="36"/>
      <c r="AX37" s="36">
        <v>1</v>
      </c>
      <c r="AY37" s="36">
        <v>1</v>
      </c>
      <c r="AZ37" s="36" t="str">
        <f t="shared" si="0"/>
        <v>到達</v>
      </c>
      <c r="BA37" s="36" t="str">
        <f t="shared" si="1"/>
        <v/>
      </c>
      <c r="BB37" s="36" t="str">
        <f t="shared" si="2"/>
        <v/>
      </c>
      <c r="BC37" s="36"/>
      <c r="BD37" s="36" t="str">
        <f t="shared" si="3"/>
        <v>到達&amp;br;このクリーチャーが戦場に出たとき、ジェム6個を緑に変換する。&amp;br;あなたのターン開始時に、ジェム3個を緑に変換する。&amp;br;いずれかのプレイヤーが3個以上の緑ジェムをマッチさせたとき、このクリーチャーは+2/+2の修正を受ける。</v>
      </c>
      <c r="BE37" s="30" t="str">
        <f>IF(AK37="","",VLOOKUP(AK37,BH:BJ,3,FALSE))</f>
        <v>When this creature enters the battlefield, convert 6 gems to Green.&amp;br;At the beginning of your turn, convert 3 gems to Green.&amp;br;When a player matches 3 or more Green gems, this creature gains +2/+2.</v>
      </c>
      <c r="BF37" s="9" t="s">
        <v>1049</v>
      </c>
      <c r="BG37" s="1">
        <v>36</v>
      </c>
      <c r="BH37" s="1" t="s">
        <v>346</v>
      </c>
      <c r="BI37" s="1" t="s">
        <v>1055</v>
      </c>
      <c r="BJ37" s="1" t="s">
        <v>1138</v>
      </c>
    </row>
    <row r="38" spans="1:62">
      <c r="A38" s="1" t="str">
        <f t="shared" si="4"/>
        <v>|PT|&gt;|4/2|シールド数|&gt;||</v>
      </c>
      <c r="B38" s="1" t="s">
        <v>1049</v>
      </c>
      <c r="C38" s="1" t="s">
        <v>1069</v>
      </c>
      <c r="D38" s="1" t="s">
        <v>12</v>
      </c>
      <c r="E38" s="1" t="s">
        <v>1069</v>
      </c>
      <c r="F38" s="1" t="s">
        <v>1083</v>
      </c>
      <c r="G38" s="1" t="s">
        <v>1069</v>
      </c>
      <c r="H38" s="1" t="str">
        <f>IF(R37=0,"",R37)</f>
        <v>4/2</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
        <v>510</v>
      </c>
      <c r="AG38" s="36" t="s">
        <v>143</v>
      </c>
      <c r="AH38" s="36"/>
      <c r="AI38" s="36">
        <v>20</v>
      </c>
      <c r="AJ38" s="36" t="s">
        <v>626</v>
      </c>
      <c r="AK38" s="36" t="s">
        <v>627</v>
      </c>
      <c r="AL38" s="36" t="s">
        <v>61</v>
      </c>
      <c r="AM38" s="36"/>
      <c r="AN38" s="36"/>
      <c r="AO38" s="36"/>
      <c r="AP38" s="36"/>
      <c r="AQ38" s="36" t="s">
        <v>628</v>
      </c>
      <c r="AR38" s="36" t="s">
        <v>629</v>
      </c>
      <c r="AS38" s="36" t="s">
        <v>630</v>
      </c>
      <c r="AT38" s="38"/>
      <c r="AU38" s="36"/>
      <c r="AV38" s="36"/>
      <c r="AW38" s="36"/>
      <c r="AX38" s="36" t="s">
        <v>1090</v>
      </c>
      <c r="AY38" s="36" t="s">
        <v>1090</v>
      </c>
      <c r="AZ38" s="36" t="str">
        <f t="shared" si="0"/>
        <v>ジェ</v>
      </c>
      <c r="BA38" s="36" t="str">
        <f t="shared" si="1"/>
        <v/>
      </c>
      <c r="BB38" s="36" t="str">
        <f t="shared" si="2"/>
        <v/>
      </c>
      <c r="BC38" s="36"/>
      <c r="BD38" s="36" t="str">
        <f t="shared" si="3"/>
        <v>ジェム15個を緑に変換する。&amp;br;あなたがコントロールしていて破壊された最後のクリーチャーをあなたの手札に戻す。&amp;br;破壊された最後の呪文をあなたの手札に戻す。これによりこの呪文を手札に戻すことはできない。&amp;br;あなたがコントロールしていて破壊された最後のサポートをあなたの手札に戻す。</v>
      </c>
      <c r="BE38" s="30" t="str">
        <f>IF(AK38="","",VLOOKUP(AK38,BH:BJ,3,FALSE))</f>
        <v>The last creature you controlled that died is Returned to your hand.&amp;br;The last Spell you cast is Returned to your hand.&amp;br;The last Support you controlled that was destroyed is Returned to your hand.&amp;br;Convert 15 gems to Green.</v>
      </c>
      <c r="BF38" s="9" t="s">
        <v>1049</v>
      </c>
      <c r="BG38" s="1">
        <v>37</v>
      </c>
      <c r="BH38" s="1" t="s">
        <v>161</v>
      </c>
      <c r="BI38" s="1" t="s">
        <v>1055</v>
      </c>
      <c r="BJ38" s="1" t="s">
        <v>1139</v>
      </c>
    </row>
    <row r="39" spans="1:62">
      <c r="A39" s="1" t="str">
        <f t="shared" si="4"/>
        <v>&amp;br;&amp;br;</v>
      </c>
      <c r="B39" s="1" t="s">
        <v>1049</v>
      </c>
      <c r="C39" s="1" t="s">
        <v>1097</v>
      </c>
      <c r="R39" s="1"/>
      <c r="S39" s="1"/>
      <c r="T39" s="1"/>
      <c r="U39" s="1"/>
      <c r="V39" s="1"/>
      <c r="AE39" s="24">
        <v>38</v>
      </c>
      <c r="AF39" s="25"/>
      <c r="AG39" s="36"/>
      <c r="AH39" s="36"/>
      <c r="AI39" s="36"/>
      <c r="AJ39" s="36"/>
      <c r="AK39" s="36"/>
      <c r="AL39" s="36"/>
      <c r="AM39" s="36"/>
      <c r="AN39" s="36"/>
      <c r="AO39" s="36"/>
      <c r="AP39" s="36"/>
      <c r="AQ39" s="36"/>
      <c r="AR39" s="36"/>
      <c r="AS39" s="36"/>
      <c r="AT39" s="38"/>
      <c r="AU39" s="36"/>
      <c r="AV39" s="36"/>
      <c r="AW39" s="36"/>
      <c r="AX39" s="36"/>
      <c r="AY39" s="36"/>
      <c r="AZ39" s="36" t="str">
        <f t="shared" si="0"/>
        <v/>
      </c>
      <c r="BA39" s="36" t="str">
        <f t="shared" si="1"/>
        <v/>
      </c>
      <c r="BB39" s="36" t="str">
        <f t="shared" si="2"/>
        <v/>
      </c>
      <c r="BC39" s="36"/>
      <c r="BD39" s="36" t="str">
        <f t="shared" si="3"/>
        <v/>
      </c>
      <c r="BE39" s="30" t="str">
        <f>IF(AK39="","",VLOOKUP(AK39,BH:BJ,3,FALSE))</f>
        <v/>
      </c>
      <c r="BF39" s="9" t="s">
        <v>1049</v>
      </c>
      <c r="BG39" s="1">
        <v>38</v>
      </c>
      <c r="BH39" s="1" t="s">
        <v>1140</v>
      </c>
      <c r="BI39" s="1" t="s">
        <v>1055</v>
      </c>
      <c r="BJ39" s="1" t="s">
        <v>1141</v>
      </c>
    </row>
    <row r="40" spans="1:62">
      <c r="A40" s="1" t="str">
        <f t="shared" si="4"/>
        <v>#back(text=戻る,left)</v>
      </c>
      <c r="B40" s="1" t="s">
        <v>1049</v>
      </c>
      <c r="C40" s="1" t="s">
        <v>1100</v>
      </c>
      <c r="R40" s="1"/>
      <c r="S40" s="1"/>
      <c r="T40" s="1"/>
      <c r="U40" s="1"/>
      <c r="V40" s="1"/>
      <c r="AE40" s="24">
        <v>39</v>
      </c>
      <c r="AF40" s="25">
        <f t="shared" ref="AF40:AF51" si="11">AF39</f>
        <v>0</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4"/>
        <v>&amp;br;</v>
      </c>
      <c r="B41" s="1" t="s">
        <v>1049</v>
      </c>
      <c r="C41" s="1" t="s">
        <v>1048</v>
      </c>
      <c r="R41" s="1"/>
      <c r="S41" s="1"/>
      <c r="T41" s="1"/>
      <c r="U41" s="1"/>
      <c r="V41" s="1"/>
      <c r="AE41" s="24">
        <v>40</v>
      </c>
      <c r="AF41" s="25">
        <f t="shared" si="11"/>
        <v>0</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4"/>
        <v>#comment(above,nsize=[15],size=[30],num=[10])</v>
      </c>
      <c r="B42" s="1" t="s">
        <v>1049</v>
      </c>
      <c r="C42" s="1" t="s">
        <v>1108</v>
      </c>
      <c r="R42" s="1"/>
      <c r="S42" s="1"/>
      <c r="T42" s="1"/>
      <c r="U42" s="1"/>
      <c r="V42" s="1"/>
      <c r="AE42" s="24">
        <v>41</v>
      </c>
      <c r="AF42" s="25">
        <f t="shared" si="11"/>
        <v>0</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4"/>
        <v>&amp;br;&amp;br;</v>
      </c>
      <c r="B43" s="1" t="s">
        <v>1049</v>
      </c>
      <c r="C43" s="1" t="s">
        <v>1097</v>
      </c>
      <c r="R43" s="1"/>
      <c r="S43" s="1"/>
      <c r="T43" s="1"/>
      <c r="U43" s="1"/>
      <c r="V43" s="1"/>
      <c r="AE43" s="24">
        <v>42</v>
      </c>
      <c r="AF43" s="25">
        <f t="shared" si="11"/>
        <v>0</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4"/>
        <v/>
      </c>
      <c r="B44" s="1" t="s">
        <v>1049</v>
      </c>
      <c r="Q44" s="5"/>
      <c r="R44" s="6"/>
      <c r="S44" s="6"/>
      <c r="T44" s="6"/>
      <c r="U44" s="6"/>
      <c r="V44" s="7"/>
      <c r="W44" s="8">
        <v>4</v>
      </c>
      <c r="X44" s="5"/>
      <c r="Y44" s="26"/>
      <c r="Z44" s="26"/>
      <c r="AA44" s="27"/>
      <c r="AE44" s="24">
        <v>43</v>
      </c>
      <c r="AF44" s="25">
        <f t="shared" si="11"/>
        <v>0</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4"/>
        <v>*剛胆な補給兵/Intrepid Provisioner</v>
      </c>
      <c r="B45" s="1" t="s">
        <v>1049</v>
      </c>
      <c r="C45" s="1" t="str">
        <f>"*"&amp;R45&amp;"/"&amp;T45</f>
        <v>*剛胆な補給兵/Intrepid Provisioner</v>
      </c>
      <c r="Q45" s="9" t="s">
        <v>3</v>
      </c>
      <c r="R45" s="10" t="str">
        <f>INDEX(AJ:AJ,W44+1)</f>
        <v>剛胆な補給兵</v>
      </c>
      <c r="S45" s="11" t="s">
        <v>4</v>
      </c>
      <c r="T45" s="10" t="str">
        <f>INDEX(AK:AK,W44+1)</f>
        <v>Intrepid Provisioner</v>
      </c>
      <c r="U45" s="11"/>
      <c r="V45" s="12"/>
      <c r="W45" s="13"/>
      <c r="X45" s="9"/>
      <c r="Y45" s="28"/>
      <c r="Z45" s="28"/>
      <c r="AA45" s="29"/>
      <c r="AE45" s="24">
        <v>44</v>
      </c>
      <c r="AF45" s="25">
        <f t="shared" si="11"/>
        <v>0</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緑</v>
      </c>
      <c r="S46" s="15" t="s">
        <v>1</v>
      </c>
      <c r="T46" s="10" t="str">
        <f>INDEX(AG:AG,W44+1)</f>
        <v>コモン</v>
      </c>
      <c r="U46" s="15" t="s">
        <v>2</v>
      </c>
      <c r="V46" s="10">
        <f>INDEX(AI:AI,W44+1)</f>
        <v>9</v>
      </c>
      <c r="W46" s="16"/>
      <c r="X46" s="10" t="str">
        <f>INDEX(AQ:AQ,W44+1)</f>
        <v>トランプル</v>
      </c>
      <c r="Y46" s="28"/>
      <c r="Z46" s="28"/>
      <c r="AA46" s="29"/>
      <c r="AE46" s="24">
        <v>45</v>
      </c>
      <c r="AF46" s="25">
        <f t="shared" si="11"/>
        <v>0</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4"/>
        <v>|色|緑|レアリティ|コモン|マナコスト|9|</v>
      </c>
      <c r="B47" s="1" t="s">
        <v>1049</v>
      </c>
      <c r="C47" s="1" t="s">
        <v>1069</v>
      </c>
      <c r="D47" s="4" t="s">
        <v>0</v>
      </c>
      <c r="E47" s="1" t="s">
        <v>1069</v>
      </c>
      <c r="F47" s="1" t="str">
        <f>IF(R46=0,"",R46)</f>
        <v>緑</v>
      </c>
      <c r="G47" s="1" t="s">
        <v>1069</v>
      </c>
      <c r="H47" s="4" t="s">
        <v>1073</v>
      </c>
      <c r="I47" s="1" t="s">
        <v>1069</v>
      </c>
      <c r="J47" s="1" t="str">
        <f>IF(T46=0,"",T46)</f>
        <v>コモン</v>
      </c>
      <c r="K47" s="1" t="s">
        <v>1069</v>
      </c>
      <c r="L47" s="4" t="s">
        <v>1074</v>
      </c>
      <c r="M47" s="1" t="s">
        <v>1069</v>
      </c>
      <c r="N47" s="1">
        <f>IF(V46=0,"",V46)</f>
        <v>9</v>
      </c>
      <c r="O47" s="1" t="s">
        <v>1069</v>
      </c>
      <c r="Q47" s="9" t="s">
        <v>5</v>
      </c>
      <c r="R47" s="10" t="str">
        <f>INDEX(AL:AL,W44+1)</f>
        <v>クリーチャー</v>
      </c>
      <c r="S47" s="15" t="s">
        <v>1075</v>
      </c>
      <c r="T47" s="10" t="str">
        <f>INDEX(AN:AN,W44+1)</f>
        <v>人間</v>
      </c>
      <c r="U47" s="10" t="str">
        <f>INDEX(AO:AO,W44+1)</f>
        <v>スカウト</v>
      </c>
      <c r="V47" s="10">
        <f>INDEX(AP:AP,W44+1)</f>
        <v>0</v>
      </c>
      <c r="W47" s="16"/>
      <c r="X47" s="10" t="str">
        <f>INDEX(AZ:AZ,W44+1)</f>
        <v>トラ</v>
      </c>
      <c r="Y47" s="10" t="str">
        <f>INDEX(BA:BA,W44+1)</f>
        <v/>
      </c>
      <c r="Z47" s="10" t="str">
        <f>INDEX(BB:BB,W44+1)</f>
        <v/>
      </c>
      <c r="AA47" s="10">
        <f>INDEX(BC:BC,W44+1)</f>
        <v>0</v>
      </c>
      <c r="AE47" s="24">
        <v>46</v>
      </c>
      <c r="AF47" s="25">
        <f t="shared" si="11"/>
        <v>0</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4"/>
        <v>|種別|クリーチャー|サブタイプ|人間|スカウト||</v>
      </c>
      <c r="B48" s="1" t="s">
        <v>1049</v>
      </c>
      <c r="C48" s="1" t="s">
        <v>1069</v>
      </c>
      <c r="D48" s="4" t="s">
        <v>5</v>
      </c>
      <c r="E48" s="1" t="s">
        <v>1069</v>
      </c>
      <c r="F48" s="1" t="str">
        <f>IF(R47=0,"",R47)</f>
        <v>クリーチャー</v>
      </c>
      <c r="G48" s="1" t="s">
        <v>1069</v>
      </c>
      <c r="H48" s="4" t="s">
        <v>1078</v>
      </c>
      <c r="I48" s="1" t="s">
        <v>1069</v>
      </c>
      <c r="J48" s="1" t="str">
        <f>IF(T47=0,"",T47)</f>
        <v>人間</v>
      </c>
      <c r="K48" s="1" t="s">
        <v>1069</v>
      </c>
      <c r="L48" s="1" t="str">
        <f>IF(U47=0,"",U47)</f>
        <v>スカウト</v>
      </c>
      <c r="M48" s="1" t="s">
        <v>1069</v>
      </c>
      <c r="N48" s="1" t="str">
        <f>IF(V47=0,"",V47)</f>
        <v/>
      </c>
      <c r="O48" s="1" t="s">
        <v>1069</v>
      </c>
      <c r="Q48" s="9" t="s">
        <v>1079</v>
      </c>
      <c r="R48" s="10" t="str">
        <f>INDEX(BD:BD,W44+1)</f>
        <v>トランプル&amp;br;このクリーチャーが戦場に出たとき、あなたがコントロールする人間1体を対象とする。あなたのターン終了時まで、それは+2/+2の修正を受ける。</v>
      </c>
      <c r="S48" s="11"/>
      <c r="T48" s="11"/>
      <c r="U48" s="11"/>
      <c r="V48" s="12"/>
      <c r="W48" s="16"/>
      <c r="X48" s="8"/>
      <c r="Y48" s="8"/>
      <c r="Z48" s="8"/>
      <c r="AA48" s="30"/>
      <c r="AE48" s="24">
        <v>47</v>
      </c>
      <c r="AF48" s="25">
        <f t="shared" si="11"/>
        <v>0</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4"/>
        <v>|テキスト|&gt;|&gt;|&gt;|&gt;|トランプル&amp;br;このクリーチャーが戦場に出たとき、あなたがコントロールする人間1体を対象とする。あなたのターン終了時まで、それは+2/+2の修正を受ける。|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トランプル&amp;br;このクリーチャーが戦場に出たとき、あなたがコントロールする人間1体を対象とする。あなたのターン終了時まで、それは+2/+2の修正を受ける。</v>
      </c>
      <c r="O49" s="1" t="s">
        <v>1069</v>
      </c>
      <c r="Q49" s="14" t="s">
        <v>21</v>
      </c>
      <c r="R49" s="10" t="str">
        <f>INDEX(BE:BE,W44+1)</f>
        <v>When this creature enters the battlefield, give a Human you control +2/+2 until the end of your turn.</v>
      </c>
      <c r="S49" s="9" t="s">
        <v>1084</v>
      </c>
      <c r="T49" s="10" t="str">
        <f>IF(X49="","",X49&amp;IF(Y49="",""," "&amp;Y49)&amp;IF(Z49="",""," "&amp;Z49)&amp;IF(AA49="",""," "&amp;AA49))</f>
        <v>Trample  </v>
      </c>
      <c r="U49" s="11"/>
      <c r="V49" s="12"/>
      <c r="W49" s="16" t="s">
        <v>1084</v>
      </c>
      <c r="X49" s="9" t="str">
        <f t="shared" ref="X49:AA49" si="15">IF(ISERROR(IF(LEN(X48)&gt;1,X48,VLOOKUP(X47,$AC:$AD,2,FALSE))),"",IF(LEN(X48)&gt;1,X48,VLOOKUP(X47,$AC:$AD,2,FALSE)))</f>
        <v>Trample</v>
      </c>
      <c r="Y49" s="9" t="str">
        <f t="shared" si="15"/>
        <v/>
      </c>
      <c r="Z49" s="9" t="str">
        <f t="shared" si="15"/>
        <v/>
      </c>
      <c r="AA49" s="9" t="str">
        <f t="shared" si="15"/>
        <v> </v>
      </c>
      <c r="AE49" s="24">
        <v>48</v>
      </c>
      <c r="AF49" s="25">
        <f t="shared" si="11"/>
        <v>0</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4"/>
        <v>|英テキスト|&gt;|&gt;|&gt;|&gt;|Trample  &amp;br;When this creature enters the battlefield, give a Human you control +2/+2 until the end of your turn.|</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Trample  &amp;br;When this creature enters the battlefield, give a Human you control +2/+2 until the end of your turn.</v>
      </c>
      <c r="O50" s="1" t="s">
        <v>1069</v>
      </c>
      <c r="Q50" s="9" t="s">
        <v>12</v>
      </c>
      <c r="R50" s="10" t="str">
        <f>IF(INDEX(AX:AX,W44+1)="",0,INDEX(AX:AX,W44+1)&amp;"/"&amp;INDEX(AY:AY,W44+1))</f>
        <v>2/2</v>
      </c>
      <c r="S50" s="11"/>
      <c r="T50" s="11"/>
      <c r="U50" s="11"/>
      <c r="V50" s="12"/>
      <c r="W50" s="16"/>
      <c r="X50" s="9"/>
      <c r="Y50" s="28"/>
      <c r="Z50" s="28"/>
      <c r="AA50" s="29"/>
      <c r="AE50" s="24">
        <v>49</v>
      </c>
      <c r="AF50" s="25">
        <f t="shared" si="11"/>
        <v>0</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4"/>
        <v>|PT|&gt;|2/2|シールド数|&gt;||</v>
      </c>
      <c r="B51" s="1" t="s">
        <v>1049</v>
      </c>
      <c r="C51" s="1" t="s">
        <v>1069</v>
      </c>
      <c r="D51" s="1" t="s">
        <v>12</v>
      </c>
      <c r="E51" s="1" t="s">
        <v>1069</v>
      </c>
      <c r="F51" s="1" t="s">
        <v>1083</v>
      </c>
      <c r="G51" s="1" t="s">
        <v>1069</v>
      </c>
      <c r="H51" s="1" t="str">
        <f>IF(R50=0,"",R50)</f>
        <v>2/2</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f t="shared" si="11"/>
        <v>0</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4"/>
        <v>&amp;br;&amp;br;</v>
      </c>
      <c r="B52" s="1" t="s">
        <v>1049</v>
      </c>
      <c r="C52" s="1" t="s">
        <v>1097</v>
      </c>
      <c r="R52" s="1"/>
      <c r="S52" s="1"/>
      <c r="T52" s="1"/>
      <c r="U52" s="1"/>
      <c r="V52" s="1"/>
      <c r="BF52" s="9" t="s">
        <v>1049</v>
      </c>
      <c r="BG52" s="1">
        <v>51</v>
      </c>
      <c r="BH52" s="1" t="s">
        <v>64</v>
      </c>
      <c r="BI52" s="1" t="s">
        <v>1055</v>
      </c>
      <c r="BJ52" s="1" t="s">
        <v>1153</v>
      </c>
    </row>
    <row r="53" spans="1:62">
      <c r="A53" s="1" t="str">
        <f t="shared" si="4"/>
        <v>#back(text=戻る,left)</v>
      </c>
      <c r="B53" s="1" t="s">
        <v>1049</v>
      </c>
      <c r="C53" s="1" t="s">
        <v>1100</v>
      </c>
      <c r="R53" s="1"/>
      <c r="S53" s="1"/>
      <c r="T53" s="1"/>
      <c r="U53" s="1"/>
      <c r="V53" s="1"/>
      <c r="BF53" s="9" t="s">
        <v>1049</v>
      </c>
      <c r="BG53" s="1">
        <v>52</v>
      </c>
      <c r="BH53" s="1" t="s">
        <v>376</v>
      </c>
      <c r="BI53" s="1" t="s">
        <v>1055</v>
      </c>
      <c r="BJ53" s="1" t="s">
        <v>1154</v>
      </c>
    </row>
    <row r="54" spans="1:62">
      <c r="A54" s="1" t="str">
        <f t="shared" si="4"/>
        <v>&amp;br;</v>
      </c>
      <c r="B54" s="1" t="s">
        <v>1049</v>
      </c>
      <c r="C54" s="1" t="s">
        <v>1048</v>
      </c>
      <c r="R54" s="1"/>
      <c r="S54" s="1"/>
      <c r="T54" s="1"/>
      <c r="U54" s="1"/>
      <c r="V54" s="1"/>
      <c r="BF54" s="9" t="s">
        <v>1049</v>
      </c>
      <c r="BG54" s="1">
        <v>53</v>
      </c>
      <c r="BH54" s="1" t="s">
        <v>682</v>
      </c>
      <c r="BI54" s="1" t="s">
        <v>1055</v>
      </c>
      <c r="BJ54" s="1" t="s">
        <v>1155</v>
      </c>
    </row>
    <row r="55" spans="1:62">
      <c r="A55" s="1" t="str">
        <f t="shared" si="4"/>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4"/>
        <v>&amp;br;&amp;br;</v>
      </c>
      <c r="B56" s="1" t="s">
        <v>1049</v>
      </c>
      <c r="C56" s="1" t="s">
        <v>1097</v>
      </c>
      <c r="R56" s="1"/>
      <c r="S56" s="1"/>
      <c r="T56" s="1"/>
      <c r="U56" s="1"/>
      <c r="V56" s="1"/>
      <c r="BF56" s="9" t="s">
        <v>1049</v>
      </c>
      <c r="BG56" s="1">
        <v>55</v>
      </c>
      <c r="BH56" s="1" t="s">
        <v>294</v>
      </c>
      <c r="BI56" s="1" t="s">
        <v>1055</v>
      </c>
      <c r="BJ56" s="1" t="s">
        <v>1090</v>
      </c>
    </row>
    <row r="57" spans="1:62">
      <c r="A57" s="1" t="str">
        <f t="shared" si="4"/>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4"/>
        <v>*ケッシグの不吉な豚/Kessig Dire Swine</v>
      </c>
      <c r="B58" s="1" t="s">
        <v>1049</v>
      </c>
      <c r="C58" s="1" t="str">
        <f>"*"&amp;R58&amp;"/"&amp;T58</f>
        <v>*ケッシグの不吉な豚/Kessig Dire Swine</v>
      </c>
      <c r="Q58" s="9" t="s">
        <v>3</v>
      </c>
      <c r="R58" s="10" t="str">
        <f>INDEX(AJ:AJ,W57+1)</f>
        <v>ケッシグの不吉な豚</v>
      </c>
      <c r="S58" s="11" t="s">
        <v>4</v>
      </c>
      <c r="T58" s="10" t="str">
        <f>INDEX(AK:AK,W57+1)</f>
        <v>Kessig Dire Swine</v>
      </c>
      <c r="U58" s="11"/>
      <c r="V58" s="12"/>
      <c r="W58" s="13"/>
      <c r="X58" s="9"/>
      <c r="Y58" s="28"/>
      <c r="Z58" s="28"/>
      <c r="AA58" s="29"/>
      <c r="BF58" s="9" t="s">
        <v>1049</v>
      </c>
      <c r="BG58" s="1">
        <v>57</v>
      </c>
      <c r="BH58" s="1" t="s">
        <v>481</v>
      </c>
      <c r="BI58" s="1" t="s">
        <v>1055</v>
      </c>
      <c r="BJ58" s="1" t="s">
        <v>1158</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緑</v>
      </c>
      <c r="S59" s="15" t="s">
        <v>1</v>
      </c>
      <c r="T59" s="10" t="str">
        <f>INDEX(AG:AG,W57+1)</f>
        <v>コモン</v>
      </c>
      <c r="U59" s="15" t="s">
        <v>2</v>
      </c>
      <c r="V59" s="10">
        <f>INDEX(AI:AI,W57+1)</f>
        <v>24</v>
      </c>
      <c r="W59" s="16"/>
      <c r="X59" s="10" t="str">
        <f>INDEX(AQ:AQ,W57+1)</f>
        <v>トランプル</v>
      </c>
      <c r="Y59" s="28"/>
      <c r="Z59" s="28"/>
      <c r="AA59" s="29"/>
      <c r="BF59" s="9" t="s">
        <v>1049</v>
      </c>
      <c r="BG59" s="1">
        <v>58</v>
      </c>
      <c r="BH59" s="1" t="s">
        <v>454</v>
      </c>
      <c r="BI59" s="1" t="s">
        <v>1055</v>
      </c>
      <c r="BJ59" s="1" t="s">
        <v>1159</v>
      </c>
    </row>
    <row r="60" spans="1:62">
      <c r="A60" s="1" t="str">
        <f t="shared" si="4"/>
        <v>|色|緑|レアリティ|コモン|マナコスト|24|</v>
      </c>
      <c r="B60" s="1" t="s">
        <v>1049</v>
      </c>
      <c r="C60" s="1" t="s">
        <v>1069</v>
      </c>
      <c r="D60" s="4" t="s">
        <v>0</v>
      </c>
      <c r="E60" s="1" t="s">
        <v>1069</v>
      </c>
      <c r="F60" s="1" t="str">
        <f>IF(R59=0,"",R59)</f>
        <v>緑</v>
      </c>
      <c r="G60" s="1" t="s">
        <v>1069</v>
      </c>
      <c r="H60" s="4" t="s">
        <v>1073</v>
      </c>
      <c r="I60" s="1" t="s">
        <v>1069</v>
      </c>
      <c r="J60" s="1" t="str">
        <f>IF(T59=0,"",T59)</f>
        <v>コモン</v>
      </c>
      <c r="K60" s="1" t="s">
        <v>1069</v>
      </c>
      <c r="L60" s="4" t="s">
        <v>1074</v>
      </c>
      <c r="M60" s="1" t="s">
        <v>1069</v>
      </c>
      <c r="N60" s="1">
        <f>IF(V59=0,"",V59)</f>
        <v>24</v>
      </c>
      <c r="O60" s="1" t="s">
        <v>1069</v>
      </c>
      <c r="Q60" s="9" t="s">
        <v>5</v>
      </c>
      <c r="R60" s="10" t="str">
        <f>INDEX(AL:AL,W57+1)</f>
        <v>クリーチャー</v>
      </c>
      <c r="S60" s="15" t="s">
        <v>1075</v>
      </c>
      <c r="T60" s="10" t="str">
        <f>INDEX(AN:AN,W57+1)</f>
        <v>猪</v>
      </c>
      <c r="U60" s="10" t="str">
        <f>INDEX(AO:AO,W57+1)</f>
        <v>ホラー</v>
      </c>
      <c r="V60" s="10">
        <f>INDEX(AP:AP,W57+1)</f>
        <v>0</v>
      </c>
      <c r="W60" s="16"/>
      <c r="X60" s="10" t="str">
        <f>INDEX(AZ:AZ,W57+1)</f>
        <v>トラ</v>
      </c>
      <c r="Y60" s="10" t="str">
        <f>INDEX(BA:BA,W57+1)</f>
        <v/>
      </c>
      <c r="Z60" s="10" t="str">
        <f>INDEX(BB:BB,W57+1)</f>
        <v/>
      </c>
      <c r="AA60" s="10">
        <f>INDEX(BC:BC,W57+1)</f>
        <v>0</v>
      </c>
      <c r="BF60" s="9" t="s">
        <v>1049</v>
      </c>
      <c r="BG60" s="1">
        <v>59</v>
      </c>
      <c r="BH60" s="1" t="s">
        <v>721</v>
      </c>
      <c r="BI60" s="1" t="s">
        <v>1055</v>
      </c>
      <c r="BJ60" s="1" t="s">
        <v>1160</v>
      </c>
    </row>
    <row r="61" spans="1:62">
      <c r="A61" s="1" t="str">
        <f t="shared" si="4"/>
        <v>|種別|クリーチャー|サブタイプ|猪|ホラー||</v>
      </c>
      <c r="B61" s="1" t="s">
        <v>1049</v>
      </c>
      <c r="C61" s="1" t="s">
        <v>1069</v>
      </c>
      <c r="D61" s="4" t="s">
        <v>5</v>
      </c>
      <c r="E61" s="1" t="s">
        <v>1069</v>
      </c>
      <c r="F61" s="1" t="str">
        <f>IF(R60=0,"",R60)</f>
        <v>クリーチャー</v>
      </c>
      <c r="G61" s="1" t="s">
        <v>1069</v>
      </c>
      <c r="H61" s="4" t="s">
        <v>1078</v>
      </c>
      <c r="I61" s="1" t="s">
        <v>1069</v>
      </c>
      <c r="J61" s="1" t="str">
        <f>IF(T60=0,"",T60)</f>
        <v>猪</v>
      </c>
      <c r="K61" s="1" t="s">
        <v>1069</v>
      </c>
      <c r="L61" s="1" t="str">
        <f>IF(U60=0,"",U60)</f>
        <v>ホラー</v>
      </c>
      <c r="M61" s="1" t="s">
        <v>1069</v>
      </c>
      <c r="N61" s="1" t="str">
        <f>IF(V60=0,"",V60)</f>
        <v/>
      </c>
      <c r="O61" s="1" t="s">
        <v>1069</v>
      </c>
      <c r="Q61" s="9" t="s">
        <v>1079</v>
      </c>
      <c r="R61" s="10" t="str">
        <f>INDEX(BD:BD,W57+1)</f>
        <v>トランプル</v>
      </c>
      <c r="S61" s="11"/>
      <c r="T61" s="11"/>
      <c r="U61" s="11"/>
      <c r="V61" s="12"/>
      <c r="W61" s="16"/>
      <c r="X61" s="8"/>
      <c r="Y61" s="8"/>
      <c r="Z61" s="8"/>
      <c r="AA61" s="30"/>
      <c r="BF61" s="9" t="s">
        <v>1049</v>
      </c>
      <c r="BG61" s="1">
        <v>60</v>
      </c>
      <c r="BH61" s="1" t="s">
        <v>251</v>
      </c>
      <c r="BI61" s="1" t="s">
        <v>1055</v>
      </c>
      <c r="BJ61" s="1" t="s">
        <v>1161</v>
      </c>
    </row>
    <row r="62" spans="1:62">
      <c r="A62" s="1" t="str">
        <f t="shared" si="4"/>
        <v>|テキスト|&gt;|&gt;|&gt;|&gt;|トランプル|</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トランプル</v>
      </c>
      <c r="O62" s="1" t="s">
        <v>1069</v>
      </c>
      <c r="Q62" s="14" t="s">
        <v>21</v>
      </c>
      <c r="R62" s="10" t="str">
        <f>INDEX(BE:BE,W57+1)</f>
        <v/>
      </c>
      <c r="S62" s="9" t="s">
        <v>1084</v>
      </c>
      <c r="T62" s="10" t="str">
        <f>IF(X62="","",X62&amp;IF(Y62="",""," "&amp;Y62)&amp;IF(Z62="",""," "&amp;Z62)&amp;IF(AA62="",""," "&amp;AA62))</f>
        <v>Trample  </v>
      </c>
      <c r="U62" s="11"/>
      <c r="V62" s="12"/>
      <c r="W62" s="16" t="s">
        <v>1084</v>
      </c>
      <c r="X62" s="9" t="str">
        <f t="shared" ref="X62:AA62" si="17">IF(ISERROR(IF(LEN(X61)&gt;1,X61,VLOOKUP(X60,$AC:$AD,2,FALSE))),"",IF(LEN(X61)&gt;1,X61,VLOOKUP(X60,$AC:$AD,2,FALSE)))</f>
        <v>Trample</v>
      </c>
      <c r="Y62" s="9" t="str">
        <f t="shared" si="17"/>
        <v/>
      </c>
      <c r="Z62" s="9" t="str">
        <f t="shared" si="17"/>
        <v/>
      </c>
      <c r="AA62" s="9" t="str">
        <f t="shared" si="17"/>
        <v> </v>
      </c>
      <c r="BF62" s="9" t="s">
        <v>1049</v>
      </c>
      <c r="BG62" s="1">
        <v>61</v>
      </c>
      <c r="BH62" s="1" t="s">
        <v>685</v>
      </c>
      <c r="BI62" s="1" t="s">
        <v>1055</v>
      </c>
      <c r="BJ62" s="1" t="s">
        <v>1162</v>
      </c>
    </row>
    <row r="63" spans="1:62">
      <c r="A63" s="1" t="str">
        <f t="shared" si="4"/>
        <v>|英テキスト|&gt;|&gt;|&gt;|&gt;|Trample  &amp;br;|</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Trample  &amp;br;</v>
      </c>
      <c r="O63" s="1" t="s">
        <v>1069</v>
      </c>
      <c r="Q63" s="9" t="s">
        <v>12</v>
      </c>
      <c r="R63" s="10" t="str">
        <f>IF(INDEX(AX:AX,W57+1)="",0,INDEX(AX:AX,W57+1)&amp;"/"&amp;INDEX(AY:AY,W57+1))</f>
        <v>6/6</v>
      </c>
      <c r="S63" s="11"/>
      <c r="T63" s="11"/>
      <c r="U63" s="11"/>
      <c r="V63" s="12"/>
      <c r="W63" s="16"/>
      <c r="X63" s="9"/>
      <c r="Y63" s="28"/>
      <c r="Z63" s="28"/>
      <c r="AA63" s="29"/>
      <c r="BF63" s="9" t="s">
        <v>1049</v>
      </c>
      <c r="BG63" s="1">
        <v>62</v>
      </c>
      <c r="BH63" s="1" t="s">
        <v>725</v>
      </c>
      <c r="BI63" s="1" t="s">
        <v>1055</v>
      </c>
      <c r="BJ63" s="1" t="s">
        <v>1163</v>
      </c>
    </row>
    <row r="64" spans="1:62">
      <c r="A64" s="1" t="str">
        <f t="shared" si="4"/>
        <v>|PT|&gt;|6/6|シールド数|&gt;||</v>
      </c>
      <c r="B64" s="1" t="s">
        <v>1049</v>
      </c>
      <c r="C64" s="1" t="s">
        <v>1069</v>
      </c>
      <c r="D64" s="1" t="s">
        <v>12</v>
      </c>
      <c r="E64" s="1" t="s">
        <v>1069</v>
      </c>
      <c r="F64" s="1" t="s">
        <v>1083</v>
      </c>
      <c r="G64" s="1" t="s">
        <v>1069</v>
      </c>
      <c r="H64" s="1" t="str">
        <f>IF(R63=0,"",R63)</f>
        <v>6/6</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688</v>
      </c>
      <c r="BI64" s="1" t="s">
        <v>1055</v>
      </c>
      <c r="BJ64" s="1" t="s">
        <v>1164</v>
      </c>
    </row>
    <row r="65" spans="1:62">
      <c r="A65" s="1" t="str">
        <f t="shared" si="4"/>
        <v>&amp;br;&amp;br;</v>
      </c>
      <c r="B65" s="1" t="s">
        <v>1049</v>
      </c>
      <c r="C65" s="1" t="s">
        <v>1097</v>
      </c>
      <c r="R65" s="1"/>
      <c r="S65" s="1"/>
      <c r="T65" s="1"/>
      <c r="U65" s="1"/>
      <c r="V65" s="1"/>
      <c r="BF65" s="9" t="s">
        <v>1049</v>
      </c>
      <c r="BG65" s="1">
        <v>64</v>
      </c>
      <c r="BH65" s="1" t="s">
        <v>379</v>
      </c>
      <c r="BI65" s="1" t="s">
        <v>1055</v>
      </c>
      <c r="BJ65" s="1" t="s">
        <v>1165</v>
      </c>
    </row>
    <row r="66" spans="1:62">
      <c r="A66" s="1" t="str">
        <f t="shared" si="4"/>
        <v>#back(text=戻る,left)</v>
      </c>
      <c r="B66" s="1" t="s">
        <v>1049</v>
      </c>
      <c r="C66" s="1" t="s">
        <v>1100</v>
      </c>
      <c r="R66" s="1"/>
      <c r="S66" s="1"/>
      <c r="T66" s="1"/>
      <c r="U66" s="1"/>
      <c r="V66" s="1"/>
      <c r="BF66" s="9" t="s">
        <v>1049</v>
      </c>
      <c r="BG66" s="1">
        <v>65</v>
      </c>
      <c r="BH66" s="1" t="s">
        <v>729</v>
      </c>
      <c r="BI66" s="1" t="s">
        <v>1055</v>
      </c>
      <c r="BJ66" s="1" t="s">
        <v>1166</v>
      </c>
    </row>
    <row r="67" spans="1:62">
      <c r="A67" s="1" t="str">
        <f t="shared" si="4"/>
        <v>&amp;br;</v>
      </c>
      <c r="B67" s="1" t="s">
        <v>1049</v>
      </c>
      <c r="C67" s="1" t="s">
        <v>1048</v>
      </c>
      <c r="R67" s="1"/>
      <c r="S67" s="1"/>
      <c r="T67" s="1"/>
      <c r="U67" s="1"/>
      <c r="V67" s="1"/>
      <c r="BF67" s="9" t="s">
        <v>1049</v>
      </c>
      <c r="BG67" s="1">
        <v>66</v>
      </c>
      <c r="BH67" s="1" t="s">
        <v>411</v>
      </c>
      <c r="BI67" s="1" t="s">
        <v>1055</v>
      </c>
      <c r="BJ67" s="1" t="s">
        <v>1120</v>
      </c>
    </row>
    <row r="68" spans="1:62">
      <c r="A68" s="1" t="str">
        <f t="shared" si="4"/>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4"/>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*黴墓のゴミあさり/Moldgraf Scavenger</v>
      </c>
      <c r="B71" s="1" t="s">
        <v>1049</v>
      </c>
      <c r="C71" s="1" t="str">
        <f>"*"&amp;R71&amp;"/"&amp;T71</f>
        <v>*黴墓のゴミあさり/Moldgraf Scavenger</v>
      </c>
      <c r="Q71" s="9" t="s">
        <v>3</v>
      </c>
      <c r="R71" s="10" t="str">
        <f>INDEX(AJ:AJ,W70+1)</f>
        <v>黴墓のゴミあさり</v>
      </c>
      <c r="S71" s="11" t="s">
        <v>4</v>
      </c>
      <c r="T71" s="10" t="str">
        <f>INDEX(AK:AK,W70+1)</f>
        <v>Moldgraf Scavenger</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緑</v>
      </c>
      <c r="S72" s="15" t="s">
        <v>1</v>
      </c>
      <c r="T72" s="10" t="str">
        <f>INDEX(AG:AG,W70+1)</f>
        <v>コモン</v>
      </c>
      <c r="U72" s="15" t="s">
        <v>2</v>
      </c>
      <c r="V72" s="10">
        <f>INDEX(AI:AI,W70+1)</f>
        <v>8</v>
      </c>
      <c r="W72" s="16"/>
      <c r="X72" s="10" t="str">
        <f>INDEX(AQ:AQ,W70+1)</f>
        <v>昂揚：このクリーチャーは+3/0の修正を受ける。</v>
      </c>
      <c r="Y72" s="28"/>
      <c r="Z72" s="28"/>
      <c r="AA72" s="29"/>
      <c r="BF72" s="9" t="s">
        <v>1049</v>
      </c>
      <c r="BG72" s="1">
        <v>71</v>
      </c>
      <c r="BH72" s="1" t="s">
        <v>329</v>
      </c>
      <c r="BI72" s="1" t="s">
        <v>1055</v>
      </c>
      <c r="BJ72" s="1" t="s">
        <v>1171</v>
      </c>
    </row>
    <row r="73" spans="1:62">
      <c r="A73" s="1" t="str">
        <f t="shared" si="18"/>
        <v>|色|緑|レアリティ|コモン|マナコスト|8|</v>
      </c>
      <c r="B73" s="1" t="s">
        <v>1049</v>
      </c>
      <c r="C73" s="1" t="s">
        <v>1069</v>
      </c>
      <c r="D73" s="4" t="s">
        <v>0</v>
      </c>
      <c r="E73" s="1" t="s">
        <v>1069</v>
      </c>
      <c r="F73" s="1" t="str">
        <f>IF(R72=0,"",R72)</f>
        <v>緑</v>
      </c>
      <c r="G73" s="1" t="s">
        <v>1069</v>
      </c>
      <c r="H73" s="4" t="s">
        <v>1073</v>
      </c>
      <c r="I73" s="1" t="s">
        <v>1069</v>
      </c>
      <c r="J73" s="1" t="str">
        <f>IF(T72=0,"",T72)</f>
        <v>コモン</v>
      </c>
      <c r="K73" s="1" t="s">
        <v>1069</v>
      </c>
      <c r="L73" s="4" t="s">
        <v>1074</v>
      </c>
      <c r="M73" s="1" t="s">
        <v>1069</v>
      </c>
      <c r="N73" s="1">
        <f>IF(V72=0,"",V72)</f>
        <v>8</v>
      </c>
      <c r="O73" s="1" t="s">
        <v>1069</v>
      </c>
      <c r="Q73" s="9" t="s">
        <v>5</v>
      </c>
      <c r="R73" s="10" t="str">
        <f>INDEX(AL:AL,W70+1)</f>
        <v>クリーチャー</v>
      </c>
      <c r="S73" s="15" t="s">
        <v>1075</v>
      </c>
      <c r="T73" s="10" t="str">
        <f>INDEX(AN:AN,W70+1)</f>
        <v>ファンガス</v>
      </c>
      <c r="U73" s="10">
        <f>INDEX(AO:AO,W70+1)</f>
        <v>0</v>
      </c>
      <c r="V73" s="10">
        <f>INDEX(AP:AP,W70+1)</f>
        <v>0</v>
      </c>
      <c r="W73" s="16"/>
      <c r="X73" s="10" t="str">
        <f>INDEX(AZ:AZ,W70+1)</f>
        <v>昂揚</v>
      </c>
      <c r="Y73" s="10" t="str">
        <f>INDEX(BA:BA,W70+1)</f>
        <v/>
      </c>
      <c r="Z73" s="10" t="str">
        <f>INDEX(BB:BB,W70+1)</f>
        <v/>
      </c>
      <c r="AA73" s="10">
        <f>INDEX(BC:BC,W70+1)</f>
        <v>0</v>
      </c>
      <c r="BF73" s="9" t="s">
        <v>1049</v>
      </c>
      <c r="BG73" s="1">
        <v>72</v>
      </c>
      <c r="BH73" s="1" t="s">
        <v>447</v>
      </c>
      <c r="BI73" s="1" t="s">
        <v>1055</v>
      </c>
      <c r="BJ73" s="1" t="s">
        <v>1172</v>
      </c>
    </row>
    <row r="74" spans="1:62">
      <c r="A74" s="1" t="str">
        <f t="shared" si="18"/>
        <v>|種別|クリーチャー|サブタイプ|ファンガス|||</v>
      </c>
      <c r="B74" s="1" t="s">
        <v>1049</v>
      </c>
      <c r="C74" s="1" t="s">
        <v>1069</v>
      </c>
      <c r="D74" s="4" t="s">
        <v>5</v>
      </c>
      <c r="E74" s="1" t="s">
        <v>1069</v>
      </c>
      <c r="F74" s="1" t="str">
        <f>IF(R73=0,"",R73)</f>
        <v>クリーチャー</v>
      </c>
      <c r="G74" s="1" t="s">
        <v>1069</v>
      </c>
      <c r="H74" s="4" t="s">
        <v>1078</v>
      </c>
      <c r="I74" s="1" t="s">
        <v>1069</v>
      </c>
      <c r="J74" s="1" t="str">
        <f>IF(T73=0,"",T73)</f>
        <v>ファンガス</v>
      </c>
      <c r="K74" s="1" t="s">
        <v>1069</v>
      </c>
      <c r="L74" s="1" t="str">
        <f>IF(U73=0,"",U73)</f>
        <v/>
      </c>
      <c r="M74" s="1" t="s">
        <v>1069</v>
      </c>
      <c r="N74" s="1" t="str">
        <f>IF(V73=0,"",V73)</f>
        <v/>
      </c>
      <c r="O74" s="1" t="s">
        <v>1069</v>
      </c>
      <c r="Q74" s="9" t="s">
        <v>1079</v>
      </c>
      <c r="R74" s="10" t="str">
        <f>INDEX(BD:BD,W70+1)</f>
        <v>昂揚：このクリーチャーは+3/0の修正を受ける。</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|テキスト|&gt;|&gt;|&gt;|&gt;|昂揚：このクリーチャーは+3/0の修正を受ける。|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昂揚：このクリーチャーは+3/0の修正を受ける。</v>
      </c>
      <c r="O75" s="1" t="s">
        <v>1069</v>
      </c>
      <c r="Q75" s="14" t="s">
        <v>21</v>
      </c>
      <c r="R75" s="10" t="str">
        <f>INDEX(BE:BE,W70+1)</f>
        <v>Delirium:Give this creature +3/0.</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|英テキスト|&gt;|&gt;|&gt;|&gt;|Delirium:Give this creature +3/0.|</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Delirium:Give this creature +3/0.</v>
      </c>
      <c r="O76" s="1" t="s">
        <v>1069</v>
      </c>
      <c r="Q76" s="9" t="s">
        <v>12</v>
      </c>
      <c r="R76" s="10" t="str">
        <f>IF(INDEX(AX:AX,W70+1)="",0,INDEX(AX:AX,W70+1)&amp;"/"&amp;INDEX(AY:AY,W70+1))</f>
        <v>1/3</v>
      </c>
      <c r="S76" s="11"/>
      <c r="T76" s="11"/>
      <c r="U76" s="11"/>
      <c r="V76" s="12"/>
      <c r="W76" s="16"/>
      <c r="X76" s="9"/>
      <c r="Y76" s="28"/>
      <c r="Z76" s="28"/>
      <c r="AA76" s="29"/>
      <c r="BF76" s="9" t="s">
        <v>1049</v>
      </c>
      <c r="BG76" s="1">
        <v>75</v>
      </c>
      <c r="BH76" s="1" t="s">
        <v>192</v>
      </c>
      <c r="BI76" s="1" t="s">
        <v>1055</v>
      </c>
      <c r="BJ76" s="1" t="s">
        <v>1175</v>
      </c>
    </row>
    <row r="77" spans="1:62">
      <c r="A77" s="1" t="str">
        <f t="shared" si="18"/>
        <v>|PT|&gt;|1/3|シールド数|&gt;||</v>
      </c>
      <c r="B77" s="1" t="s">
        <v>1049</v>
      </c>
      <c r="C77" s="1" t="s">
        <v>1069</v>
      </c>
      <c r="D77" s="1" t="s">
        <v>12</v>
      </c>
      <c r="E77" s="1" t="s">
        <v>1069</v>
      </c>
      <c r="F77" s="1" t="s">
        <v>1083</v>
      </c>
      <c r="G77" s="1" t="s">
        <v>1069</v>
      </c>
      <c r="H77" s="1" t="str">
        <f>IF(R76=0,"",R76)</f>
        <v>1/3</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*針毛の狼/Quilled Wolf</v>
      </c>
      <c r="B84" s="1" t="s">
        <v>1049</v>
      </c>
      <c r="C84" s="1" t="str">
        <f>"*"&amp;R84&amp;"/"&amp;T84</f>
        <v>*針毛の狼/Quilled Wolf</v>
      </c>
      <c r="Q84" s="9" t="s">
        <v>3</v>
      </c>
      <c r="R84" s="10" t="str">
        <f>INDEX(AJ:AJ,W83+1)</f>
        <v>針毛の狼</v>
      </c>
      <c r="S84" s="11" t="s">
        <v>4</v>
      </c>
      <c r="T84" s="10" t="str">
        <f>INDEX(AK:AK,W83+1)</f>
        <v>Quilled Wolf</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緑</v>
      </c>
      <c r="S85" s="15" t="s">
        <v>1</v>
      </c>
      <c r="T85" s="10" t="str">
        <f>INDEX(AG:AG,W83+1)</f>
        <v>コモン</v>
      </c>
      <c r="U85" s="15" t="s">
        <v>2</v>
      </c>
      <c r="V85" s="10">
        <f>INDEX(AI:AI,W83+1)</f>
        <v>6</v>
      </c>
      <c r="W85" s="16"/>
      <c r="X85" s="10">
        <f>INDEX(AQ:AQ,W83+1)</f>
        <v>0</v>
      </c>
      <c r="Y85" s="28"/>
      <c r="Z85" s="28"/>
      <c r="AA85" s="29"/>
      <c r="BF85" s="9" t="s">
        <v>1049</v>
      </c>
      <c r="BG85" s="1">
        <v>84</v>
      </c>
      <c r="BH85" s="1" t="s">
        <v>691</v>
      </c>
      <c r="BI85" s="1" t="s">
        <v>1055</v>
      </c>
      <c r="BJ85" s="1" t="s">
        <v>1183</v>
      </c>
    </row>
    <row r="86" spans="1:62">
      <c r="A86" s="1" t="str">
        <f t="shared" si="18"/>
        <v>|色|緑|レアリティ|コモン|マナコスト|6|</v>
      </c>
      <c r="B86" s="1" t="s">
        <v>1049</v>
      </c>
      <c r="C86" s="1" t="s">
        <v>1069</v>
      </c>
      <c r="D86" s="4" t="s">
        <v>0</v>
      </c>
      <c r="E86" s="1" t="s">
        <v>1069</v>
      </c>
      <c r="F86" s="1" t="str">
        <f>IF(R85=0,"",R85)</f>
        <v>緑</v>
      </c>
      <c r="G86" s="1" t="s">
        <v>1069</v>
      </c>
      <c r="H86" s="4" t="s">
        <v>1073</v>
      </c>
      <c r="I86" s="1" t="s">
        <v>1069</v>
      </c>
      <c r="J86" s="1" t="str">
        <f>IF(T85=0,"",T85)</f>
        <v>コモン</v>
      </c>
      <c r="K86" s="1" t="s">
        <v>1069</v>
      </c>
      <c r="L86" s="4" t="s">
        <v>1074</v>
      </c>
      <c r="M86" s="1" t="s">
        <v>1069</v>
      </c>
      <c r="N86" s="1">
        <f>IF(V85=0,"",V85)</f>
        <v>6</v>
      </c>
      <c r="O86" s="1" t="s">
        <v>1069</v>
      </c>
      <c r="Q86" s="9" t="s">
        <v>5</v>
      </c>
      <c r="R86" s="10" t="str">
        <f>INDEX(AL:AL,W83+1)</f>
        <v>クリーチャー</v>
      </c>
      <c r="S86" s="15" t="s">
        <v>1075</v>
      </c>
      <c r="T86" s="10">
        <f>INDEX(AN:AN,W83+1)</f>
        <v>0</v>
      </c>
      <c r="U86" s="10">
        <f>INDEX(AO:AO,W83+1)</f>
        <v>0</v>
      </c>
      <c r="V86" s="10">
        <f>INDEX(AP:AP,W83+1)</f>
        <v>0</v>
      </c>
      <c r="W86" s="16"/>
      <c r="X86" s="10" t="str">
        <f>INDEX(AZ:AZ,W83+1)</f>
        <v/>
      </c>
      <c r="Y86" s="10" t="str">
        <f>INDEX(BA:BA,W83+1)</f>
        <v/>
      </c>
      <c r="Z86" s="10" t="str">
        <f>INDEX(BB:BB,W83+1)</f>
        <v/>
      </c>
      <c r="AA86" s="10">
        <f>INDEX(BC:BC,W83+1)</f>
        <v>0</v>
      </c>
      <c r="BF86" s="9" t="s">
        <v>1049</v>
      </c>
      <c r="BG86" s="1">
        <v>85</v>
      </c>
      <c r="BH86" s="1" t="s">
        <v>515</v>
      </c>
      <c r="BI86" s="1" t="s">
        <v>1055</v>
      </c>
      <c r="BJ86" s="1" t="s">
        <v>1184</v>
      </c>
    </row>
    <row r="87" spans="1:62">
      <c r="A87" s="1" t="str">
        <f t="shared" si="18"/>
        <v>|種別|クリーチャー|サブタイプ||||</v>
      </c>
      <c r="B87" s="1" t="s">
        <v>1049</v>
      </c>
      <c r="C87" s="1" t="s">
        <v>1069</v>
      </c>
      <c r="D87" s="4" t="s">
        <v>5</v>
      </c>
      <c r="E87" s="1" t="s">
        <v>1069</v>
      </c>
      <c r="F87" s="1" t="str">
        <f>IF(R86=0,"",R86)</f>
        <v>クリーチャー</v>
      </c>
      <c r="G87" s="1" t="s">
        <v>1069</v>
      </c>
      <c r="H87" s="4" t="s">
        <v>1078</v>
      </c>
      <c r="I87" s="1" t="s">
        <v>1069</v>
      </c>
      <c r="J87" s="1" t="str">
        <f>IF(T86=0,"",T86)</f>
        <v/>
      </c>
      <c r="K87" s="1" t="s">
        <v>1069</v>
      </c>
      <c r="L87" s="1" t="str">
        <f>IF(U86=0,"",U86)</f>
        <v/>
      </c>
      <c r="M87" s="1" t="s">
        <v>1069</v>
      </c>
      <c r="N87" s="1" t="str">
        <f>IF(V86=0,"",V86)</f>
        <v/>
      </c>
      <c r="O87" s="1" t="s">
        <v>1069</v>
      </c>
      <c r="Q87" s="9" t="s">
        <v>1079</v>
      </c>
      <c r="R87" s="10" t="str">
        <f>INDEX(BD:BD,W83+1)</f>
        <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
      </c>
      <c r="O88" s="1" t="s">
        <v>1069</v>
      </c>
      <c r="Q88" s="14" t="s">
        <v>21</v>
      </c>
      <c r="R88" s="10" t="str">
        <f>INDEX(BE:BE,W83+1)</f>
        <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c r="BH88" s="1" t="s">
        <v>300</v>
      </c>
      <c r="BI88" s="1" t="s">
        <v>1055</v>
      </c>
      <c r="BJ88" s="1" t="s">
        <v>1090</v>
      </c>
    </row>
    <row r="89" spans="1:62">
      <c r="A89" s="1" t="str">
        <f t="shared" si="18"/>
        <v>|英テキスト|&gt;|&gt;|&gt;|&gt;||</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
      </c>
      <c r="O89" s="1" t="s">
        <v>1069</v>
      </c>
      <c r="Q89" s="9" t="s">
        <v>12</v>
      </c>
      <c r="R89" s="10" t="str">
        <f>IF(INDEX(AX:AX,W83+1)="",0,INDEX(AX:AX,W83+1)&amp;"/"&amp;INDEX(AY:AY,W83+1))</f>
        <v>2/2</v>
      </c>
      <c r="S89" s="11"/>
      <c r="T89" s="11"/>
      <c r="U89" s="11"/>
      <c r="V89" s="12"/>
      <c r="W89" s="16"/>
      <c r="X89" s="9"/>
      <c r="Y89" s="28"/>
      <c r="Z89" s="28"/>
      <c r="AA89" s="29"/>
      <c r="BF89" s="9" t="s">
        <v>1049</v>
      </c>
      <c r="BG89" s="1">
        <v>88</v>
      </c>
      <c r="BH89" s="1" t="s">
        <v>585</v>
      </c>
      <c r="BI89" s="1" t="s">
        <v>1055</v>
      </c>
      <c r="BJ89" s="1" t="s">
        <v>1186</v>
      </c>
    </row>
    <row r="90" spans="1:62">
      <c r="A90" s="1" t="str">
        <f t="shared" si="18"/>
        <v>|PT|&gt;|2/2|シールド数|&gt;||</v>
      </c>
      <c r="B90" s="1" t="s">
        <v>1049</v>
      </c>
      <c r="C90" s="1" t="s">
        <v>1069</v>
      </c>
      <c r="D90" s="1" t="s">
        <v>12</v>
      </c>
      <c r="E90" s="1" t="s">
        <v>1069</v>
      </c>
      <c r="F90" s="1" t="s">
        <v>1083</v>
      </c>
      <c r="G90" s="1" t="s">
        <v>1069</v>
      </c>
      <c r="H90" s="1" t="str">
        <f>IF(R89=0,"",R89)</f>
        <v>2/2</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*孤独な狩人/Solitary Hunter</v>
      </c>
      <c r="B97" s="1" t="s">
        <v>1049</v>
      </c>
      <c r="C97" s="1" t="str">
        <f>"*"&amp;R97&amp;"/"&amp;T97</f>
        <v>*孤独な狩人/Solitary Hunter</v>
      </c>
      <c r="Q97" s="9" t="s">
        <v>3</v>
      </c>
      <c r="R97" s="10" t="str">
        <f>INDEX(AJ:AJ,W96+1)</f>
        <v>孤独な狩人</v>
      </c>
      <c r="S97" s="11" t="s">
        <v>4</v>
      </c>
      <c r="T97" s="10" t="str">
        <f>INDEX(AK:AK,W96+1)</f>
        <v>Solitary Hunter</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緑</v>
      </c>
      <c r="S98" s="15" t="s">
        <v>1</v>
      </c>
      <c r="T98" s="10" t="str">
        <f>INDEX(AG:AG,W96+1)</f>
        <v>コモン</v>
      </c>
      <c r="U98" s="15" t="s">
        <v>2</v>
      </c>
      <c r="V98" s="10">
        <f>INDEX(AI:AI,W96+1)</f>
        <v>15</v>
      </c>
      <c r="W98" s="16"/>
      <c r="X98" s="10" t="str">
        <f>INDEX(AQ:AQ,W96+1)</f>
        <v>各ターン開始時に、直前のターンにカードが唱えられていなかった場合、このクリーチャーは変身する。</v>
      </c>
      <c r="Y98" s="28"/>
      <c r="Z98" s="28"/>
      <c r="AA98" s="29"/>
      <c r="BF98" s="9" t="s">
        <v>1049</v>
      </c>
      <c r="BG98" s="1">
        <v>97</v>
      </c>
      <c r="BH98" s="1" t="s">
        <v>519</v>
      </c>
      <c r="BI98" s="1" t="s">
        <v>1055</v>
      </c>
      <c r="BJ98" s="1" t="s">
        <v>1194</v>
      </c>
    </row>
    <row r="99" spans="1:62">
      <c r="A99" s="1" t="str">
        <f t="shared" si="18"/>
        <v>|色|緑|レアリティ|コモン|マナコスト|15|</v>
      </c>
      <c r="B99" s="1" t="s">
        <v>1049</v>
      </c>
      <c r="C99" s="1" t="s">
        <v>1069</v>
      </c>
      <c r="D99" s="4" t="s">
        <v>0</v>
      </c>
      <c r="E99" s="1" t="s">
        <v>1069</v>
      </c>
      <c r="F99" s="1" t="str">
        <f>IF(R98=0,"",R98)</f>
        <v>緑</v>
      </c>
      <c r="G99" s="1" t="s">
        <v>1069</v>
      </c>
      <c r="H99" s="4" t="s">
        <v>1073</v>
      </c>
      <c r="I99" s="1" t="s">
        <v>1069</v>
      </c>
      <c r="J99" s="1" t="str">
        <f>IF(T98=0,"",T98)</f>
        <v>コモン</v>
      </c>
      <c r="K99" s="1" t="s">
        <v>1069</v>
      </c>
      <c r="L99" s="4" t="s">
        <v>1074</v>
      </c>
      <c r="M99" s="1" t="s">
        <v>1069</v>
      </c>
      <c r="N99" s="1">
        <f>IF(V98=0,"",V98)</f>
        <v>15</v>
      </c>
      <c r="O99" s="1" t="s">
        <v>1069</v>
      </c>
      <c r="Q99" s="9" t="s">
        <v>5</v>
      </c>
      <c r="R99" s="10" t="str">
        <f>INDEX(AL:AL,W96+1)</f>
        <v>クリーチャー</v>
      </c>
      <c r="S99" s="15" t="s">
        <v>1075</v>
      </c>
      <c r="T99" s="10" t="str">
        <f>INDEX(AN:AN,W96+1)</f>
        <v>人間</v>
      </c>
      <c r="U99" s="10" t="str">
        <f>INDEX(AO:AO,W96+1)</f>
        <v>戦士</v>
      </c>
      <c r="V99" s="10" t="str">
        <f>INDEX(AP:AP,W96+1)</f>
        <v>狼男</v>
      </c>
      <c r="W99" s="16"/>
      <c r="X99" s="10" t="str">
        <f>INDEX(AZ:AZ,W96+1)</f>
        <v>各タ</v>
      </c>
      <c r="Y99" s="10" t="str">
        <f>INDEX(BA:BA,W96+1)</f>
        <v/>
      </c>
      <c r="Z99" s="10" t="str">
        <f>INDEX(BB:BB,W96+1)</f>
        <v/>
      </c>
      <c r="AA99" s="10">
        <f>INDEX(BC:BC,W96+1)</f>
        <v>0</v>
      </c>
      <c r="BF99" s="9" t="s">
        <v>1049</v>
      </c>
      <c r="BG99" s="1">
        <v>98</v>
      </c>
      <c r="BH99" s="1" t="s">
        <v>647</v>
      </c>
      <c r="BI99" s="1" t="s">
        <v>1055</v>
      </c>
      <c r="BJ99" s="1" t="s">
        <v>1195</v>
      </c>
    </row>
    <row r="100" spans="1:62">
      <c r="A100" s="1" t="str">
        <f t="shared" si="18"/>
        <v>|種別|クリーチャー|サブタイプ|人間|戦士|狼男|</v>
      </c>
      <c r="B100" s="1" t="s">
        <v>1049</v>
      </c>
      <c r="C100" s="1" t="s">
        <v>1069</v>
      </c>
      <c r="D100" s="4" t="s">
        <v>5</v>
      </c>
      <c r="E100" s="1" t="s">
        <v>1069</v>
      </c>
      <c r="F100" s="1" t="str">
        <f>IF(R99=0,"",R99)</f>
        <v>クリーチャー</v>
      </c>
      <c r="G100" s="1" t="s">
        <v>1069</v>
      </c>
      <c r="H100" s="4" t="s">
        <v>1078</v>
      </c>
      <c r="I100" s="1" t="s">
        <v>1069</v>
      </c>
      <c r="J100" s="1" t="str">
        <f>IF(T99=0,"",T99)</f>
        <v>人間</v>
      </c>
      <c r="K100" s="1" t="s">
        <v>1069</v>
      </c>
      <c r="L100" s="1" t="str">
        <f>IF(U99=0,"",U99)</f>
        <v>戦士</v>
      </c>
      <c r="M100" s="1" t="s">
        <v>1069</v>
      </c>
      <c r="N100" s="1" t="str">
        <f>IF(V99=0,"",V99)</f>
        <v>狼男</v>
      </c>
      <c r="O100" s="1" t="s">
        <v>1069</v>
      </c>
      <c r="Q100" s="9" t="s">
        <v>1079</v>
      </c>
      <c r="R100" s="10" t="str">
        <f>INDEX(BD:BD,W96+1)</f>
        <v>各ターン開始時に、直前のターンにカードが唱えられていなかった場合、このクリーチャーは変身する。</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|テキスト|&gt;|&gt;|&gt;|&gt;|各ターン開始時に、直前のターンにカードが唱えられていなかった場合、このクリーチャーは変身する。|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各ターン開始時に、直前のターンにカードが唱えられていなかった場合、このクリーチャーは変身する。</v>
      </c>
      <c r="O101" s="1" t="s">
        <v>1069</v>
      </c>
      <c r="Q101" s="14" t="s">
        <v>21</v>
      </c>
      <c r="R101" s="10" t="str">
        <f>INDEX(BE:BE,W96+1)</f>
        <v>At the beginning of any turn, if no Cards were cast last turn, Transform this creature.</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|英テキスト|&gt;|&gt;|&gt;|&gt;|At the beginning of any turn, if no Cards were cast last turn, Transform this creature.|</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At the beginning of any turn, if no Cards were cast last turn, Transform this creature.</v>
      </c>
      <c r="O102" s="1" t="s">
        <v>1069</v>
      </c>
      <c r="Q102" s="9" t="s">
        <v>12</v>
      </c>
      <c r="R102" s="10" t="str">
        <f>IF(INDEX(AX:AX,W96+1)="",0,INDEX(AX:AX,W96+1)&amp;"/"&amp;INDEX(AY:AY,W96+1))</f>
        <v>1/2</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|PT|&gt;|1/2|シールド数|&gt;||</v>
      </c>
      <c r="B103" s="1" t="s">
        <v>1049</v>
      </c>
      <c r="C103" s="1" t="s">
        <v>1069</v>
      </c>
      <c r="D103" s="1" t="s">
        <v>12</v>
      </c>
      <c r="E103" s="1" t="s">
        <v>1069</v>
      </c>
      <c r="F103" s="1" t="s">
        <v>1083</v>
      </c>
      <c r="G103" s="1" t="s">
        <v>1069</v>
      </c>
      <c r="H103" s="1" t="str">
        <f>IF(R102=0,"",R102)</f>
        <v>1/2</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*群れの一員/One of the Pack</v>
      </c>
      <c r="B110" s="1" t="s">
        <v>1049</v>
      </c>
      <c r="C110" s="1" t="str">
        <f>"*"&amp;R110&amp;"/"&amp;T110</f>
        <v>*群れの一員/One of the Pack</v>
      </c>
      <c r="Q110" s="9" t="s">
        <v>3</v>
      </c>
      <c r="R110" s="10" t="str">
        <f>INDEX(AJ:AJ,W109+1)</f>
        <v>群れの一員</v>
      </c>
      <c r="S110" s="11" t="s">
        <v>4</v>
      </c>
      <c r="T110" s="10" t="str">
        <f>INDEX(AK:AK,W109+1)</f>
        <v>One of the Pack</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緑</v>
      </c>
      <c r="S111" s="15" t="s">
        <v>1</v>
      </c>
      <c r="T111" s="10" t="str">
        <f>INDEX(AG:AG,W109+1)</f>
        <v>コモン</v>
      </c>
      <c r="U111" s="15" t="s">
        <v>2</v>
      </c>
      <c r="V111" s="10">
        <f>INDEX(AI:AI,W109+1)</f>
        <v>1</v>
      </c>
      <c r="W111" s="16"/>
      <c r="X111" s="10" t="str">
        <f>INDEX(AQ:AQ,W109+1)</f>
        <v>各ターン開始時に、直前のターンにカードが2枚以上唱えられていた場合、このクリーチャーは変身する。</v>
      </c>
      <c r="Y111" s="28"/>
      <c r="Z111" s="28"/>
      <c r="AA111" s="29"/>
      <c r="BF111" s="9" t="s">
        <v>1049</v>
      </c>
      <c r="BG111" s="1">
        <v>110</v>
      </c>
      <c r="BH111" s="1" t="s">
        <v>1205</v>
      </c>
      <c r="BI111" s="1" t="s">
        <v>1055</v>
      </c>
      <c r="BJ111" s="1" t="s">
        <v>1206</v>
      </c>
    </row>
    <row r="112" spans="1:62">
      <c r="A112" s="1" t="str">
        <f t="shared" si="18"/>
        <v>|色|緑|レアリティ|コモン|マナコスト|1|</v>
      </c>
      <c r="B112" s="1" t="s">
        <v>1049</v>
      </c>
      <c r="C112" s="1" t="s">
        <v>1069</v>
      </c>
      <c r="D112" s="4" t="s">
        <v>0</v>
      </c>
      <c r="E112" s="1" t="s">
        <v>1069</v>
      </c>
      <c r="F112" s="1" t="str">
        <f>IF(R111=0,"",R111)</f>
        <v>緑</v>
      </c>
      <c r="G112" s="1" t="s">
        <v>1069</v>
      </c>
      <c r="H112" s="4" t="s">
        <v>1073</v>
      </c>
      <c r="I112" s="1" t="s">
        <v>1069</v>
      </c>
      <c r="J112" s="1" t="str">
        <f>IF(T111=0,"",T111)</f>
        <v>コモン</v>
      </c>
      <c r="K112" s="1" t="s">
        <v>1069</v>
      </c>
      <c r="L112" s="4" t="s">
        <v>1074</v>
      </c>
      <c r="M112" s="1" t="s">
        <v>1069</v>
      </c>
      <c r="N112" s="1">
        <f>IF(V111=0,"",V111)</f>
        <v>1</v>
      </c>
      <c r="O112" s="1" t="s">
        <v>1069</v>
      </c>
      <c r="Q112" s="9" t="s">
        <v>5</v>
      </c>
      <c r="R112" s="10" t="str">
        <f>INDEX(AL:AL,W109+1)</f>
        <v>クリーチャー</v>
      </c>
      <c r="S112" s="15" t="s">
        <v>1075</v>
      </c>
      <c r="T112" s="10" t="str">
        <f>INDEX(AN:AN,W109+1)</f>
        <v>狼男</v>
      </c>
      <c r="U112" s="10">
        <f>INDEX(AO:AO,W109+1)</f>
        <v>0</v>
      </c>
      <c r="V112" s="10">
        <f>INDEX(AP:AP,W109+1)</f>
        <v>0</v>
      </c>
      <c r="W112" s="16"/>
      <c r="X112" s="10" t="str">
        <f>INDEX(AZ:AZ,W109+1)</f>
        <v>各タ</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|種別|クリーチャー|サブタイプ|狼男|||</v>
      </c>
      <c r="B113" s="1" t="s">
        <v>1049</v>
      </c>
      <c r="C113" s="1" t="s">
        <v>1069</v>
      </c>
      <c r="D113" s="4" t="s">
        <v>5</v>
      </c>
      <c r="E113" s="1" t="s">
        <v>1069</v>
      </c>
      <c r="F113" s="1" t="str">
        <f>IF(R112=0,"",R112)</f>
        <v>クリーチャー</v>
      </c>
      <c r="G113" s="1" t="s">
        <v>1069</v>
      </c>
      <c r="H113" s="4" t="s">
        <v>1078</v>
      </c>
      <c r="I113" s="1" t="s">
        <v>1069</v>
      </c>
      <c r="J113" s="1" t="str">
        <f>IF(T112=0,"",T112)</f>
        <v>狼男</v>
      </c>
      <c r="K113" s="1" t="s">
        <v>1069</v>
      </c>
      <c r="L113" s="1" t="str">
        <f>IF(U112=0,"",U112)</f>
        <v/>
      </c>
      <c r="M113" s="1" t="s">
        <v>1069</v>
      </c>
      <c r="N113" s="1" t="str">
        <f>IF(V112=0,"",V112)</f>
        <v/>
      </c>
      <c r="O113" s="1" t="s">
        <v>1069</v>
      </c>
      <c r="Q113" s="9" t="s">
        <v>1079</v>
      </c>
      <c r="R113" s="10" t="str">
        <f>INDEX(BD:BD,W109+1)</f>
        <v>各ターン開始時に、直前のターンにカードが2枚以上唱えられていた場合、このクリーチャーは変身する。</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|テキスト|&gt;|&gt;|&gt;|&gt;|各ターン開始時に、直前のターンにカードが2枚以上唱えられていた場合、このクリーチャーは変身する。|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各ターン開始時に、直前のターンにカードが2枚以上唱えられていた場合、このクリーチャーは変身する。</v>
      </c>
      <c r="O114" s="1" t="s">
        <v>1069</v>
      </c>
      <c r="Q114" s="14" t="s">
        <v>21</v>
      </c>
      <c r="R114" s="10" t="str">
        <f>INDEX(BE:BE,W109+1)</f>
        <v>At the beginning of each turn, if 2 or more Cards were cast last turn, Transform this creature.</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|英テキスト|&gt;|&gt;|&gt;|&gt;|At the beginning of each turn, if 2 or more Cards were cast last turn, Transform this creature.|</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At the beginning of each turn, if 2 or more Cards were cast last turn, Transform this creature.</v>
      </c>
      <c r="O115" s="1" t="s">
        <v>1069</v>
      </c>
      <c r="Q115" s="9" t="s">
        <v>12</v>
      </c>
      <c r="R115" s="10" t="str">
        <f>IF(INDEX(AX:AX,W109+1)="",0,INDEX(AX:AX,W109+1)&amp;"/"&amp;INDEX(AY:AY,W109+1))</f>
        <v>5/5</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|PT|&gt;|5/5|シールド数|&gt;||</v>
      </c>
      <c r="B116" s="1" t="s">
        <v>1049</v>
      </c>
      <c r="C116" s="1" t="s">
        <v>1069</v>
      </c>
      <c r="D116" s="1" t="s">
        <v>12</v>
      </c>
      <c r="E116" s="1" t="s">
        <v>1069</v>
      </c>
      <c r="F116" s="1" t="s">
        <v>1083</v>
      </c>
      <c r="G116" s="1" t="s">
        <v>1069</v>
      </c>
      <c r="H116" s="1" t="str">
        <f>IF(R115=0,"",R115)</f>
        <v>5/5</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*巣網から見張るもの/Watcher in the Web</v>
      </c>
      <c r="B123" s="1" t="s">
        <v>1049</v>
      </c>
      <c r="C123" s="1" t="str">
        <f>"*"&amp;R123&amp;"/"&amp;T123</f>
        <v>*巣網から見張るもの/Watcher in the Web</v>
      </c>
      <c r="Q123" s="9" t="s">
        <v>3</v>
      </c>
      <c r="R123" s="10" t="str">
        <f>INDEX(AJ:AJ,W122+1)</f>
        <v>巣網から見張るもの</v>
      </c>
      <c r="S123" s="11" t="s">
        <v>4</v>
      </c>
      <c r="T123" s="10" t="str">
        <f>INDEX(AK:AK,W122+1)</f>
        <v>Watcher in the Web</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緑</v>
      </c>
      <c r="S124" s="15" t="s">
        <v>1</v>
      </c>
      <c r="T124" s="10" t="str">
        <f>INDEX(AG:AG,W122+1)</f>
        <v>コモン</v>
      </c>
      <c r="U124" s="15" t="s">
        <v>2</v>
      </c>
      <c r="V124" s="10">
        <f>INDEX(AI:AI,W122+1)</f>
        <v>14</v>
      </c>
      <c r="W124" s="16"/>
      <c r="X124" s="10" t="str">
        <f>INDEX(AQ:AQ,W122+1)</f>
        <v>到達</v>
      </c>
      <c r="Y124" s="28"/>
      <c r="Z124" s="28"/>
      <c r="AA124" s="29"/>
      <c r="BF124" s="9" t="s">
        <v>1049</v>
      </c>
      <c r="BG124" s="1">
        <v>123</v>
      </c>
      <c r="BH124" s="1" t="s">
        <v>86</v>
      </c>
      <c r="BI124" s="1" t="s">
        <v>1055</v>
      </c>
      <c r="BJ124" s="1" t="s">
        <v>1217</v>
      </c>
    </row>
    <row r="125" spans="1:62">
      <c r="A125" s="1" t="str">
        <f t="shared" si="18"/>
        <v>|色|緑|レアリティ|コモン|マナコスト|14|</v>
      </c>
      <c r="B125" s="1" t="s">
        <v>1049</v>
      </c>
      <c r="C125" s="1" t="s">
        <v>1069</v>
      </c>
      <c r="D125" s="4" t="s">
        <v>0</v>
      </c>
      <c r="E125" s="1" t="s">
        <v>1069</v>
      </c>
      <c r="F125" s="1" t="str">
        <f>IF(R124=0,"",R124)</f>
        <v>緑</v>
      </c>
      <c r="G125" s="1" t="s">
        <v>1069</v>
      </c>
      <c r="H125" s="4" t="s">
        <v>1073</v>
      </c>
      <c r="I125" s="1" t="s">
        <v>1069</v>
      </c>
      <c r="J125" s="1" t="str">
        <f>IF(T124=0,"",T124)</f>
        <v>コモン</v>
      </c>
      <c r="K125" s="1" t="s">
        <v>1069</v>
      </c>
      <c r="L125" s="4" t="s">
        <v>1074</v>
      </c>
      <c r="M125" s="1" t="s">
        <v>1069</v>
      </c>
      <c r="N125" s="1">
        <f>IF(V124=0,"",V124)</f>
        <v>14</v>
      </c>
      <c r="O125" s="1" t="s">
        <v>1069</v>
      </c>
      <c r="Q125" s="9" t="s">
        <v>5</v>
      </c>
      <c r="R125" s="10" t="str">
        <f>INDEX(AL:AL,W122+1)</f>
        <v>クリーチャー</v>
      </c>
      <c r="S125" s="15" t="s">
        <v>1075</v>
      </c>
      <c r="T125" s="10" t="str">
        <f>INDEX(AN:AN,W122+1)</f>
        <v>蜘蛛</v>
      </c>
      <c r="U125" s="10">
        <f>INDEX(AO:AO,W122+1)</f>
        <v>0</v>
      </c>
      <c r="V125" s="10">
        <f>INDEX(AP:AP,W122+1)</f>
        <v>0</v>
      </c>
      <c r="W125" s="16"/>
      <c r="X125" s="10" t="str">
        <f>INDEX(AZ:AZ,W122+1)</f>
        <v>到達</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|種別|クリーチャー|サブタイプ|蜘蛛|||</v>
      </c>
      <c r="B126" s="1" t="s">
        <v>1049</v>
      </c>
      <c r="C126" s="1" t="s">
        <v>1069</v>
      </c>
      <c r="D126" s="4" t="s">
        <v>5</v>
      </c>
      <c r="E126" s="1" t="s">
        <v>1069</v>
      </c>
      <c r="F126" s="1" t="str">
        <f>IF(R125=0,"",R125)</f>
        <v>クリーチャー</v>
      </c>
      <c r="G126" s="1" t="s">
        <v>1069</v>
      </c>
      <c r="H126" s="4" t="s">
        <v>1078</v>
      </c>
      <c r="I126" s="1" t="s">
        <v>1069</v>
      </c>
      <c r="J126" s="1" t="str">
        <f>IF(T125=0,"",T125)</f>
        <v>蜘蛛</v>
      </c>
      <c r="K126" s="1" t="s">
        <v>1069</v>
      </c>
      <c r="L126" s="1" t="str">
        <f>IF(U125=0,"",U125)</f>
        <v/>
      </c>
      <c r="M126" s="1" t="s">
        <v>1069</v>
      </c>
      <c r="N126" s="1" t="str">
        <f>IF(V125=0,"",V125)</f>
        <v/>
      </c>
      <c r="O126" s="1" t="s">
        <v>1069</v>
      </c>
      <c r="Q126" s="9" t="s">
        <v>1079</v>
      </c>
      <c r="R126" s="10" t="str">
        <f>INDEX(BD:BD,W122+1)</f>
        <v>到達</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|テキスト|&gt;|&gt;|&gt;|&gt;|到達|</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到達</v>
      </c>
      <c r="O127" s="1" t="s">
        <v>1069</v>
      </c>
      <c r="Q127" s="14" t="s">
        <v>21</v>
      </c>
      <c r="R127" s="10" t="str">
        <f>INDEX(BE:BE,W122+1)</f>
        <v/>
      </c>
      <c r="S127" s="11" t="s">
        <v>1173</v>
      </c>
      <c r="T127" s="10" t="str">
        <f>IF(X127="","",X127&amp;IF(Y127="",""," "&amp;Y127)&amp;IF(Z127="",""," "&amp;Z127)&amp;IF(AA127="",""," "&amp;AA127))</f>
        <v>Reach  </v>
      </c>
      <c r="U127" s="11"/>
      <c r="V127" s="12"/>
      <c r="W127" s="16" t="s">
        <v>1084</v>
      </c>
      <c r="X127" s="9" t="str">
        <f t="shared" ref="X127:AA127" si="28">IF(ISERROR(IF(LEN(X126)&gt;1,X126,VLOOKUP(X125,$AC:$AD,2,FALSE))),"",IF(LEN(X126)&gt;1,X126,VLOOKUP(X125,$AC:$AD,2,FALSE)))</f>
        <v>Reach</v>
      </c>
      <c r="Y127" s="9" t="str">
        <f t="shared" si="28"/>
        <v/>
      </c>
      <c r="Z127" s="9" t="str">
        <f t="shared" si="28"/>
        <v/>
      </c>
      <c r="AA127" s="9" t="str">
        <f t="shared" si="28"/>
        <v> </v>
      </c>
      <c r="BF127" s="9" t="s">
        <v>1049</v>
      </c>
      <c r="BG127" s="1">
        <v>126</v>
      </c>
      <c r="BH127" s="1" t="s">
        <v>254</v>
      </c>
      <c r="BI127" s="1" t="s">
        <v>1055</v>
      </c>
      <c r="BJ127" s="1" t="s">
        <v>1220</v>
      </c>
    </row>
    <row r="128" spans="1:62">
      <c r="A128" s="1" t="str">
        <f t="shared" si="18"/>
        <v>|英テキスト|&gt;|&gt;|&gt;|&gt;|Reach  &amp;br;|</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Reach  &amp;br;</v>
      </c>
      <c r="O128" s="1" t="s">
        <v>1069</v>
      </c>
      <c r="Q128" s="9" t="s">
        <v>12</v>
      </c>
      <c r="R128" s="10" t="str">
        <f>IF(INDEX(AX:AX,W122+1)="",0,INDEX(AX:AX,W122+1)&amp;"/"&amp;INDEX(AY:AY,W122+1))</f>
        <v>1/4</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|PT|&gt;|1/4|シールド数|&gt;||</v>
      </c>
      <c r="B129" s="1" t="s">
        <v>1049</v>
      </c>
      <c r="C129" s="1" t="s">
        <v>1069</v>
      </c>
      <c r="D129" s="1" t="s">
        <v>12</v>
      </c>
      <c r="E129" s="1" t="s">
        <v>1069</v>
      </c>
      <c r="F129" s="1" t="s">
        <v>1083</v>
      </c>
      <c r="G129" s="1" t="s">
        <v>1069</v>
      </c>
      <c r="H129" s="1" t="str">
        <f>IF(R128=0,"",R128)</f>
        <v>1/4</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*狙いは高く/Aim High</v>
      </c>
      <c r="B136" s="1" t="s">
        <v>1049</v>
      </c>
      <c r="C136" s="1" t="str">
        <f>"*"&amp;R136&amp;"/"&amp;T136</f>
        <v>*狙いは高く/Aim High</v>
      </c>
      <c r="Q136" s="9" t="s">
        <v>3</v>
      </c>
      <c r="R136" s="10" t="str">
        <f>INDEX(AJ:AJ,W135+1)</f>
        <v>狙いは高く</v>
      </c>
      <c r="S136" s="11" t="s">
        <v>4</v>
      </c>
      <c r="T136" s="10" t="str">
        <f>INDEX(AK:AK,W135+1)</f>
        <v>Aim High</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緑</v>
      </c>
      <c r="S137" s="15" t="s">
        <v>1</v>
      </c>
      <c r="T137" s="10" t="str">
        <f>INDEX(AG:AG,W135+1)</f>
        <v>コモン</v>
      </c>
      <c r="U137" s="15" t="s">
        <v>2</v>
      </c>
      <c r="V137" s="10">
        <f>INDEX(AI:AI,W135+1)</f>
        <v>6</v>
      </c>
      <c r="W137" s="16"/>
      <c r="X137" s="10" t="str">
        <f>INDEX(AQ:AQ,W135+1)</f>
        <v>クリーチャー1体を対象とする。あなたの次のターン開始時まで、それは+2/+2の修正を受けるとともに到達を得る。</v>
      </c>
      <c r="Y137" s="28"/>
      <c r="Z137" s="28"/>
      <c r="AA137" s="29"/>
      <c r="BF137" s="9" t="s">
        <v>1049</v>
      </c>
      <c r="BG137" s="1">
        <v>136</v>
      </c>
      <c r="BH137" s="1" t="s">
        <v>213</v>
      </c>
      <c r="BI137" s="1" t="s">
        <v>1055</v>
      </c>
      <c r="BJ137" s="1" t="s">
        <v>1090</v>
      </c>
    </row>
    <row r="138" spans="1:62">
      <c r="A138" s="1" t="str">
        <f t="shared" si="29"/>
        <v>|色|緑|レアリティ|コモン|マナコスト|6|</v>
      </c>
      <c r="B138" s="1" t="s">
        <v>1049</v>
      </c>
      <c r="C138" s="1" t="s">
        <v>1069</v>
      </c>
      <c r="D138" s="4" t="s">
        <v>0</v>
      </c>
      <c r="E138" s="1" t="s">
        <v>1069</v>
      </c>
      <c r="F138" s="1" t="str">
        <f>IF(R137=0,"",R137)</f>
        <v>緑</v>
      </c>
      <c r="G138" s="1" t="s">
        <v>1069</v>
      </c>
      <c r="H138" s="4" t="s">
        <v>1073</v>
      </c>
      <c r="I138" s="1" t="s">
        <v>1069</v>
      </c>
      <c r="J138" s="1" t="str">
        <f>IF(T137=0,"",T137)</f>
        <v>コモン</v>
      </c>
      <c r="K138" s="1" t="s">
        <v>1069</v>
      </c>
      <c r="L138" s="4" t="s">
        <v>1074</v>
      </c>
      <c r="M138" s="1" t="s">
        <v>1069</v>
      </c>
      <c r="N138" s="1">
        <f>IF(V137=0,"",V137)</f>
        <v>6</v>
      </c>
      <c r="O138" s="1" t="s">
        <v>1069</v>
      </c>
      <c r="Q138" s="9" t="s">
        <v>5</v>
      </c>
      <c r="R138" s="10" t="str">
        <f>INDEX(AL:AL,W135+1)</f>
        <v>呪文</v>
      </c>
      <c r="S138" s="15" t="s">
        <v>1075</v>
      </c>
      <c r="T138" s="10">
        <f>INDEX(AN:AN,W135+1)</f>
        <v>0</v>
      </c>
      <c r="U138" s="10">
        <f>INDEX(AO:AO,W135+1)</f>
        <v>0</v>
      </c>
      <c r="V138" s="10">
        <f>INDEX(AP:AP,W135+1)</f>
        <v>0</v>
      </c>
      <c r="W138" s="16"/>
      <c r="X138" s="10" t="str">
        <f>INDEX(AZ:AZ,W135+1)</f>
        <v>クリ</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|種別|呪文|サブタイプ||||</v>
      </c>
      <c r="B139" s="1" t="s">
        <v>1049</v>
      </c>
      <c r="C139" s="1" t="s">
        <v>1069</v>
      </c>
      <c r="D139" s="4" t="s">
        <v>5</v>
      </c>
      <c r="E139" s="1" t="s">
        <v>1069</v>
      </c>
      <c r="F139" s="1" t="str">
        <f>IF(R138=0,"",R138)</f>
        <v>呪文</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クリーチャー1体を対象とする。あなたの次のターン開始時まで、それは+2/+2の修正を受けるとともに到達を得る。</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|テキスト|&gt;|&gt;|&gt;|&gt;|クリーチャー1体を対象とする。あなたの次のターン開始時まで、それは+2/+2の修正を受けるとともに到達を得る。|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クリーチャー1体を対象とする。あなたの次のターン開始時まで、それは+2/+2の修正を受けるとともに到達を得る。</v>
      </c>
      <c r="O140" s="1" t="s">
        <v>1069</v>
      </c>
      <c r="Q140" s="14" t="s">
        <v>21</v>
      </c>
      <c r="R140" s="10" t="str">
        <f>INDEX(BE:BE,W135+1)</f>
        <v>Give +2/+2 and Reach to target creature until the beginning of your next turn.</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|英テキスト|&gt;|&gt;|&gt;|&gt;|Give +2/+2 and Reach to target creature until the beginning of your next turn.|</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Give +2/+2 and Reach to target creature until the beginning of your next turn.</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*道理を超えた力/Might Beyond Reason</v>
      </c>
      <c r="B149" s="1" t="s">
        <v>1049</v>
      </c>
      <c r="C149" s="1" t="str">
        <f>"*"&amp;R149&amp;"/"&amp;T149</f>
        <v>*道理を超えた力/Might Beyond Reason</v>
      </c>
      <c r="Q149" s="9" t="s">
        <v>3</v>
      </c>
      <c r="R149" s="10" t="str">
        <f>INDEX(AJ:AJ,W148+1)</f>
        <v>道理を超えた力</v>
      </c>
      <c r="S149" s="11" t="s">
        <v>4</v>
      </c>
      <c r="T149" s="10" t="str">
        <f>INDEX(AK:AK,W148+1)</f>
        <v>Might Beyond Reason</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緑</v>
      </c>
      <c r="S150" s="15" t="s">
        <v>1</v>
      </c>
      <c r="T150" s="10" t="str">
        <f>INDEX(AG:AG,W148+1)</f>
        <v>コモン</v>
      </c>
      <c r="U150" s="15" t="s">
        <v>2</v>
      </c>
      <c r="V150" s="10">
        <f>INDEX(AI:AI,W148+1)</f>
        <v>8</v>
      </c>
      <c r="W150" s="16"/>
      <c r="X150" s="10" t="str">
        <f>INDEX(AQ:AQ,W148+1)</f>
        <v>クリーチャー1体を対象とする。それは+2/+2の修正を受ける。</v>
      </c>
      <c r="Y150" s="28"/>
      <c r="Z150" s="28"/>
      <c r="AA150" s="29"/>
      <c r="BF150" s="9" t="s">
        <v>1049</v>
      </c>
      <c r="BG150" s="1">
        <v>149</v>
      </c>
      <c r="BH150" s="1" t="s">
        <v>707</v>
      </c>
      <c r="BI150" s="1" t="s">
        <v>1055</v>
      </c>
      <c r="BJ150" s="1" t="s">
        <v>1239</v>
      </c>
    </row>
    <row r="151" spans="1:62">
      <c r="A151" s="1" t="str">
        <f t="shared" si="29"/>
        <v>|色|緑|レアリティ|コモン|マナコスト|8|</v>
      </c>
      <c r="B151" s="1" t="s">
        <v>1049</v>
      </c>
      <c r="C151" s="1" t="s">
        <v>1069</v>
      </c>
      <c r="D151" s="4" t="s">
        <v>0</v>
      </c>
      <c r="E151" s="1" t="s">
        <v>1069</v>
      </c>
      <c r="F151" s="1" t="str">
        <f>IF(R150=0,"",R150)</f>
        <v>緑</v>
      </c>
      <c r="G151" s="1" t="s">
        <v>1069</v>
      </c>
      <c r="H151" s="4" t="s">
        <v>1073</v>
      </c>
      <c r="I151" s="1" t="s">
        <v>1069</v>
      </c>
      <c r="J151" s="1" t="str">
        <f>IF(T150=0,"",T150)</f>
        <v>コモン</v>
      </c>
      <c r="K151" s="1" t="s">
        <v>1069</v>
      </c>
      <c r="L151" s="4" t="s">
        <v>1074</v>
      </c>
      <c r="M151" s="1" t="s">
        <v>1069</v>
      </c>
      <c r="N151" s="1">
        <f>IF(V150=0,"",V150)</f>
        <v>8</v>
      </c>
      <c r="O151" s="1" t="s">
        <v>1069</v>
      </c>
      <c r="Q151" s="9" t="s">
        <v>5</v>
      </c>
      <c r="R151" s="10" t="str">
        <f>INDEX(AL:AL,W148+1)</f>
        <v>呪文</v>
      </c>
      <c r="S151" s="15" t="s">
        <v>1075</v>
      </c>
      <c r="T151" s="10">
        <f>INDEX(AN:AN,W148+1)</f>
        <v>0</v>
      </c>
      <c r="U151" s="10">
        <f>INDEX(AO:AO,W148+1)</f>
        <v>0</v>
      </c>
      <c r="V151" s="10">
        <f>INDEX(AP:AP,W148+1)</f>
        <v>0</v>
      </c>
      <c r="W151" s="16"/>
      <c r="X151" s="10" t="str">
        <f>INDEX(AZ:AZ,W148+1)</f>
        <v>クリ</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|種別|呪文|サブタイプ||||</v>
      </c>
      <c r="B152" s="1" t="s">
        <v>1049</v>
      </c>
      <c r="C152" s="1" t="s">
        <v>1069</v>
      </c>
      <c r="D152" s="4" t="s">
        <v>5</v>
      </c>
      <c r="E152" s="1" t="s">
        <v>1069</v>
      </c>
      <c r="F152" s="1" t="str">
        <f>IF(R151=0,"",R151)</f>
        <v>呪文</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クリーチャー1体を対象とする。それは+2/+2の修正を受ける。&amp;br;昂揚：そのクリーチャーは+1/+1の修正を受ける。</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|テキスト|&gt;|&gt;|&gt;|&gt;|クリーチャー1体を対象とする。それは+2/+2の修正を受ける。&amp;br;昂揚：そのクリーチャーは+1/+1の修正を受ける。|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クリーチャー1体を対象とする。それは+2/+2の修正を受ける。&amp;br;昂揚：そのクリーチャーは+1/+1の修正を受ける。</v>
      </c>
      <c r="O153" s="1" t="s">
        <v>1069</v>
      </c>
      <c r="Q153" s="14" t="s">
        <v>21</v>
      </c>
      <c r="R153" s="10" t="str">
        <f>INDEX(BE:BE,W148+1)</f>
        <v>Give +2/+2 to target creature.&amp;br;Delirium:Give +1/+1 to that creature.</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|英テキスト|&gt;|&gt;|&gt;|&gt;|Give +2/+2 to target creature.&amp;br;Delirium:Give +1/+1 to that creature.|</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Give +2/+2 to target creature.&amp;br;Delirium:Give +1/+1 to that creature.</v>
      </c>
      <c r="O154" s="1" t="s">
        <v>1069</v>
      </c>
      <c r="Q154" s="9" t="s">
        <v>12</v>
      </c>
      <c r="R154" s="10">
        <f>IF(INDEX(AX:AX,W148+1)="",0,INDEX(AX:AX,W148+1)&amp;"/"&amp;INDEX(AY:AY,W148+1))</f>
        <v>0</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|PT|&gt;||シールド数|&gt;||</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*根から絶つ/Root Out</v>
      </c>
      <c r="B162" s="1" t="s">
        <v>1049</v>
      </c>
      <c r="C162" s="1" t="str">
        <f>"*"&amp;R162&amp;"/"&amp;T162</f>
        <v>*根から絶つ/Root Out</v>
      </c>
      <c r="Q162" s="9" t="s">
        <v>3</v>
      </c>
      <c r="R162" s="10" t="str">
        <f>INDEX(AJ:AJ,W161+1)</f>
        <v>根から絶つ</v>
      </c>
      <c r="S162" s="11" t="s">
        <v>4</v>
      </c>
      <c r="T162" s="10" t="str">
        <f>INDEX(AK:AK,W161+1)</f>
        <v>Root Out</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緑</v>
      </c>
      <c r="S163" s="15" t="s">
        <v>1</v>
      </c>
      <c r="T163" s="10" t="str">
        <f>INDEX(AG:AG,W161+1)</f>
        <v>コモン</v>
      </c>
      <c r="U163" s="15" t="s">
        <v>2</v>
      </c>
      <c r="V163" s="10">
        <f>INDEX(AI:AI,W161+1)</f>
        <v>10</v>
      </c>
      <c r="W163" s="16"/>
      <c r="X163" s="10" t="str">
        <f>INDEX(AQ:AQ,W161+1)</f>
        <v>対戦相手がコントロールする1個のサポートを破壊する。調査を行う。</v>
      </c>
      <c r="Y163" s="28"/>
      <c r="Z163" s="28"/>
      <c r="AA163" s="29"/>
      <c r="BF163" s="9" t="s">
        <v>1049</v>
      </c>
      <c r="BG163" s="1">
        <v>162</v>
      </c>
      <c r="BH163" s="1" t="s">
        <v>612</v>
      </c>
      <c r="BI163" s="1" t="s">
        <v>1055</v>
      </c>
      <c r="BJ163" s="1" t="s">
        <v>1251</v>
      </c>
    </row>
    <row r="164" spans="1:62">
      <c r="A164" s="1" t="str">
        <f t="shared" si="29"/>
        <v>|色|緑|レアリティ|コモン|マナコスト|10|</v>
      </c>
      <c r="B164" s="1" t="s">
        <v>1049</v>
      </c>
      <c r="C164" s="1" t="s">
        <v>1069</v>
      </c>
      <c r="D164" s="4" t="s">
        <v>0</v>
      </c>
      <c r="E164" s="1" t="s">
        <v>1069</v>
      </c>
      <c r="F164" s="1" t="str">
        <f>IF(R163=0,"",R163)</f>
        <v>緑</v>
      </c>
      <c r="G164" s="1" t="s">
        <v>1069</v>
      </c>
      <c r="H164" s="4" t="s">
        <v>1073</v>
      </c>
      <c r="I164" s="1" t="s">
        <v>1069</v>
      </c>
      <c r="J164" s="1" t="str">
        <f>IF(T163=0,"",T163)</f>
        <v>コモン</v>
      </c>
      <c r="K164" s="1" t="s">
        <v>1069</v>
      </c>
      <c r="L164" s="4" t="s">
        <v>1074</v>
      </c>
      <c r="M164" s="1" t="s">
        <v>1069</v>
      </c>
      <c r="N164" s="1">
        <f>IF(V163=0,"",V163)</f>
        <v>10</v>
      </c>
      <c r="O164" s="1" t="s">
        <v>1069</v>
      </c>
      <c r="Q164" s="9" t="s">
        <v>5</v>
      </c>
      <c r="R164" s="10" t="str">
        <f>INDEX(AL:AL,W161+1)</f>
        <v>呪文</v>
      </c>
      <c r="S164" s="15" t="s">
        <v>1075</v>
      </c>
      <c r="T164" s="10">
        <f>INDEX(AN:AN,W161+1)</f>
        <v>0</v>
      </c>
      <c r="U164" s="10">
        <f>INDEX(AO:AO,W161+1)</f>
        <v>0</v>
      </c>
      <c r="V164" s="10">
        <f>INDEX(AP:AP,W161+1)</f>
        <v>0</v>
      </c>
      <c r="W164" s="16"/>
      <c r="X164" s="10" t="str">
        <f>INDEX(AZ:AZ,W161+1)</f>
        <v>対戦</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|種別|呪文|サブタイプ||||</v>
      </c>
      <c r="B165" s="1" t="s">
        <v>1049</v>
      </c>
      <c r="C165" s="1" t="s">
        <v>1069</v>
      </c>
      <c r="D165" s="4" t="s">
        <v>5</v>
      </c>
      <c r="E165" s="1" t="s">
        <v>1069</v>
      </c>
      <c r="F165" s="1" t="str">
        <f>IF(R164=0,"",R164)</f>
        <v>呪文</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対戦相手がコントロールする1個のサポートを破壊する。調査を行う。</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|テキスト|&gt;|&gt;|&gt;|&gt;|対戦相手がコントロールする1個のサポートを破壊する。調査を行う。|</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対戦相手がコントロールする1個のサポートを破壊する。調査を行う。</v>
      </c>
      <c r="O166" s="1" t="s">
        <v>1069</v>
      </c>
      <c r="Q166" s="14" t="s">
        <v>21</v>
      </c>
      <c r="R166" s="10" t="str">
        <f>INDEX(BE:BE,W161+1)</f>
        <v>Destroy 1 Support gem controlled by your opponent. Investigate.</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|英テキスト|&gt;|&gt;|&gt;|&gt;|Destroy 1 Support gem controlled by your opponent. Investigate.|</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Destroy 1 Support gem controlled by your opponent. Investigate.</v>
      </c>
      <c r="O167" s="1" t="s">
        <v>1069</v>
      </c>
      <c r="Q167" s="9" t="s">
        <v>12</v>
      </c>
      <c r="R167" s="10">
        <f>IF(INDEX(AX:AX,W161+1)="",0,INDEX(AX:AX,W161+1)&amp;"/"&amp;INDEX(AY:AY,W161+1))</f>
        <v>0</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*乗馬術/Equestrian Skill</v>
      </c>
      <c r="B175" s="1" t="s">
        <v>1049</v>
      </c>
      <c r="C175" s="1" t="str">
        <f>"*"&amp;R175&amp;"/"&amp;T175</f>
        <v>*乗馬術/Equestrian Skill</v>
      </c>
      <c r="Q175" s="9" t="s">
        <v>3</v>
      </c>
      <c r="R175" s="10" t="str">
        <f>INDEX(AJ:AJ,W174+1)</f>
        <v>乗馬術</v>
      </c>
      <c r="S175" s="11" t="s">
        <v>4</v>
      </c>
      <c r="T175" s="10" t="str">
        <f>INDEX(AK:AK,W174+1)</f>
        <v>Equestrian Skill</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緑</v>
      </c>
      <c r="S176" s="15" t="s">
        <v>1</v>
      </c>
      <c r="T176" s="10" t="str">
        <f>INDEX(AG:AG,W174+1)</f>
        <v>コモン</v>
      </c>
      <c r="U176" s="15" t="s">
        <v>2</v>
      </c>
      <c r="V176" s="10">
        <f>INDEX(AI:AI,W174+1)</f>
        <v>10</v>
      </c>
      <c r="W176" s="16"/>
      <c r="X176" s="10" t="str">
        <f>INDEX(AQ:AQ,W174+1)</f>
        <v>このサポートがボードにある間、あなたがコントロールする最初のクリーチャーは+3/+3の修正を受ける。そのクリーチャーが人間である場合、それはトランプルを得る。</v>
      </c>
      <c r="Y176" s="28"/>
      <c r="Z176" s="28"/>
      <c r="AA176" s="29"/>
      <c r="BF176" s="9" t="s">
        <v>1049</v>
      </c>
      <c r="BG176" s="1">
        <v>175</v>
      </c>
      <c r="BH176" s="1" t="s">
        <v>694</v>
      </c>
      <c r="BI176" s="1" t="s">
        <v>1055</v>
      </c>
      <c r="BJ176" s="1" t="s">
        <v>1263</v>
      </c>
    </row>
    <row r="177" spans="1:62">
      <c r="A177" s="1" t="str">
        <f t="shared" si="29"/>
        <v>|色|緑|レアリティ|コモン|マナコスト|10|</v>
      </c>
      <c r="B177" s="1" t="s">
        <v>1049</v>
      </c>
      <c r="C177" s="1" t="s">
        <v>1069</v>
      </c>
      <c r="D177" s="4" t="s">
        <v>0</v>
      </c>
      <c r="E177" s="1" t="s">
        <v>1069</v>
      </c>
      <c r="F177" s="1" t="str">
        <f>IF(R176=0,"",R176)</f>
        <v>緑</v>
      </c>
      <c r="G177" s="1" t="s">
        <v>1069</v>
      </c>
      <c r="H177" s="4" t="s">
        <v>1073</v>
      </c>
      <c r="I177" s="1" t="s">
        <v>1069</v>
      </c>
      <c r="J177" s="1" t="str">
        <f>IF(T176=0,"",T176)</f>
        <v>コモン</v>
      </c>
      <c r="K177" s="1" t="s">
        <v>1069</v>
      </c>
      <c r="L177" s="4" t="s">
        <v>1074</v>
      </c>
      <c r="M177" s="1" t="s">
        <v>1069</v>
      </c>
      <c r="N177" s="1">
        <f>IF(V176=0,"",V176)</f>
        <v>10</v>
      </c>
      <c r="O177" s="1" t="s">
        <v>1069</v>
      </c>
      <c r="Q177" s="9" t="s">
        <v>5</v>
      </c>
      <c r="R177" s="10" t="str">
        <f>INDEX(AL:AL,W174+1)</f>
        <v>サポート</v>
      </c>
      <c r="S177" s="15" t="s">
        <v>1075</v>
      </c>
      <c r="T177" s="10">
        <f>INDEX(AN:AN,W174+1)</f>
        <v>0</v>
      </c>
      <c r="U177" s="10">
        <f>INDEX(AO:AO,W174+1)</f>
        <v>0</v>
      </c>
      <c r="V177" s="10">
        <f>INDEX(AP:AP,W174+1)</f>
        <v>0</v>
      </c>
      <c r="W177" s="16"/>
      <c r="X177" s="10" t="str">
        <f>INDEX(AZ:AZ,W174+1)</f>
        <v>この</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|種別|サポート|サブタイプ||||</v>
      </c>
      <c r="B178" s="1" t="s">
        <v>1049</v>
      </c>
      <c r="C178" s="1" t="s">
        <v>1069</v>
      </c>
      <c r="D178" s="4" t="s">
        <v>5</v>
      </c>
      <c r="E178" s="1" t="s">
        <v>1069</v>
      </c>
      <c r="F178" s="1" t="str">
        <f>IF(R177=0,"",R177)</f>
        <v>サポート</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このサポートがボードにある間、あなたがコントロールする最初のクリーチャーは+3/+3の修正を受ける。そのクリーチャーが人間である場合、それはトランプルを得る。</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|テキスト|&gt;|&gt;|&gt;|&gt;|このサポートがボードにある間、あなたがコントロールする最初のクリーチャーは+3/+3の修正を受ける。そのクリーチャーが人間である場合、それはトランプルを得る。|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このサポートがボードにある間、あなたがコントロールする最初のクリーチャーは+3/+3の修正を受ける。そのクリーチャーが人間である場合、それはトランプルを得る。</v>
      </c>
      <c r="O179" s="1" t="s">
        <v>1069</v>
      </c>
      <c r="Q179" s="14" t="s">
        <v>21</v>
      </c>
      <c r="R179" s="10" t="str">
        <f>INDEX(BE:BE,W174+1)</f>
        <v>While this support is in play, the first creature you control gains +3/+3. If that creature is a Human, it gains Trample.</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|英テキスト|&gt;|&gt;|&gt;|&gt;|While this support is in play, the first creature you control gains +3/+3. If that creature is a Human, it gains Trample.|</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While this support is in play, the first creature you control gains +3/+3. If that creature is a Human, it gains Trample.</v>
      </c>
      <c r="O180" s="1" t="s">
        <v>1069</v>
      </c>
      <c r="Q180" s="9" t="s">
        <v>12</v>
      </c>
      <c r="R180" s="10">
        <f>IF(INDEX(AX:AX,W174+1)="",0,INDEX(AX:AX,W174+1)&amp;"/"&amp;INDEX(AY:AY,W174+1))</f>
        <v>0</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|PT|&gt;||シールド数|&gt;|1|</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f>IF(R181=0,"",R181)</f>
        <v>1</v>
      </c>
      <c r="O181" s="1" t="s">
        <v>1069</v>
      </c>
      <c r="Q181" s="17" t="s">
        <v>13</v>
      </c>
      <c r="R181" s="10">
        <f>INDEX(AW:AW,W174+1)</f>
        <v>1</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*発生の器/Vessel of Nascency</v>
      </c>
      <c r="B188" s="1" t="s">
        <v>1049</v>
      </c>
      <c r="C188" s="1" t="str">
        <f>"*"&amp;R188&amp;"/"&amp;T188</f>
        <v>*発生の器/Vessel of Nascency</v>
      </c>
      <c r="Q188" s="9" t="s">
        <v>3</v>
      </c>
      <c r="R188" s="10" t="str">
        <f>INDEX(AJ:AJ,W187+1)</f>
        <v>発生の器</v>
      </c>
      <c r="S188" s="11" t="s">
        <v>4</v>
      </c>
      <c r="T188" s="10" t="str">
        <f>INDEX(AK:AK,W187+1)</f>
        <v>Vessel of Nascency</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緑</v>
      </c>
      <c r="S189" s="15" t="s">
        <v>1</v>
      </c>
      <c r="T189" s="10" t="str">
        <f>INDEX(AG:AG,W187+1)</f>
        <v>コモン</v>
      </c>
      <c r="U189" s="15" t="s">
        <v>2</v>
      </c>
      <c r="V189" s="10">
        <f>INDEX(AI:AI,W187+1)</f>
        <v>4</v>
      </c>
      <c r="W189" s="16"/>
      <c r="X189" s="10" t="str">
        <f>INDEX(AQ:AQ,W187+1)</f>
        <v>このサポートが破壊されたとき、あなたのライブラリーから次のサポートを取ってくる。</v>
      </c>
      <c r="Y189" s="28"/>
      <c r="Z189" s="28"/>
      <c r="AA189" s="29"/>
      <c r="BF189" s="9" t="s">
        <v>1049</v>
      </c>
      <c r="BG189" s="1">
        <v>188</v>
      </c>
      <c r="BH189" s="1" t="s">
        <v>433</v>
      </c>
      <c r="BI189" s="1" t="s">
        <v>1055</v>
      </c>
      <c r="BJ189" s="1" t="s">
        <v>1272</v>
      </c>
    </row>
    <row r="190" spans="1:62">
      <c r="A190" s="1" t="str">
        <f t="shared" si="29"/>
        <v>|色|緑|レアリティ|コモン|マナコスト|4|</v>
      </c>
      <c r="B190" s="1" t="s">
        <v>1049</v>
      </c>
      <c r="C190" s="1" t="s">
        <v>1069</v>
      </c>
      <c r="D190" s="4" t="s">
        <v>0</v>
      </c>
      <c r="E190" s="1" t="s">
        <v>1069</v>
      </c>
      <c r="F190" s="1" t="str">
        <f>IF(R189=0,"",R189)</f>
        <v>緑</v>
      </c>
      <c r="G190" s="1" t="s">
        <v>1069</v>
      </c>
      <c r="H190" s="4" t="s">
        <v>1073</v>
      </c>
      <c r="I190" s="1" t="s">
        <v>1069</v>
      </c>
      <c r="J190" s="1" t="str">
        <f>IF(T189=0,"",T189)</f>
        <v>コモン</v>
      </c>
      <c r="K190" s="1" t="s">
        <v>1069</v>
      </c>
      <c r="L190" s="4" t="s">
        <v>1074</v>
      </c>
      <c r="M190" s="1" t="s">
        <v>1069</v>
      </c>
      <c r="N190" s="1">
        <f>IF(V189=0,"",V189)</f>
        <v>4</v>
      </c>
      <c r="O190" s="1" t="s">
        <v>1069</v>
      </c>
      <c r="Q190" s="9" t="s">
        <v>5</v>
      </c>
      <c r="R190" s="10" t="str">
        <f>INDEX(AL:AL,W187+1)</f>
        <v>サポート</v>
      </c>
      <c r="S190" s="15" t="s">
        <v>1075</v>
      </c>
      <c r="T190" s="10">
        <f>INDEX(AN:AN,W187+1)</f>
        <v>0</v>
      </c>
      <c r="U190" s="10">
        <f>INDEX(AO:AO,W187+1)</f>
        <v>0</v>
      </c>
      <c r="V190" s="10">
        <f>INDEX(AP:AP,W187+1)</f>
        <v>0</v>
      </c>
      <c r="W190" s="16"/>
      <c r="X190" s="10" t="str">
        <f>INDEX(AZ:AZ,W187+1)</f>
        <v>この</v>
      </c>
      <c r="Y190" s="10" t="str">
        <f>INDEX(BA:BA,W187+1)</f>
        <v/>
      </c>
      <c r="Z190" s="10" t="str">
        <f>INDEX(BB:BB,W187+1)</f>
        <v/>
      </c>
      <c r="AA190" s="10">
        <f>INDEX(BC:BC,W187+1)</f>
        <v>0</v>
      </c>
      <c r="BF190" s="9" t="s">
        <v>1049</v>
      </c>
      <c r="BG190" s="1">
        <v>189</v>
      </c>
      <c r="BH190" s="1" t="s">
        <v>102</v>
      </c>
      <c r="BI190" s="1" t="s">
        <v>1055</v>
      </c>
      <c r="BJ190" s="1" t="s">
        <v>1269</v>
      </c>
    </row>
    <row r="191" spans="1:62">
      <c r="A191" s="1" t="str">
        <f t="shared" si="29"/>
        <v>|種別|サポート|サブタイプ||||</v>
      </c>
      <c r="B191" s="1" t="s">
        <v>1049</v>
      </c>
      <c r="C191" s="1" t="s">
        <v>1069</v>
      </c>
      <c r="D191" s="4" t="s">
        <v>5</v>
      </c>
      <c r="E191" s="1" t="s">
        <v>1069</v>
      </c>
      <c r="F191" s="1" t="str">
        <f>IF(R190=0,"",R190)</f>
        <v>サポート</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このサポートが破壊されたとき、あなたのライブラリーから次のサポートを取ってくる。</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|テキスト|&gt;|&gt;|&gt;|&gt;|このサポートが破壊されたとき、あなたのライブラリーから次のサポートを取ってくる。|</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このサポートが破壊されたとき、あなたのライブラリーから次のサポートを取ってくる。</v>
      </c>
      <c r="O192" s="1" t="s">
        <v>1069</v>
      </c>
      <c r="Q192" s="14" t="s">
        <v>21</v>
      </c>
      <c r="R192" s="10" t="str">
        <f>INDEX(BE:BE,W187+1)</f>
        <v>When this support is destroyed, Fetch the next Support from your library.</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c r="BH192" s="1" t="s">
        <v>697</v>
      </c>
      <c r="BI192" s="1" t="s">
        <v>1055</v>
      </c>
      <c r="BJ192" s="1" t="s">
        <v>1274</v>
      </c>
    </row>
    <row r="193" spans="1:62">
      <c r="A193" s="1" t="str">
        <f t="shared" si="29"/>
        <v>|英テキスト|&gt;|&gt;|&gt;|&gt;|When this support is destroyed, Fetch the next Support from your library.|</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When this support is destroyed, Fetch the next Support from your library.</v>
      </c>
      <c r="O193" s="1" t="s">
        <v>1069</v>
      </c>
      <c r="Q193" s="9" t="s">
        <v>12</v>
      </c>
      <c r="R193" s="10">
        <f>IF(INDEX(AX:AX,W187+1)="",0,INDEX(AX:AX,W187+1)&amp;"/"&amp;INDEX(AY:AY,W187+1))</f>
        <v>0</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|PT|&gt;||シールド数|&gt;|1|</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f>IF(R194=0,"",R194)</f>
        <v>1</v>
      </c>
      <c r="O194" s="1" t="s">
        <v>1069</v>
      </c>
      <c r="Q194" s="17" t="s">
        <v>13</v>
      </c>
      <c r="R194" s="10">
        <f>INDEX(AW:AW,W187+1)</f>
        <v>1</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*茨橋の巡回兵/Briarbridge Patrol</v>
      </c>
      <c r="B201" s="1" t="s">
        <v>1049</v>
      </c>
      <c r="C201" s="1" t="str">
        <f>"*"&amp;R201&amp;"/"&amp;T201</f>
        <v>*茨橋の巡回兵/Briarbridge Patrol</v>
      </c>
      <c r="Q201" s="9" t="s">
        <v>3</v>
      </c>
      <c r="R201" s="10" t="str">
        <f>INDEX(AJ:AJ,W200+1)</f>
        <v>茨橋の巡回兵</v>
      </c>
      <c r="S201" s="11" t="s">
        <v>4</v>
      </c>
      <c r="T201" s="10" t="str">
        <f>INDEX(AK:AK,W200+1)</f>
        <v>Briarbridge Patrol</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緑</v>
      </c>
      <c r="S202" s="15" t="s">
        <v>1</v>
      </c>
      <c r="T202" s="10" t="str">
        <f>INDEX(AG:AG,W200+1)</f>
        <v>アンコモン</v>
      </c>
      <c r="U202" s="15" t="s">
        <v>2</v>
      </c>
      <c r="V202" s="10">
        <f>INDEX(AI:AI,W200+1)</f>
        <v>16</v>
      </c>
      <c r="W202" s="16"/>
      <c r="X202" s="10" t="str">
        <f>INDEX(AQ:AQ,W200+1)</f>
        <v>ディフェンダー</v>
      </c>
      <c r="Y202" s="28"/>
      <c r="Z202" s="28"/>
      <c r="AA202" s="29"/>
      <c r="BF202" s="9" t="s">
        <v>1049</v>
      </c>
      <c r="BG202" s="1">
        <v>201</v>
      </c>
      <c r="BH202" s="1" t="s">
        <v>552</v>
      </c>
      <c r="BI202" s="1" t="s">
        <v>1055</v>
      </c>
      <c r="BJ202" s="1" t="s">
        <v>1282</v>
      </c>
    </row>
    <row r="203" spans="1:62">
      <c r="A203" s="1" t="str">
        <f t="shared" si="40"/>
        <v>|色|緑|レアリティ|アンコモン|マナコスト|16|</v>
      </c>
      <c r="B203" s="1" t="s">
        <v>1049</v>
      </c>
      <c r="C203" s="1" t="s">
        <v>1069</v>
      </c>
      <c r="D203" s="4" t="s">
        <v>0</v>
      </c>
      <c r="E203" s="1" t="s">
        <v>1069</v>
      </c>
      <c r="F203" s="1" t="str">
        <f>IF(R202=0,"",R202)</f>
        <v>緑</v>
      </c>
      <c r="G203" s="1" t="s">
        <v>1069</v>
      </c>
      <c r="H203" s="4" t="s">
        <v>1073</v>
      </c>
      <c r="I203" s="1" t="s">
        <v>1069</v>
      </c>
      <c r="J203" s="1" t="str">
        <f>IF(T202=0,"",T202)</f>
        <v>アンコモン</v>
      </c>
      <c r="K203" s="1" t="s">
        <v>1069</v>
      </c>
      <c r="L203" s="4" t="s">
        <v>1074</v>
      </c>
      <c r="M203" s="1" t="s">
        <v>1069</v>
      </c>
      <c r="N203" s="1">
        <f>IF(V202=0,"",V202)</f>
        <v>16</v>
      </c>
      <c r="O203" s="1" t="s">
        <v>1069</v>
      </c>
      <c r="Q203" s="9" t="s">
        <v>5</v>
      </c>
      <c r="R203" s="10" t="str">
        <f>INDEX(AL:AL,W200+1)</f>
        <v>クリーチャー</v>
      </c>
      <c r="S203" s="15" t="s">
        <v>1075</v>
      </c>
      <c r="T203" s="10" t="str">
        <f>INDEX(AN:AN,W200+1)</f>
        <v>人間</v>
      </c>
      <c r="U203" s="10" t="str">
        <f>INDEX(AO:AO,W200+1)</f>
        <v>戦士</v>
      </c>
      <c r="V203" s="10">
        <f>INDEX(AP:AP,W200+1)</f>
        <v>0</v>
      </c>
      <c r="W203" s="16"/>
      <c r="X203" s="10" t="str">
        <f>INDEX(AZ:AZ,W200+1)</f>
        <v>ディ</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|種別|クリーチャー|サブタイプ|人間|戦士||</v>
      </c>
      <c r="B204" s="1" t="s">
        <v>1049</v>
      </c>
      <c r="C204" s="1" t="s">
        <v>1069</v>
      </c>
      <c r="D204" s="4" t="s">
        <v>5</v>
      </c>
      <c r="E204" s="1" t="s">
        <v>1069</v>
      </c>
      <c r="F204" s="1" t="str">
        <f>IF(R203=0,"",R203)</f>
        <v>クリーチャー</v>
      </c>
      <c r="G204" s="1" t="s">
        <v>1069</v>
      </c>
      <c r="H204" s="4" t="s">
        <v>1078</v>
      </c>
      <c r="I204" s="1" t="s">
        <v>1069</v>
      </c>
      <c r="J204" s="1" t="str">
        <f>IF(T203=0,"",T203)</f>
        <v>人間</v>
      </c>
      <c r="K204" s="1" t="s">
        <v>1069</v>
      </c>
      <c r="L204" s="1" t="str">
        <f>IF(U203=0,"",U203)</f>
        <v>戦士</v>
      </c>
      <c r="M204" s="1" t="s">
        <v>1069</v>
      </c>
      <c r="N204" s="1" t="str">
        <f>IF(V203=0,"",V203)</f>
        <v/>
      </c>
      <c r="O204" s="1" t="s">
        <v>1069</v>
      </c>
      <c r="Q204" s="9" t="s">
        <v>1079</v>
      </c>
      <c r="R204" s="10" t="str">
        <f>INDEX(BD:BD,W200+1)</f>
        <v>ディフェンダー&amp;br;このクリーチャーがクリーチャーに戦闘ダメージを与えたとき、調査を行う。&amp;br;あなたのターン終了時に、あなたの手札がいっぱいの場合、ジェム3個を緑に変換する。</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ディフェンダー&amp;br;このクリーチャーがクリーチャーに戦闘ダメージを与えたとき、調査を行う。&amp;br;あなたのターン終了時に、あなたの手札がいっぱいの場合、ジェム3個を緑に変換す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ディフェンダー&amp;br;このクリーチャーがクリーチャーに戦闘ダメージを与えたとき、調査を行う。&amp;br;あなたのターン終了時に、あなたの手札がいっぱいの場合、ジェム3個を緑に変換する。</v>
      </c>
      <c r="O205" s="1" t="s">
        <v>1069</v>
      </c>
      <c r="Q205" s="14" t="s">
        <v>21</v>
      </c>
      <c r="R205" s="10" t="str">
        <f>INDEX(BE:BE,W200+1)</f>
        <v>When this creature deals combat damage to a creature, Investigate.&amp;br;At the end of each turn, if your hand is full, convert 3 gems to Green gems.</v>
      </c>
      <c r="S205" s="11" t="s">
        <v>1173</v>
      </c>
      <c r="T205" s="10" t="str">
        <f>IF(X205="","",X205&amp;IF(Y205="",""," "&amp;Y205)&amp;IF(Z205="",""," "&amp;Z205)&amp;IF(AA205="",""," "&amp;AA205))</f>
        <v>Defender  </v>
      </c>
      <c r="U205" s="11"/>
      <c r="V205" s="12"/>
      <c r="W205" s="16" t="s">
        <v>1084</v>
      </c>
      <c r="X205" s="9" t="str">
        <f t="shared" ref="X205:AA205" si="42">IF(ISERROR(IF(LEN(X204)&gt;1,X204,VLOOKUP(X203,$AC:$AD,2,FALSE))),"",IF(LEN(X204)&gt;1,X204,VLOOKUP(X203,$AC:$AD,2,FALSE)))</f>
        <v>Defender</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|英テキスト|&gt;|&gt;|&gt;|&gt;|Defender  &amp;br;When this creature deals combat damage to a creature, Investigate.&amp;br;At the end of each turn, if your hand is full, convert 3 gems to Green gems.|</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Defender  &amp;br;When this creature deals combat damage to a creature, Investigate.&amp;br;At the end of each turn, if your hand is full, convert 3 gems to Green gems.</v>
      </c>
      <c r="O206" s="1" t="s">
        <v>1069</v>
      </c>
      <c r="Q206" s="9" t="s">
        <v>12</v>
      </c>
      <c r="R206" s="10" t="str">
        <f>IF(INDEX(AX:AX,W200+1)="",0,INDEX(AX:AX,W200+1)&amp;"/"&amp;INDEX(AY:AY,W200+1))</f>
        <v>4/4</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|PT|&gt;|4/4|シールド数|&gt;||</v>
      </c>
      <c r="B207" s="1" t="s">
        <v>1049</v>
      </c>
      <c r="C207" s="1" t="s">
        <v>1069</v>
      </c>
      <c r="D207" s="1" t="s">
        <v>12</v>
      </c>
      <c r="E207" s="1" t="s">
        <v>1069</v>
      </c>
      <c r="F207" s="1" t="s">
        <v>1083</v>
      </c>
      <c r="G207" s="1" t="s">
        <v>1069</v>
      </c>
      <c r="H207" s="1" t="str">
        <f>IF(R206=0,"",R206)</f>
        <v>4/4</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*薄暮見の徴募兵/Duskwatch Recruiter</v>
      </c>
      <c r="B214" s="1" t="s">
        <v>1049</v>
      </c>
      <c r="C214" s="1" t="str">
        <f>"*"&amp;R214&amp;"/"&amp;T214</f>
        <v>*薄暮見の徴募兵/Duskwatch Recruiter</v>
      </c>
      <c r="Q214" s="9" t="s">
        <v>3</v>
      </c>
      <c r="R214" s="10" t="str">
        <f>INDEX(AJ:AJ,W213+1)</f>
        <v>薄暮見の徴募兵</v>
      </c>
      <c r="S214" s="11" t="s">
        <v>4</v>
      </c>
      <c r="T214" s="10" t="str">
        <f>INDEX(AK:AK,W213+1)</f>
        <v>Duskwatch Recruiter</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緑</v>
      </c>
      <c r="S215" s="15" t="s">
        <v>1</v>
      </c>
      <c r="T215" s="10" t="str">
        <f>INDEX(AG:AG,W213+1)</f>
        <v>アンコモン</v>
      </c>
      <c r="U215" s="15" t="s">
        <v>2</v>
      </c>
      <c r="V215" s="10">
        <f>INDEX(AI:AI,W213+1)</f>
        <v>19</v>
      </c>
      <c r="W215" s="16"/>
      <c r="X215" s="10" t="str">
        <f>INDEX(AQ:AQ,W213+1)</f>
        <v>ジェム2個を起動する：次のクリーチャーをあなたのライブラリーから取ってくる。</v>
      </c>
      <c r="Y215" s="28"/>
      <c r="Z215" s="28"/>
      <c r="AA215" s="29"/>
      <c r="BF215" s="9" t="s">
        <v>1049</v>
      </c>
      <c r="BG215" s="1">
        <v>214</v>
      </c>
      <c r="BH215" s="1" t="s">
        <v>671</v>
      </c>
      <c r="BI215" s="1" t="s">
        <v>1055</v>
      </c>
      <c r="BJ215" s="1" t="s">
        <v>1292</v>
      </c>
    </row>
    <row r="216" spans="1:62">
      <c r="A216" s="1" t="str">
        <f t="shared" si="40"/>
        <v>|色|緑|レアリティ|アンコモン|マナコスト|19|</v>
      </c>
      <c r="B216" s="1" t="s">
        <v>1049</v>
      </c>
      <c r="C216" s="1" t="s">
        <v>1069</v>
      </c>
      <c r="D216" s="4" t="s">
        <v>0</v>
      </c>
      <c r="E216" s="1" t="s">
        <v>1069</v>
      </c>
      <c r="F216" s="1" t="str">
        <f>IF(R215=0,"",R215)</f>
        <v>緑</v>
      </c>
      <c r="G216" s="1" t="s">
        <v>1069</v>
      </c>
      <c r="H216" s="4" t="s">
        <v>1073</v>
      </c>
      <c r="I216" s="1" t="s">
        <v>1069</v>
      </c>
      <c r="J216" s="1" t="str">
        <f>IF(T215=0,"",T215)</f>
        <v>アンコモン</v>
      </c>
      <c r="K216" s="1" t="s">
        <v>1069</v>
      </c>
      <c r="L216" s="4" t="s">
        <v>1074</v>
      </c>
      <c r="M216" s="1" t="s">
        <v>1069</v>
      </c>
      <c r="N216" s="1">
        <f>IF(V215=0,"",V215)</f>
        <v>19</v>
      </c>
      <c r="O216" s="1" t="s">
        <v>1069</v>
      </c>
      <c r="Q216" s="9" t="s">
        <v>5</v>
      </c>
      <c r="R216" s="10" t="str">
        <f>INDEX(AL:AL,W213+1)</f>
        <v>クリーチャー</v>
      </c>
      <c r="S216" s="15" t="s">
        <v>1075</v>
      </c>
      <c r="T216" s="10" t="str">
        <f>INDEX(AN:AN,W213+1)</f>
        <v>人間</v>
      </c>
      <c r="U216" s="10" t="str">
        <f>INDEX(AO:AO,W213+1)</f>
        <v>戦士</v>
      </c>
      <c r="V216" s="10" t="str">
        <f>INDEX(AP:AP,W213+1)</f>
        <v>狼男</v>
      </c>
      <c r="W216" s="16"/>
      <c r="X216" s="10" t="str">
        <f>INDEX(AZ:AZ,W213+1)</f>
        <v>ジェ</v>
      </c>
      <c r="Y216" s="10" t="str">
        <f>INDEX(BA:BA,W213+1)</f>
        <v/>
      </c>
      <c r="Z216" s="10" t="str">
        <f>INDEX(BB:BB,W213+1)</f>
        <v/>
      </c>
      <c r="AA216" s="10">
        <f>INDEX(BC:BC,W213+1)</f>
        <v>0</v>
      </c>
      <c r="BF216" s="9" t="s">
        <v>1049</v>
      </c>
      <c r="BG216" s="1">
        <v>215</v>
      </c>
      <c r="BH216" s="1" t="s">
        <v>505</v>
      </c>
      <c r="BI216" s="1" t="s">
        <v>1055</v>
      </c>
      <c r="BJ216" s="1" t="s">
        <v>1293</v>
      </c>
    </row>
    <row r="217" spans="1:62">
      <c r="A217" s="1" t="str">
        <f t="shared" si="40"/>
        <v>|種別|クリーチャー|サブタイプ|人間|戦士|狼男|</v>
      </c>
      <c r="B217" s="1" t="s">
        <v>1049</v>
      </c>
      <c r="C217" s="1" t="s">
        <v>1069</v>
      </c>
      <c r="D217" s="4" t="s">
        <v>5</v>
      </c>
      <c r="E217" s="1" t="s">
        <v>1069</v>
      </c>
      <c r="F217" s="1" t="str">
        <f>IF(R216=0,"",R216)</f>
        <v>クリーチャー</v>
      </c>
      <c r="G217" s="1" t="s">
        <v>1069</v>
      </c>
      <c r="H217" s="4" t="s">
        <v>1078</v>
      </c>
      <c r="I217" s="1" t="s">
        <v>1069</v>
      </c>
      <c r="J217" s="1" t="str">
        <f>IF(T216=0,"",T216)</f>
        <v>人間</v>
      </c>
      <c r="K217" s="1" t="s">
        <v>1069</v>
      </c>
      <c r="L217" s="1" t="str">
        <f>IF(U216=0,"",U216)</f>
        <v>戦士</v>
      </c>
      <c r="M217" s="1" t="s">
        <v>1069</v>
      </c>
      <c r="N217" s="1" t="str">
        <f>IF(V216=0,"",V216)</f>
        <v>狼男</v>
      </c>
      <c r="O217" s="1" t="s">
        <v>1069</v>
      </c>
      <c r="Q217" s="9" t="s">
        <v>1079</v>
      </c>
      <c r="R217" s="10" t="str">
        <f>INDEX(BD:BD,W213+1)</f>
        <v>ジェム2個を起動する：次のクリーチャーをあなたのライブラリーから取ってくる。&amp;br;各ターン開始時に、直前のターンにカードが唱えられていなかった場合、このクリーチャーは変身する。</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ジェム2個を起動する：次のクリーチャーをあなたのライブラリーから取ってくる。&amp;br;各ターン開始時に、直前のターンにカードが唱えられていなかった場合、このクリーチャーは変身する。|</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ジェム2個を起動する：次のクリーチャーをあなたのライブラリーから取ってくる。&amp;br;各ターン開始時に、直前のターンにカードが唱えられていなかった場合、このクリーチャーは変身する。</v>
      </c>
      <c r="O218" s="1" t="s">
        <v>1069</v>
      </c>
      <c r="Q218" s="14" t="s">
        <v>21</v>
      </c>
      <c r="R218" s="10" t="str">
        <f>INDEX(BE:BE,W213+1)</f>
        <v>Activate 2:Fetch the next creature from your Library.</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|英テキスト|&gt;|&gt;|&gt;|&gt;|Activate 2:Fetch the next creature from your Library.|</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Activate 2:Fetch the next creature from your Library.</v>
      </c>
      <c r="O219" s="1" t="s">
        <v>1069</v>
      </c>
      <c r="Q219" s="9" t="s">
        <v>12</v>
      </c>
      <c r="R219" s="10" t="str">
        <f>IF(INDEX(AX:AX,W213+1)="",0,INDEX(AX:AX,W213+1)&amp;"/"&amp;INDEX(AY:AY,W213+1))</f>
        <v>4/4</v>
      </c>
      <c r="S219" s="11"/>
      <c r="T219" s="11"/>
      <c r="U219" s="11"/>
      <c r="V219" s="12"/>
      <c r="W219" s="16"/>
      <c r="X219" s="9"/>
      <c r="Y219" s="28"/>
      <c r="Z219" s="28"/>
      <c r="AA219" s="29"/>
      <c r="BF219" s="9" t="s">
        <v>1049</v>
      </c>
      <c r="BG219" s="1">
        <v>218</v>
      </c>
    </row>
    <row r="220" spans="1:59">
      <c r="A220" s="1" t="str">
        <f t="shared" si="40"/>
        <v>|PT|&gt;|4/4|シールド数|&gt;||</v>
      </c>
      <c r="B220" s="1" t="s">
        <v>1049</v>
      </c>
      <c r="C220" s="1" t="s">
        <v>1069</v>
      </c>
      <c r="D220" s="1" t="s">
        <v>12</v>
      </c>
      <c r="E220" s="1" t="s">
        <v>1069</v>
      </c>
      <c r="F220" s="1" t="s">
        <v>1083</v>
      </c>
      <c r="G220" s="1" t="s">
        <v>1069</v>
      </c>
      <c r="H220" s="1" t="str">
        <f>IF(R219=0,"",R219)</f>
        <v>4/4</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*爪の群れの咆哮者/Krallenhorde Howler</v>
      </c>
      <c r="B227" s="1" t="s">
        <v>1049</v>
      </c>
      <c r="C227" s="1" t="str">
        <f>"*"&amp;R227&amp;"/"&amp;T227</f>
        <v>*爪の群れの咆哮者/Krallenhorde Howler</v>
      </c>
      <c r="Q227" s="9" t="s">
        <v>3</v>
      </c>
      <c r="R227" s="10" t="str">
        <f>INDEX(AJ:AJ,W226+1)</f>
        <v>爪の群れの咆哮者</v>
      </c>
      <c r="S227" s="11" t="s">
        <v>4</v>
      </c>
      <c r="T227" s="10" t="str">
        <f>INDEX(AK:AK,W226+1)</f>
        <v>Krallenhorde Howler</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緑</v>
      </c>
      <c r="S228" s="15" t="s">
        <v>1</v>
      </c>
      <c r="T228" s="10" t="str">
        <f>INDEX(AG:AG,W226+1)</f>
        <v>アンコモン</v>
      </c>
      <c r="U228" s="15" t="s">
        <v>2</v>
      </c>
      <c r="V228" s="10">
        <f>INDEX(AI:AI,W226+1)</f>
        <v>1</v>
      </c>
      <c r="W228" s="16"/>
      <c r="X228" s="10" t="str">
        <f>INDEX(AQ:AQ,W226+1)</f>
        <v>このクリーチャーが戦場に出ている間、あなたの手札の各クリーチャーのマナ･コストは1少なくなる。</v>
      </c>
      <c r="Y228" s="28"/>
      <c r="Z228" s="28"/>
      <c r="AA228" s="29"/>
      <c r="BF228" s="9" t="s">
        <v>1049</v>
      </c>
      <c r="BG228" s="1">
        <v>227</v>
      </c>
    </row>
    <row r="229" spans="1:59">
      <c r="A229" s="1" t="str">
        <f t="shared" si="40"/>
        <v>|色|緑|レアリティ|アンコモン|マナコスト|1|</v>
      </c>
      <c r="B229" s="1" t="s">
        <v>1049</v>
      </c>
      <c r="C229" s="1" t="s">
        <v>1069</v>
      </c>
      <c r="D229" s="4" t="s">
        <v>0</v>
      </c>
      <c r="E229" s="1" t="s">
        <v>1069</v>
      </c>
      <c r="F229" s="1" t="str">
        <f>IF(R228=0,"",R228)</f>
        <v>緑</v>
      </c>
      <c r="G229" s="1" t="s">
        <v>1069</v>
      </c>
      <c r="H229" s="4" t="s">
        <v>1073</v>
      </c>
      <c r="I229" s="1" t="s">
        <v>1069</v>
      </c>
      <c r="J229" s="1" t="str">
        <f>IF(T228=0,"",T228)</f>
        <v>アンコモン</v>
      </c>
      <c r="K229" s="1" t="s">
        <v>1069</v>
      </c>
      <c r="L229" s="4" t="s">
        <v>1074</v>
      </c>
      <c r="M229" s="1" t="s">
        <v>1069</v>
      </c>
      <c r="N229" s="1">
        <f>IF(V228=0,"",V228)</f>
        <v>1</v>
      </c>
      <c r="O229" s="1" t="s">
        <v>1069</v>
      </c>
      <c r="Q229" s="9" t="s">
        <v>5</v>
      </c>
      <c r="R229" s="10" t="str">
        <f>INDEX(AL:AL,W226+1)</f>
        <v>クリーチャー</v>
      </c>
      <c r="S229" s="15" t="s">
        <v>1075</v>
      </c>
      <c r="T229" s="10" t="str">
        <f>INDEX(AN:AN,W226+1)</f>
        <v>狼男</v>
      </c>
      <c r="U229" s="10">
        <f>INDEX(AO:AO,W226+1)</f>
        <v>0</v>
      </c>
      <c r="V229" s="10">
        <f>INDEX(AP:AP,W226+1)</f>
        <v>0</v>
      </c>
      <c r="W229" s="16"/>
      <c r="X229" s="10" t="str">
        <f>INDEX(AZ:AZ,W226+1)</f>
        <v>この</v>
      </c>
      <c r="Y229" s="10" t="str">
        <f>INDEX(BA:BA,W226+1)</f>
        <v/>
      </c>
      <c r="Z229" s="10" t="str">
        <f>INDEX(BB:BB,W226+1)</f>
        <v/>
      </c>
      <c r="AA229" s="10">
        <f>INDEX(BC:BC,W226+1)</f>
        <v>0</v>
      </c>
      <c r="BF229" s="9" t="s">
        <v>1049</v>
      </c>
      <c r="BG229" s="1">
        <v>228</v>
      </c>
    </row>
    <row r="230" spans="1:59">
      <c r="A230" s="1" t="str">
        <f t="shared" si="40"/>
        <v>|種別|クリーチャー|サブタイプ|狼男|||</v>
      </c>
      <c r="B230" s="1" t="s">
        <v>1049</v>
      </c>
      <c r="C230" s="1" t="s">
        <v>1069</v>
      </c>
      <c r="D230" s="4" t="s">
        <v>5</v>
      </c>
      <c r="E230" s="1" t="s">
        <v>1069</v>
      </c>
      <c r="F230" s="1" t="str">
        <f>IF(R229=0,"",R229)</f>
        <v>クリーチャー</v>
      </c>
      <c r="G230" s="1" t="s">
        <v>1069</v>
      </c>
      <c r="H230" s="4" t="s">
        <v>1078</v>
      </c>
      <c r="I230" s="1" t="s">
        <v>1069</v>
      </c>
      <c r="J230" s="1" t="str">
        <f>IF(T229=0,"",T229)</f>
        <v>狼男</v>
      </c>
      <c r="K230" s="1" t="s">
        <v>1069</v>
      </c>
      <c r="L230" s="1" t="str">
        <f>IF(U229=0,"",U229)</f>
        <v/>
      </c>
      <c r="M230" s="1" t="s">
        <v>1069</v>
      </c>
      <c r="N230" s="1" t="str">
        <f>IF(V229=0,"",V229)</f>
        <v/>
      </c>
      <c r="O230" s="1" t="s">
        <v>1069</v>
      </c>
      <c r="Q230" s="9" t="s">
        <v>1079</v>
      </c>
      <c r="R230" s="10" t="str">
        <f>INDEX(BD:BD,W226+1)</f>
        <v>このクリーチャーが戦場に出ている間、あなたの手札の各クリーチャーのマナ･コストは1少なくなる。&amp;br;各ターン開始時に、直前のターンにカードが2枚以上唱えられていた場合、このクリーチャーは変身する。</v>
      </c>
      <c r="S230" s="11"/>
      <c r="T230" s="11"/>
      <c r="U230" s="11"/>
      <c r="V230" s="12"/>
      <c r="W230" s="16"/>
      <c r="X230" s="8"/>
      <c r="Y230" s="8"/>
      <c r="Z230" s="8"/>
      <c r="AA230" s="30"/>
      <c r="BF230" s="9" t="s">
        <v>1049</v>
      </c>
      <c r="BG230" s="1">
        <v>229</v>
      </c>
    </row>
    <row r="231" spans="1:59">
      <c r="A231" s="1" t="str">
        <f t="shared" si="40"/>
        <v>|テキスト|&gt;|&gt;|&gt;|&gt;|このクリーチャーが戦場に出ている間、あなたの手札の各クリーチャーのマナ･コストは1少なくなる。&amp;br;各ターン開始時に、直前のターンにカードが2枚以上唱えられていた場合、このクリーチャーは変身す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このクリーチャーが戦場に出ている間、あなたの手札の各クリーチャーのマナ･コストは1少なくなる。&amp;br;各ターン開始時に、直前のターンにカードが2枚以上唱えられていた場合、このクリーチャーは変身する。</v>
      </c>
      <c r="O231" s="1" t="s">
        <v>1069</v>
      </c>
      <c r="Q231" s="14" t="s">
        <v>21</v>
      </c>
      <c r="R231" s="10" t="str">
        <f>INDEX(BE:BE,W226+1)</f>
        <v>While this creature is on the battlefield, each creatures in your hand cost 1 less.&amp;br;At the beginning of each turn, if 2 or more Cards were cast last turn, Transform this creature.</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|英テキスト|&gt;|&gt;|&gt;|&gt;|While this creature is on the battlefield, each creatures in your hand cost 1 less.&amp;br;At the beginning of each turn, if 2 or more Cards were cast last turn, Transform this creature.|</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While this creature is on the battlefield, each creatures in your hand cost 1 less.&amp;br;At the beginning of each turn, if 2 or more Cards were cast last turn, Transform this creature.</v>
      </c>
      <c r="O232" s="1" t="s">
        <v>1069</v>
      </c>
      <c r="Q232" s="9" t="s">
        <v>12</v>
      </c>
      <c r="R232" s="10" t="str">
        <f>IF(INDEX(AX:AX,W226+1)="",0,INDEX(AX:AX,W226+1)&amp;"/"&amp;INDEX(AY:AY,W226+1))</f>
        <v>6/6</v>
      </c>
      <c r="S232" s="11"/>
      <c r="T232" s="11"/>
      <c r="U232" s="11"/>
      <c r="V232" s="12"/>
      <c r="W232" s="16"/>
      <c r="X232" s="9"/>
      <c r="Y232" s="28"/>
      <c r="Z232" s="28"/>
      <c r="AA232" s="29"/>
      <c r="BF232" s="9" t="s">
        <v>1049</v>
      </c>
      <c r="BG232" s="1">
        <v>231</v>
      </c>
    </row>
    <row r="233" spans="1:59">
      <c r="A233" s="1" t="str">
        <f t="shared" si="40"/>
        <v>|PT|&gt;|6/6|シールド数|&gt;||</v>
      </c>
      <c r="B233" s="1" t="s">
        <v>1049</v>
      </c>
      <c r="C233" s="1" t="s">
        <v>1069</v>
      </c>
      <c r="D233" s="1" t="s">
        <v>12</v>
      </c>
      <c r="E233" s="1" t="s">
        <v>1069</v>
      </c>
      <c r="F233" s="1" t="s">
        <v>1083</v>
      </c>
      <c r="G233" s="1" t="s">
        <v>1069</v>
      </c>
      <c r="H233" s="1" t="str">
        <f>IF(R232=0,"",R232)</f>
        <v>6/6</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*鬱後家蜘蛛/Gloomwidow</v>
      </c>
      <c r="B240" s="1" t="s">
        <v>1049</v>
      </c>
      <c r="C240" s="1" t="str">
        <f>"*"&amp;R240&amp;"/"&amp;T240</f>
        <v>*鬱後家蜘蛛/Gloomwidow</v>
      </c>
      <c r="Q240" s="9" t="s">
        <v>3</v>
      </c>
      <c r="R240" s="10" t="str">
        <f>INDEX(AJ:AJ,W239+1)</f>
        <v>鬱後家蜘蛛</v>
      </c>
      <c r="S240" s="11" t="s">
        <v>4</v>
      </c>
      <c r="T240" s="10" t="str">
        <f>INDEX(AK:AK,W239+1)</f>
        <v>Gloomwidow</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緑</v>
      </c>
      <c r="S241" s="15" t="s">
        <v>1</v>
      </c>
      <c r="T241" s="10" t="str">
        <f>INDEX(AG:AG,W239+1)</f>
        <v>アンコモン</v>
      </c>
      <c r="U241" s="15" t="s">
        <v>2</v>
      </c>
      <c r="V241" s="10">
        <f>INDEX(AI:AI,W239+1)</f>
        <v>14</v>
      </c>
      <c r="W241" s="16"/>
      <c r="X241" s="10" t="str">
        <f>INDEX(AQ:AQ,W239+1)</f>
        <v>到達</v>
      </c>
      <c r="Y241" s="28"/>
      <c r="Z241" s="28"/>
      <c r="AA241" s="29"/>
      <c r="BF241" s="9" t="s">
        <v>1049</v>
      </c>
    </row>
    <row r="242" spans="1:58">
      <c r="A242" s="1" t="str">
        <f t="shared" si="40"/>
        <v>|色|緑|レアリティ|アンコモン|マナコスト|14|</v>
      </c>
      <c r="B242" s="1" t="s">
        <v>1049</v>
      </c>
      <c r="C242" s="1" t="s">
        <v>1069</v>
      </c>
      <c r="D242" s="4" t="s">
        <v>0</v>
      </c>
      <c r="E242" s="1" t="s">
        <v>1069</v>
      </c>
      <c r="F242" s="1" t="str">
        <f>IF(R241=0,"",R241)</f>
        <v>緑</v>
      </c>
      <c r="G242" s="1" t="s">
        <v>1069</v>
      </c>
      <c r="H242" s="4" t="s">
        <v>1073</v>
      </c>
      <c r="I242" s="1" t="s">
        <v>1069</v>
      </c>
      <c r="J242" s="1" t="str">
        <f>IF(T241=0,"",T241)</f>
        <v>アンコモン</v>
      </c>
      <c r="K242" s="1" t="s">
        <v>1069</v>
      </c>
      <c r="L242" s="4" t="s">
        <v>1074</v>
      </c>
      <c r="M242" s="1" t="s">
        <v>1069</v>
      </c>
      <c r="N242" s="1">
        <f>IF(V241=0,"",V241)</f>
        <v>14</v>
      </c>
      <c r="O242" s="1" t="s">
        <v>1069</v>
      </c>
      <c r="Q242" s="9" t="s">
        <v>5</v>
      </c>
      <c r="R242" s="10" t="str">
        <f>INDEX(AL:AL,W239+1)</f>
        <v>クリーチャー</v>
      </c>
      <c r="S242" s="15" t="s">
        <v>1075</v>
      </c>
      <c r="T242" s="10" t="str">
        <f>INDEX(AN:AN,W239+1)</f>
        <v>蜘蛛</v>
      </c>
      <c r="U242" s="10">
        <f>INDEX(AO:AO,W239+1)</f>
        <v>0</v>
      </c>
      <c r="V242" s="10">
        <f>INDEX(AP:AP,W239+1)</f>
        <v>0</v>
      </c>
      <c r="W242" s="16"/>
      <c r="X242" s="10" t="str">
        <f>INDEX(AZ:AZ,W239+1)</f>
        <v>到達</v>
      </c>
      <c r="Y242" s="10" t="str">
        <f>INDEX(BA:BA,W239+1)</f>
        <v/>
      </c>
      <c r="Z242" s="10" t="str">
        <f>INDEX(BB:BB,W239+1)</f>
        <v/>
      </c>
      <c r="AA242" s="10">
        <f>INDEX(BC:BC,W239+1)</f>
        <v>0</v>
      </c>
      <c r="BF242" s="9" t="s">
        <v>1049</v>
      </c>
    </row>
    <row r="243" spans="1:58">
      <c r="A243" s="1" t="str">
        <f t="shared" si="40"/>
        <v>|種別|クリーチャー|サブタイプ|蜘蛛|||</v>
      </c>
      <c r="B243" s="1" t="s">
        <v>1049</v>
      </c>
      <c r="C243" s="1" t="s">
        <v>1069</v>
      </c>
      <c r="D243" s="4" t="s">
        <v>5</v>
      </c>
      <c r="E243" s="1" t="s">
        <v>1069</v>
      </c>
      <c r="F243" s="1" t="str">
        <f>IF(R242=0,"",R242)</f>
        <v>クリーチャー</v>
      </c>
      <c r="G243" s="1" t="s">
        <v>1069</v>
      </c>
      <c r="H243" s="4" t="s">
        <v>1078</v>
      </c>
      <c r="I243" s="1" t="s">
        <v>1069</v>
      </c>
      <c r="J243" s="1" t="str">
        <f>IF(T242=0,"",T242)</f>
        <v>蜘蛛</v>
      </c>
      <c r="K243" s="1" t="s">
        <v>1069</v>
      </c>
      <c r="L243" s="1" t="str">
        <f>IF(U242=0,"",U242)</f>
        <v/>
      </c>
      <c r="M243" s="1" t="s">
        <v>1069</v>
      </c>
      <c r="N243" s="1" t="str">
        <f>IF(V242=0,"",V242)</f>
        <v/>
      </c>
      <c r="O243" s="1" t="s">
        <v>1069</v>
      </c>
      <c r="Q243" s="9" t="s">
        <v>1079</v>
      </c>
      <c r="R243" s="10" t="str">
        <f>INDEX(BD:BD,W239+1)</f>
        <v>到達</v>
      </c>
      <c r="S243" s="11"/>
      <c r="T243" s="11"/>
      <c r="U243" s="11"/>
      <c r="V243" s="12"/>
      <c r="W243" s="16"/>
      <c r="X243" s="8"/>
      <c r="Y243" s="8"/>
      <c r="Z243" s="8"/>
      <c r="AA243" s="30"/>
      <c r="BF243" s="9" t="s">
        <v>1049</v>
      </c>
    </row>
    <row r="244" spans="1:58">
      <c r="A244" s="1" t="str">
        <f t="shared" si="40"/>
        <v>|テキスト|&gt;|&gt;|&gt;|&gt;|到達|</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到達</v>
      </c>
      <c r="O244" s="1" t="s">
        <v>1069</v>
      </c>
      <c r="Q244" s="14" t="s">
        <v>21</v>
      </c>
      <c r="R244" s="10" t="str">
        <f>INDEX(BE:BE,W239+1)</f>
        <v/>
      </c>
      <c r="S244" s="11" t="s">
        <v>1173</v>
      </c>
      <c r="T244" s="10" t="str">
        <f>IF(X244="","",X244&amp;IF(Y244="",""," "&amp;Y244)&amp;IF(Z244="",""," "&amp;Z244)&amp;IF(AA244="",""," "&amp;AA244))</f>
        <v>Reach  </v>
      </c>
      <c r="U244" s="11"/>
      <c r="V244" s="12"/>
      <c r="W244" s="16" t="s">
        <v>1084</v>
      </c>
      <c r="X244" s="9" t="str">
        <f t="shared" ref="X244:AA244" si="48">IF(ISERROR(IF(LEN(X243)&gt;1,X243,VLOOKUP(X242,$AC:$AD,2,FALSE))),"",IF(LEN(X243)&gt;1,X243,VLOOKUP(X242,$AC:$AD,2,FALSE)))</f>
        <v>Reach</v>
      </c>
      <c r="Y244" s="9" t="str">
        <f t="shared" si="48"/>
        <v/>
      </c>
      <c r="Z244" s="9" t="str">
        <f t="shared" si="48"/>
        <v/>
      </c>
      <c r="AA244" s="9" t="str">
        <f t="shared" si="48"/>
        <v> </v>
      </c>
      <c r="BF244" s="9" t="s">
        <v>1049</v>
      </c>
    </row>
    <row r="245" spans="1:58">
      <c r="A245" s="1" t="str">
        <f t="shared" si="40"/>
        <v>|英テキスト|&gt;|&gt;|&gt;|&gt;|Reach  &amp;br;|</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Reach  &amp;br;</v>
      </c>
      <c r="O245" s="1" t="s">
        <v>1069</v>
      </c>
      <c r="Q245" s="9" t="s">
        <v>12</v>
      </c>
      <c r="R245" s="10" t="str">
        <f>IF(INDEX(AX:AX,W239+1)="",0,INDEX(AX:AX,W239+1)&amp;"/"&amp;INDEX(AY:AY,W239+1))</f>
        <v>4/4</v>
      </c>
      <c r="S245" s="11"/>
      <c r="T245" s="11"/>
      <c r="U245" s="11"/>
      <c r="V245" s="12"/>
      <c r="W245" s="16"/>
      <c r="X245" s="9"/>
      <c r="Y245" s="28"/>
      <c r="Z245" s="28"/>
      <c r="AA245" s="29"/>
      <c r="BF245" s="9" t="s">
        <v>1049</v>
      </c>
    </row>
    <row r="246" spans="1:58">
      <c r="A246" s="1" t="str">
        <f t="shared" si="40"/>
        <v>|PT|&gt;|4/4|シールド数|&gt;||</v>
      </c>
      <c r="B246" s="1" t="s">
        <v>1049</v>
      </c>
      <c r="C246" s="1" t="s">
        <v>1069</v>
      </c>
      <c r="D246" s="1" t="s">
        <v>12</v>
      </c>
      <c r="E246" s="1" t="s">
        <v>1069</v>
      </c>
      <c r="F246" s="1" t="s">
        <v>1083</v>
      </c>
      <c r="G246" s="1" t="s">
        <v>1069</v>
      </c>
      <c r="H246" s="1" t="str">
        <f>IF(R245=0,"",R245)</f>
        <v>4/4</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*ナッターノールズの隠遁者/Hermit of the Natterknolls</v>
      </c>
      <c r="B253" s="1" t="s">
        <v>1049</v>
      </c>
      <c r="C253" s="1" t="str">
        <f>"*"&amp;R253&amp;"/"&amp;T253</f>
        <v>*ナッターノールズの隠遁者/Hermit of the Natterknolls</v>
      </c>
      <c r="Q253" s="9" t="s">
        <v>3</v>
      </c>
      <c r="R253" s="10" t="str">
        <f>INDEX(AJ:AJ,W252+1)</f>
        <v>ナッターノールズの隠遁者</v>
      </c>
      <c r="S253" s="11" t="s">
        <v>4</v>
      </c>
      <c r="T253" s="10" t="str">
        <f>INDEX(AK:AK,W252+1)</f>
        <v>Hermit of the Natterknolls</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緑</v>
      </c>
      <c r="S254" s="15" t="s">
        <v>1</v>
      </c>
      <c r="T254" s="10" t="str">
        <f>INDEX(AG:AG,W252+1)</f>
        <v>アンコモン</v>
      </c>
      <c r="U254" s="15" t="s">
        <v>2</v>
      </c>
      <c r="V254" s="10">
        <f>INDEX(AI:AI,W252+1)</f>
        <v>18</v>
      </c>
      <c r="W254" s="16"/>
      <c r="X254" s="10" t="str">
        <f>INDEX(AQ:AQ,W252+1)</f>
        <v>対戦相手がカードを唱えたとき、あなたはカードを1枚引く。</v>
      </c>
      <c r="Y254" s="28"/>
      <c r="Z254" s="28"/>
      <c r="AA254" s="29"/>
      <c r="BF254" s="9" t="s">
        <v>1049</v>
      </c>
    </row>
    <row r="255" spans="1:58">
      <c r="A255" s="1" t="str">
        <f t="shared" si="40"/>
        <v>|色|緑|レアリティ|アンコモン|マナコスト|18|</v>
      </c>
      <c r="B255" s="1" t="s">
        <v>1049</v>
      </c>
      <c r="C255" s="1" t="s">
        <v>1069</v>
      </c>
      <c r="D255" s="4" t="s">
        <v>0</v>
      </c>
      <c r="E255" s="1" t="s">
        <v>1069</v>
      </c>
      <c r="F255" s="1" t="str">
        <f>IF(R254=0,"",R254)</f>
        <v>緑</v>
      </c>
      <c r="G255" s="1" t="s">
        <v>1069</v>
      </c>
      <c r="H255" s="4" t="s">
        <v>1073</v>
      </c>
      <c r="I255" s="1" t="s">
        <v>1069</v>
      </c>
      <c r="J255" s="1" t="str">
        <f>IF(T254=0,"",T254)</f>
        <v>アンコモン</v>
      </c>
      <c r="K255" s="1" t="s">
        <v>1069</v>
      </c>
      <c r="L255" s="4" t="s">
        <v>1074</v>
      </c>
      <c r="M255" s="1" t="s">
        <v>1069</v>
      </c>
      <c r="N255" s="1">
        <f>IF(V254=0,"",V254)</f>
        <v>18</v>
      </c>
      <c r="O255" s="1" t="s">
        <v>1069</v>
      </c>
      <c r="Q255" s="9" t="s">
        <v>5</v>
      </c>
      <c r="R255" s="10" t="str">
        <f>INDEX(AL:AL,W252+1)</f>
        <v>クリーチャー</v>
      </c>
      <c r="S255" s="15" t="s">
        <v>1075</v>
      </c>
      <c r="T255" s="10" t="str">
        <f>INDEX(AN:AN,W252+1)</f>
        <v>人間</v>
      </c>
      <c r="U255" s="10" t="str">
        <f>INDEX(AO:AO,W252+1)</f>
        <v>狼男</v>
      </c>
      <c r="V255" s="10">
        <f>INDEX(AP:AP,W252+1)</f>
        <v>0</v>
      </c>
      <c r="W255" s="16"/>
      <c r="X255" s="10" t="str">
        <f>INDEX(AZ:AZ,W252+1)</f>
        <v>対戦</v>
      </c>
      <c r="Y255" s="10" t="str">
        <f>INDEX(BA:BA,W252+1)</f>
        <v/>
      </c>
      <c r="Z255" s="10" t="str">
        <f>INDEX(BB:BB,W252+1)</f>
        <v/>
      </c>
      <c r="AA255" s="10">
        <f>INDEX(BC:BC,W252+1)</f>
        <v>0</v>
      </c>
      <c r="BF255" s="9" t="s">
        <v>1049</v>
      </c>
    </row>
    <row r="256" spans="1:58">
      <c r="A256" s="1" t="str">
        <f t="shared" si="40"/>
        <v>|種別|クリーチャー|サブタイプ|人間|狼男||</v>
      </c>
      <c r="B256" s="1" t="s">
        <v>1049</v>
      </c>
      <c r="C256" s="1" t="s">
        <v>1069</v>
      </c>
      <c r="D256" s="4" t="s">
        <v>5</v>
      </c>
      <c r="E256" s="1" t="s">
        <v>1069</v>
      </c>
      <c r="F256" s="1" t="str">
        <f>IF(R255=0,"",R255)</f>
        <v>クリーチャー</v>
      </c>
      <c r="G256" s="1" t="s">
        <v>1069</v>
      </c>
      <c r="H256" s="4" t="s">
        <v>1078</v>
      </c>
      <c r="I256" s="1" t="s">
        <v>1069</v>
      </c>
      <c r="J256" s="1" t="str">
        <f>IF(T255=0,"",T255)</f>
        <v>人間</v>
      </c>
      <c r="K256" s="1" t="s">
        <v>1069</v>
      </c>
      <c r="L256" s="1" t="str">
        <f>IF(U255=0,"",U255)</f>
        <v>狼男</v>
      </c>
      <c r="M256" s="1" t="s">
        <v>1069</v>
      </c>
      <c r="N256" s="1" t="str">
        <f>IF(V255=0,"",V255)</f>
        <v/>
      </c>
      <c r="O256" s="1" t="s">
        <v>1069</v>
      </c>
      <c r="Q256" s="9" t="s">
        <v>1079</v>
      </c>
      <c r="R256" s="10" t="str">
        <f>INDEX(BD:BD,W252+1)</f>
        <v>対戦相手がカードを唱えたとき、あなたはカードを1枚引く。&amp;br;各ターン開始時に、直前のターンにカードが唱えられていなかった場合、このクリーチャーは変身する。</v>
      </c>
      <c r="S256" s="11"/>
      <c r="T256" s="11"/>
      <c r="U256" s="11"/>
      <c r="V256" s="12"/>
      <c r="W256" s="16"/>
      <c r="X256" s="8"/>
      <c r="Y256" s="8"/>
      <c r="Z256" s="8"/>
      <c r="AA256" s="30"/>
      <c r="BF256" s="9" t="s">
        <v>1049</v>
      </c>
    </row>
    <row r="257" spans="1:58">
      <c r="A257" s="1" t="str">
        <f t="shared" si="40"/>
        <v>|テキスト|&gt;|&gt;|&gt;|&gt;|対戦相手がカードを唱えたとき、あなたはカードを1枚引く。&amp;br;各ターン開始時に、直前のターンにカードが唱えられていなかった場合、このクリーチャーは変身する。|</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対戦相手がカードを唱えたとき、あなたはカードを1枚引く。&amp;br;各ターン開始時に、直前のターンにカードが唱えられていなかった場合、このクリーチャーは変身する。</v>
      </c>
      <c r="O257" s="1" t="s">
        <v>1069</v>
      </c>
      <c r="Q257" s="14" t="s">
        <v>21</v>
      </c>
      <c r="R257" s="10" t="str">
        <f>INDEX(BE:BE,W252+1)</f>
        <v>When your opponents casts any card, Draw 1 card.&amp;br;At the beginning of any turn, if no Cards were cast last turn, Transform this creature.</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|英テキスト|&gt;|&gt;|&gt;|&gt;|When your opponents casts any card, Draw 1 card.&amp;br;At the beginning of any turn, if no Cards were cast last turn, Transform this creature.|</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When your opponents casts any card, Draw 1 card.&amp;br;At the beginning of any turn, if no Cards were cast last turn, Transform this creature.</v>
      </c>
      <c r="O258" s="1" t="s">
        <v>1069</v>
      </c>
      <c r="Q258" s="9" t="s">
        <v>12</v>
      </c>
      <c r="R258" s="10" t="str">
        <f>IF(INDEX(AX:AX,W252+1)="",0,INDEX(AX:AX,W252+1)&amp;"/"&amp;INDEX(AY:AY,W252+1))</f>
        <v>3/4</v>
      </c>
      <c r="S258" s="11"/>
      <c r="T258" s="11"/>
      <c r="U258" s="11"/>
      <c r="V258" s="12"/>
      <c r="W258" s="16"/>
      <c r="X258" s="9"/>
      <c r="Y258" s="28"/>
      <c r="Z258" s="28"/>
      <c r="AA258" s="29"/>
      <c r="BF258" s="9" t="s">
        <v>1049</v>
      </c>
    </row>
    <row r="259" spans="1:58">
      <c r="A259" s="1" t="str">
        <f t="shared" si="40"/>
        <v>|PT|&gt;|3/4|シールド数|&gt;||</v>
      </c>
      <c r="B259" s="1" t="s">
        <v>1049</v>
      </c>
      <c r="C259" s="1" t="s">
        <v>1069</v>
      </c>
      <c r="D259" s="1" t="s">
        <v>12</v>
      </c>
      <c r="E259" s="1" t="s">
        <v>1069</v>
      </c>
      <c r="F259" s="1" t="s">
        <v>1083</v>
      </c>
      <c r="G259" s="1" t="s">
        <v>1069</v>
      </c>
      <c r="H259" s="1" t="str">
        <f>IF(R258=0,"",R258)</f>
        <v>3/4</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*ナッターノールズの一匹狼/Lone Wolf of the Natterknolls</v>
      </c>
      <c r="B266" s="1" t="s">
        <v>1049</v>
      </c>
      <c r="C266" s="1" t="str">
        <f>"*"&amp;R266&amp;"/"&amp;T266</f>
        <v>*ナッターノールズの一匹狼/Lone Wolf of the Natterknolls</v>
      </c>
      <c r="Q266" s="9" t="s">
        <v>3</v>
      </c>
      <c r="R266" s="10" t="str">
        <f>INDEX(AJ:AJ,W265+1)</f>
        <v>ナッターノールズの一匹狼</v>
      </c>
      <c r="S266" s="11" t="s">
        <v>4</v>
      </c>
      <c r="T266" s="10" t="str">
        <f>INDEX(AK:AK,W265+1)</f>
        <v>Lone Wolf of the Natterknolls</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緑</v>
      </c>
      <c r="S267" s="15" t="s">
        <v>1</v>
      </c>
      <c r="T267" s="10" t="str">
        <f>INDEX(AG:AG,W265+1)</f>
        <v>アンコモン</v>
      </c>
      <c r="U267" s="15" t="s">
        <v>2</v>
      </c>
      <c r="V267" s="10">
        <f>INDEX(AI:AI,W265+1)</f>
        <v>1</v>
      </c>
      <c r="W267" s="16"/>
      <c r="X267" s="10" t="str">
        <f>INDEX(AQ:AQ,W265+1)</f>
        <v>対戦相手がカードを唱えたとき、あなたはカードを2枚引く。</v>
      </c>
      <c r="Y267" s="28"/>
      <c r="Z267" s="28"/>
      <c r="AA267" s="29"/>
      <c r="AC267" s="11"/>
      <c r="AD267" s="11"/>
      <c r="BF267" s="9" t="s">
        <v>1049</v>
      </c>
    </row>
    <row r="268" spans="1:58">
      <c r="A268" s="1" t="str">
        <f t="shared" si="51"/>
        <v>|色|緑|レアリティ|アンコモン|マナコスト|1|</v>
      </c>
      <c r="B268" s="1" t="s">
        <v>1049</v>
      </c>
      <c r="C268" s="1" t="s">
        <v>1069</v>
      </c>
      <c r="D268" s="4" t="s">
        <v>0</v>
      </c>
      <c r="E268" s="1" t="s">
        <v>1069</v>
      </c>
      <c r="F268" s="1" t="str">
        <f>IF(R267=0,"",R267)</f>
        <v>緑</v>
      </c>
      <c r="G268" s="1" t="s">
        <v>1069</v>
      </c>
      <c r="H268" s="4" t="s">
        <v>1073</v>
      </c>
      <c r="I268" s="1" t="s">
        <v>1069</v>
      </c>
      <c r="J268" s="1" t="str">
        <f>IF(T267=0,"",T267)</f>
        <v>アンコモン</v>
      </c>
      <c r="K268" s="1" t="s">
        <v>1069</v>
      </c>
      <c r="L268" s="4" t="s">
        <v>1074</v>
      </c>
      <c r="M268" s="1" t="s">
        <v>1069</v>
      </c>
      <c r="N268" s="1">
        <f>IF(V267=0,"",V267)</f>
        <v>1</v>
      </c>
      <c r="O268" s="1" t="s">
        <v>1069</v>
      </c>
      <c r="Q268" s="9" t="s">
        <v>5</v>
      </c>
      <c r="R268" s="10" t="str">
        <f>INDEX(AL:AL,W265+1)</f>
        <v>クリーチャー</v>
      </c>
      <c r="S268" s="15" t="s">
        <v>1075</v>
      </c>
      <c r="T268" s="10" t="str">
        <f>INDEX(AN:AN,W265+1)</f>
        <v>狼男</v>
      </c>
      <c r="U268" s="10">
        <f>INDEX(AO:AO,W265+1)</f>
        <v>0</v>
      </c>
      <c r="V268" s="10">
        <f>INDEX(AP:AP,W265+1)</f>
        <v>0</v>
      </c>
      <c r="W268" s="16"/>
      <c r="X268" s="10" t="str">
        <f>INDEX(AZ:AZ,W265+1)</f>
        <v>対戦</v>
      </c>
      <c r="Y268" s="10" t="str">
        <f>INDEX(BA:BA,W265+1)</f>
        <v/>
      </c>
      <c r="Z268" s="10" t="str">
        <f>INDEX(BB:BB,W265+1)</f>
        <v/>
      </c>
      <c r="AA268" s="10">
        <f>INDEX(BC:BC,W265+1)</f>
        <v>0</v>
      </c>
      <c r="AC268" s="28"/>
      <c r="AD268" s="28"/>
      <c r="BF268" s="9" t="s">
        <v>1049</v>
      </c>
    </row>
    <row r="269" spans="1:58">
      <c r="A269" s="1" t="str">
        <f t="shared" si="51"/>
        <v>|種別|クリーチャー|サブタイプ|狼男|||</v>
      </c>
      <c r="B269" s="1" t="s">
        <v>1049</v>
      </c>
      <c r="C269" s="1" t="s">
        <v>1069</v>
      </c>
      <c r="D269" s="4" t="s">
        <v>5</v>
      </c>
      <c r="E269" s="1" t="s">
        <v>1069</v>
      </c>
      <c r="F269" s="1" t="str">
        <f>IF(R268=0,"",R268)</f>
        <v>クリーチャー</v>
      </c>
      <c r="G269" s="1" t="s">
        <v>1069</v>
      </c>
      <c r="H269" s="4" t="s">
        <v>1078</v>
      </c>
      <c r="I269" s="1" t="s">
        <v>1069</v>
      </c>
      <c r="J269" s="1" t="str">
        <f>IF(T268=0,"",T268)</f>
        <v>狼男</v>
      </c>
      <c r="K269" s="1" t="s">
        <v>1069</v>
      </c>
      <c r="L269" s="1" t="str">
        <f>IF(U268=0,"",U268)</f>
        <v/>
      </c>
      <c r="M269" s="1" t="s">
        <v>1069</v>
      </c>
      <c r="N269" s="1" t="str">
        <f>IF(V268=0,"",V268)</f>
        <v/>
      </c>
      <c r="O269" s="1" t="s">
        <v>1069</v>
      </c>
      <c r="Q269" s="9" t="s">
        <v>1079</v>
      </c>
      <c r="R269" s="10" t="str">
        <f>INDEX(BD:BD,W265+1)</f>
        <v>対戦相手がカードを唱えたとき、あなたはカードを2枚引く。&amp;br;各ターン開始時に、直前のターンにカードが2枚以上唱えられていた場合、このクリーチャーは変身する。</v>
      </c>
      <c r="S269" s="11"/>
      <c r="T269" s="11"/>
      <c r="U269" s="11"/>
      <c r="V269" s="12"/>
      <c r="W269" s="16"/>
      <c r="X269" s="8"/>
      <c r="Y269" s="8"/>
      <c r="Z269" s="8"/>
      <c r="AA269" s="30"/>
      <c r="AC269" s="28"/>
      <c r="AD269" s="28"/>
      <c r="BF269" s="9" t="s">
        <v>1049</v>
      </c>
    </row>
    <row r="270" spans="1:58">
      <c r="A270" s="1" t="str">
        <f t="shared" si="51"/>
        <v>|テキスト|&gt;|&gt;|&gt;|&gt;|対戦相手がカードを唱えたとき、あなたはカードを2枚引く。&amp;br;各ターン開始時に、直前のターンにカードが2枚以上唱えられていた場合、このクリーチャーは変身する。|</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対戦相手がカードを唱えたとき、あなたはカードを2枚引く。&amp;br;各ターン開始時に、直前のターンにカードが2枚以上唱えられていた場合、このクリーチャーは変身する。</v>
      </c>
      <c r="O270" s="1" t="s">
        <v>1069</v>
      </c>
      <c r="Q270" s="14" t="s">
        <v>21</v>
      </c>
      <c r="R270" s="10" t="str">
        <f>INDEX(BE:BE,W265+1)</f>
        <v>When your opponent casts any card, draw 2 cards.&amp;br;At the beginning of each turn, if 2 or more Cards were cast last turn, Transform this creature.</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|英テキスト|&gt;|&gt;|&gt;|&gt;|When your opponent casts any card, draw 2 cards.&amp;br;At the beginning of each turn, if 2 or more Cards were cast last turn, Transform this creature.|</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When your opponent casts any card, draw 2 cards.&amp;br;At the beginning of each turn, if 2 or more Cards were cast last turn, Transform this creature.</v>
      </c>
      <c r="O271" s="1" t="s">
        <v>1069</v>
      </c>
      <c r="Q271" s="9" t="s">
        <v>12</v>
      </c>
      <c r="R271" s="10" t="str">
        <f>IF(INDEX(AX:AX,W265+1)="",0,INDEX(AX:AX,W265+1)&amp;"/"&amp;INDEX(AY:AY,W265+1))</f>
        <v>4/6</v>
      </c>
      <c r="S271" s="11"/>
      <c r="T271" s="11"/>
      <c r="U271" s="11"/>
      <c r="V271" s="12"/>
      <c r="W271" s="16"/>
      <c r="X271" s="9"/>
      <c r="Y271" s="28"/>
      <c r="Z271" s="28"/>
      <c r="AA271" s="29"/>
      <c r="AC271" s="28"/>
      <c r="AD271" s="28"/>
      <c r="BF271" s="9" t="s">
        <v>1049</v>
      </c>
    </row>
    <row r="272" spans="1:58">
      <c r="A272" s="1" t="str">
        <f t="shared" si="51"/>
        <v>|PT|&gt;|4/6|シールド数|&gt;||</v>
      </c>
      <c r="B272" s="1" t="s">
        <v>1049</v>
      </c>
      <c r="C272" s="1" t="s">
        <v>1069</v>
      </c>
      <c r="D272" s="1" t="s">
        <v>12</v>
      </c>
      <c r="E272" s="1" t="s">
        <v>1069</v>
      </c>
      <c r="F272" s="1" t="s">
        <v>1083</v>
      </c>
      <c r="G272" s="1" t="s">
        <v>1069</v>
      </c>
      <c r="H272" s="1" t="str">
        <f>IF(R271=0,"",R271)</f>
        <v>4/6</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*ラムホルトの平和主義者/Lambholt Pacifist</v>
      </c>
      <c r="B279" s="1" t="s">
        <v>1049</v>
      </c>
      <c r="C279" s="1" t="str">
        <f>"*"&amp;R279&amp;"/"&amp;T279</f>
        <v>*ラムホルトの平和主義者/Lambholt Pacifist</v>
      </c>
      <c r="Q279" s="9" t="s">
        <v>3</v>
      </c>
      <c r="R279" s="10" t="str">
        <f>INDEX(AJ:AJ,W278+1)</f>
        <v>ラムホルトの平和主義者</v>
      </c>
      <c r="S279" s="11" t="s">
        <v>4</v>
      </c>
      <c r="T279" s="10" t="str">
        <f>INDEX(AK:AK,W278+1)</f>
        <v>Lambholt Pacifist</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緑</v>
      </c>
      <c r="S280" s="15" t="s">
        <v>1</v>
      </c>
      <c r="T280" s="10" t="str">
        <f>INDEX(AG:AG,W278+1)</f>
        <v>アンコモン</v>
      </c>
      <c r="U280" s="15" t="s">
        <v>2</v>
      </c>
      <c r="V280" s="10">
        <f>INDEX(AI:AI,W278+1)</f>
        <v>11</v>
      </c>
      <c r="W280" s="16"/>
      <c r="X280" s="10" t="str">
        <f>INDEX(AQ:AQ,W278+1)</f>
        <v>あなたがパワー6以上の他のクリーチャーをコントロールしていない限り、このクリーチャーは攻撃できない。</v>
      </c>
      <c r="Y280" s="28"/>
      <c r="Z280" s="28"/>
      <c r="AA280" s="29"/>
      <c r="AC280" s="11"/>
      <c r="AD280" s="11"/>
      <c r="BF280" s="9" t="s">
        <v>1049</v>
      </c>
    </row>
    <row r="281" spans="1:58">
      <c r="A281" s="1" t="str">
        <f t="shared" si="51"/>
        <v>|色|緑|レアリティ|アンコモン|マナコスト|11|</v>
      </c>
      <c r="B281" s="1" t="s">
        <v>1049</v>
      </c>
      <c r="C281" s="1" t="s">
        <v>1069</v>
      </c>
      <c r="D281" s="4" t="s">
        <v>0</v>
      </c>
      <c r="E281" s="1" t="s">
        <v>1069</v>
      </c>
      <c r="F281" s="1" t="str">
        <f>IF(R280=0,"",R280)</f>
        <v>緑</v>
      </c>
      <c r="G281" s="1" t="s">
        <v>1069</v>
      </c>
      <c r="H281" s="4" t="s">
        <v>1073</v>
      </c>
      <c r="I281" s="1" t="s">
        <v>1069</v>
      </c>
      <c r="J281" s="1" t="str">
        <f>IF(T280=0,"",T280)</f>
        <v>アンコモン</v>
      </c>
      <c r="K281" s="1" t="s">
        <v>1069</v>
      </c>
      <c r="L281" s="4" t="s">
        <v>1074</v>
      </c>
      <c r="M281" s="1" t="s">
        <v>1069</v>
      </c>
      <c r="N281" s="1">
        <f>IF(V280=0,"",V280)</f>
        <v>11</v>
      </c>
      <c r="O281" s="1" t="s">
        <v>1069</v>
      </c>
      <c r="Q281" s="9" t="s">
        <v>5</v>
      </c>
      <c r="R281" s="10" t="str">
        <f>INDEX(AL:AL,W278+1)</f>
        <v>クリーチャー</v>
      </c>
      <c r="S281" s="15" t="s">
        <v>1075</v>
      </c>
      <c r="T281" s="10" t="str">
        <f>INDEX(AN:AN,W278+1)</f>
        <v>人間</v>
      </c>
      <c r="U281" s="10" t="str">
        <f>INDEX(AO:AO,W278+1)</f>
        <v>シャーマン</v>
      </c>
      <c r="V281" s="10" t="str">
        <f>INDEX(AP:AP,W278+1)</f>
        <v>狼男</v>
      </c>
      <c r="W281" s="16"/>
      <c r="X281" s="10" t="str">
        <f>INDEX(AZ:AZ,W278+1)</f>
        <v>あな</v>
      </c>
      <c r="Y281" s="10" t="str">
        <f>INDEX(BA:BA,W278+1)</f>
        <v/>
      </c>
      <c r="Z281" s="10" t="str">
        <f>INDEX(BB:BB,W278+1)</f>
        <v/>
      </c>
      <c r="AA281" s="10">
        <f>INDEX(BC:BC,W278+1)</f>
        <v>0</v>
      </c>
      <c r="AC281" s="28"/>
      <c r="AD281" s="28"/>
      <c r="BF281" s="9" t="s">
        <v>1049</v>
      </c>
    </row>
    <row r="282" spans="1:58">
      <c r="A282" s="1" t="str">
        <f t="shared" si="51"/>
        <v>|種別|クリーチャー|サブタイプ|人間|シャーマン|狼男|</v>
      </c>
      <c r="B282" s="1" t="s">
        <v>1049</v>
      </c>
      <c r="C282" s="1" t="s">
        <v>1069</v>
      </c>
      <c r="D282" s="4" t="s">
        <v>5</v>
      </c>
      <c r="E282" s="1" t="s">
        <v>1069</v>
      </c>
      <c r="F282" s="1" t="str">
        <f>IF(R281=0,"",R281)</f>
        <v>クリーチャー</v>
      </c>
      <c r="G282" s="1" t="s">
        <v>1069</v>
      </c>
      <c r="H282" s="4" t="s">
        <v>1078</v>
      </c>
      <c r="I282" s="1" t="s">
        <v>1069</v>
      </c>
      <c r="J282" s="1" t="str">
        <f>IF(T281=0,"",T281)</f>
        <v>人間</v>
      </c>
      <c r="K282" s="1" t="s">
        <v>1069</v>
      </c>
      <c r="L282" s="1" t="str">
        <f>IF(U281=0,"",U281)</f>
        <v>シャーマン</v>
      </c>
      <c r="M282" s="1" t="s">
        <v>1069</v>
      </c>
      <c r="N282" s="1" t="str">
        <f>IF(V281=0,"",V281)</f>
        <v>狼男</v>
      </c>
      <c r="O282" s="1" t="s">
        <v>1069</v>
      </c>
      <c r="Q282" s="9" t="s">
        <v>1079</v>
      </c>
      <c r="R282" s="10" t="str">
        <f>INDEX(BD:BD,W278+1)</f>
        <v>あなたがパワー6以上の他のクリーチャーをコントロールしていない限り、このクリーチャーは攻撃できない。&amp;br;各ターン開始時に、直前のターンにカードが唱えられていなかった場合、このクリーチャーは変身する。</v>
      </c>
      <c r="S282" s="11"/>
      <c r="T282" s="11"/>
      <c r="U282" s="11"/>
      <c r="V282" s="12"/>
      <c r="W282" s="16"/>
      <c r="X282" s="8"/>
      <c r="Y282" s="8"/>
      <c r="Z282" s="8"/>
      <c r="AA282" s="30"/>
      <c r="AC282" s="28"/>
      <c r="AD282" s="28"/>
      <c r="BF282" s="9" t="s">
        <v>1049</v>
      </c>
    </row>
    <row r="283" spans="1:58">
      <c r="A283" s="1" t="str">
        <f t="shared" si="51"/>
        <v>|テキスト|&gt;|&gt;|&gt;|&gt;|あなたがパワー6以上の他のクリーチャーをコントロールしていない限り、このクリーチャーは攻撃できない。&amp;br;各ターン開始時に、直前のターンにカードが唱えられていなかった場合、このクリーチャーは変身する。|</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あなたがパワー6以上の他のクリーチャーをコントロールしていない限り、このクリーチャーは攻撃できない。&amp;br;各ターン開始時に、直前のターンにカードが唱えられていなかった場合、このクリーチャーは変身する。</v>
      </c>
      <c r="O283" s="1" t="s">
        <v>1069</v>
      </c>
      <c r="Q283" s="14" t="s">
        <v>21</v>
      </c>
      <c r="R283" s="10" t="str">
        <f>INDEX(BE:BE,W278+1)</f>
        <v>This creature Can't Attack unless you control another creature with a power of 6 or more.&amp;br;At the beginning of any turn, if no Cards were cast last turn, Transform this creature.</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|英テキスト|&gt;|&gt;|&gt;|&gt;|This creature Can't Attack unless you control another creature with a power of 6 or more.&amp;br;At the beginning of any turn, if no Cards were cast last turn, Transform this creature.|</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This creature Can't Attack unless you control another creature with a power of 6 or more.&amp;br;At the beginning of any turn, if no Cards were cast last turn, Transform this creature.</v>
      </c>
      <c r="O284" s="1" t="s">
        <v>1069</v>
      </c>
      <c r="Q284" s="9" t="s">
        <v>12</v>
      </c>
      <c r="R284" s="10" t="str">
        <f>IF(INDEX(AX:AX,W278+1)="",0,INDEX(AX:AX,W278+1)&amp;"/"&amp;INDEX(AY:AY,W278+1))</f>
        <v>4/4</v>
      </c>
      <c r="S284" s="11"/>
      <c r="T284" s="11"/>
      <c r="U284" s="11"/>
      <c r="V284" s="12"/>
      <c r="W284" s="16"/>
      <c r="X284" s="9"/>
      <c r="Y284" s="28"/>
      <c r="Z284" s="28"/>
      <c r="AA284" s="29"/>
      <c r="AC284" s="28"/>
      <c r="AD284" s="28"/>
      <c r="BF284" s="9" t="s">
        <v>1049</v>
      </c>
    </row>
    <row r="285" spans="1:58">
      <c r="A285" s="1" t="str">
        <f t="shared" si="51"/>
        <v>|PT|&gt;|4/4|シールド数|&gt;||</v>
      </c>
      <c r="B285" s="1" t="s">
        <v>1049</v>
      </c>
      <c r="C285" s="1" t="s">
        <v>1069</v>
      </c>
      <c r="D285" s="1" t="s">
        <v>12</v>
      </c>
      <c r="E285" s="1" t="s">
        <v>1069</v>
      </c>
      <c r="F285" s="1" t="s">
        <v>1083</v>
      </c>
      <c r="G285" s="1" t="s">
        <v>1069</v>
      </c>
      <c r="H285" s="1" t="str">
        <f>IF(R284=0,"",R284)</f>
        <v>4/4</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*ラムホルトの解体者/Lambholt Butcher</v>
      </c>
      <c r="B292" s="1" t="s">
        <v>1049</v>
      </c>
      <c r="C292" s="1" t="str">
        <f>"*"&amp;R292&amp;"/"&amp;T292</f>
        <v>*ラムホルトの解体者/Lambholt Butcher</v>
      </c>
      <c r="Q292" s="9" t="s">
        <v>3</v>
      </c>
      <c r="R292" s="10" t="str">
        <f>INDEX(AJ:AJ,W291+1)</f>
        <v>ラムホルトの解体者</v>
      </c>
      <c r="S292" s="11" t="s">
        <v>4</v>
      </c>
      <c r="T292" s="10" t="str">
        <f>INDEX(AK:AK,W291+1)</f>
        <v>Lambholt Butcher</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緑</v>
      </c>
      <c r="S293" s="15" t="s">
        <v>1</v>
      </c>
      <c r="T293" s="10" t="str">
        <f>INDEX(AG:AG,W291+1)</f>
        <v>アンコモン</v>
      </c>
      <c r="U293" s="15" t="s">
        <v>2</v>
      </c>
      <c r="V293" s="10">
        <f>INDEX(AI:AI,W291+1)</f>
        <v>1</v>
      </c>
      <c r="W293" s="16"/>
      <c r="X293" s="10" t="str">
        <f>INDEX(AQ:AQ,W291+1)</f>
        <v>各ターン開始時に、直前のターンにカードが2枚以上唱えられていた場合、このクリーチャーは変身する。</v>
      </c>
      <c r="Y293" s="28"/>
      <c r="Z293" s="28"/>
      <c r="AA293" s="29"/>
      <c r="AC293" s="11"/>
      <c r="AD293" s="11"/>
      <c r="BF293" s="9" t="s">
        <v>1049</v>
      </c>
    </row>
    <row r="294" spans="1:58">
      <c r="A294" s="1" t="str">
        <f t="shared" si="51"/>
        <v>|色|緑|レアリティ|アンコモン|マナコスト|1|</v>
      </c>
      <c r="B294" s="1" t="s">
        <v>1049</v>
      </c>
      <c r="C294" s="1" t="s">
        <v>1069</v>
      </c>
      <c r="D294" s="4" t="s">
        <v>0</v>
      </c>
      <c r="E294" s="1" t="s">
        <v>1069</v>
      </c>
      <c r="F294" s="1" t="str">
        <f>IF(R293=0,"",R293)</f>
        <v>緑</v>
      </c>
      <c r="G294" s="1" t="s">
        <v>1069</v>
      </c>
      <c r="H294" s="4" t="s">
        <v>1073</v>
      </c>
      <c r="I294" s="1" t="s">
        <v>1069</v>
      </c>
      <c r="J294" s="1" t="str">
        <f>IF(T293=0,"",T293)</f>
        <v>アンコモン</v>
      </c>
      <c r="K294" s="1" t="s">
        <v>1069</v>
      </c>
      <c r="L294" s="4" t="s">
        <v>1074</v>
      </c>
      <c r="M294" s="1" t="s">
        <v>1069</v>
      </c>
      <c r="N294" s="1">
        <f>IF(V293=0,"",V293)</f>
        <v>1</v>
      </c>
      <c r="O294" s="1" t="s">
        <v>1069</v>
      </c>
      <c r="Q294" s="9" t="s">
        <v>5</v>
      </c>
      <c r="R294" s="10" t="str">
        <f>INDEX(AL:AL,W291+1)</f>
        <v>クリーチャー</v>
      </c>
      <c r="S294" s="15" t="s">
        <v>1075</v>
      </c>
      <c r="T294" s="10">
        <f>INDEX(AN:AN,W291+1)</f>
        <v>0</v>
      </c>
      <c r="U294" s="10">
        <f>INDEX(AO:AO,W291+1)</f>
        <v>0</v>
      </c>
      <c r="V294" s="10">
        <f>INDEX(AP:AP,W291+1)</f>
        <v>0</v>
      </c>
      <c r="W294" s="16"/>
      <c r="X294" s="10" t="str">
        <f>INDEX(AZ:AZ,W291+1)</f>
        <v>各タ</v>
      </c>
      <c r="Y294" s="10" t="str">
        <f>INDEX(BA:BA,W291+1)</f>
        <v/>
      </c>
      <c r="Z294" s="10" t="str">
        <f>INDEX(BB:BB,W291+1)</f>
        <v/>
      </c>
      <c r="AA294" s="10">
        <f>INDEX(BC:BC,W291+1)</f>
        <v>0</v>
      </c>
      <c r="AC294" s="28"/>
      <c r="AD294" s="28"/>
      <c r="BF294" s="9" t="s">
        <v>1049</v>
      </c>
    </row>
    <row r="295" spans="1:58">
      <c r="A295" s="1" t="str">
        <f t="shared" si="51"/>
        <v>|種別|クリーチャー|サブタイプ||||</v>
      </c>
      <c r="B295" s="1" t="s">
        <v>1049</v>
      </c>
      <c r="C295" s="1" t="s">
        <v>1069</v>
      </c>
      <c r="D295" s="4" t="s">
        <v>5</v>
      </c>
      <c r="E295" s="1" t="s">
        <v>1069</v>
      </c>
      <c r="F295" s="1" t="str">
        <f>IF(R294=0,"",R294)</f>
        <v>クリーチャー</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各ターン開始時に、直前のターンにカードが2枚以上唱えられていた場合、このクリーチャーは変身する。</v>
      </c>
      <c r="S295" s="11"/>
      <c r="T295" s="11"/>
      <c r="U295" s="11"/>
      <c r="V295" s="12"/>
      <c r="W295" s="16"/>
      <c r="X295" s="8"/>
      <c r="Y295" s="8"/>
      <c r="Z295" s="8"/>
      <c r="AA295" s="30"/>
      <c r="AC295" s="28"/>
      <c r="AD295" s="28"/>
      <c r="BF295" s="9" t="s">
        <v>1049</v>
      </c>
    </row>
    <row r="296" spans="1:58">
      <c r="A296" s="1" t="str">
        <f t="shared" si="51"/>
        <v>|テキスト|&gt;|&gt;|&gt;|&gt;|各ターン開始時に、直前のターンにカードが2枚以上唱えられていた場合、このクリーチャーは変身する。|</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各ターン開始時に、直前のターンにカードが2枚以上唱えられていた場合、このクリーチャーは変身する。</v>
      </c>
      <c r="O296" s="1" t="s">
        <v>1069</v>
      </c>
      <c r="Q296" s="14" t="s">
        <v>21</v>
      </c>
      <c r="R296" s="10" t="str">
        <f>INDEX(BE:BE,W291+1)</f>
        <v>At the beginning of each turn, if 2 or more Cards were cast last turn, Transform this creature.</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|英テキスト|&gt;|&gt;|&gt;|&gt;|At the beginning of each turn, if 2 or more Cards were cast last turn, Transform this creature.|</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At the beginning of each turn, if 2 or more Cards were cast last turn, Transform this creature.</v>
      </c>
      <c r="O297" s="1" t="s">
        <v>1069</v>
      </c>
      <c r="Q297" s="9" t="s">
        <v>12</v>
      </c>
      <c r="R297" s="10" t="str">
        <f>IF(INDEX(AX:AX,W291+1)="",0,INDEX(AX:AX,W291+1)&amp;"/"&amp;INDEX(AY:AY,W291+1))</f>
        <v>6/6</v>
      </c>
      <c r="S297" s="11"/>
      <c r="T297" s="11"/>
      <c r="U297" s="11"/>
      <c r="V297" s="12"/>
      <c r="W297" s="16"/>
      <c r="X297" s="9"/>
      <c r="Y297" s="28"/>
      <c r="Z297" s="28"/>
      <c r="AA297" s="29"/>
      <c r="AC297" s="28"/>
      <c r="AD297" s="28"/>
      <c r="BF297" s="9" t="s">
        <v>1049</v>
      </c>
    </row>
    <row r="298" spans="1:58">
      <c r="A298" s="1" t="str">
        <f t="shared" si="51"/>
        <v>|PT|&gt;|6/6|シールド数|&gt;||</v>
      </c>
      <c r="B298" s="1" t="s">
        <v>1049</v>
      </c>
      <c r="C298" s="1" t="s">
        <v>1069</v>
      </c>
      <c r="D298" s="1" t="s">
        <v>12</v>
      </c>
      <c r="E298" s="1" t="s">
        <v>1069</v>
      </c>
      <c r="F298" s="1" t="s">
        <v>1083</v>
      </c>
      <c r="G298" s="1" t="s">
        <v>1069</v>
      </c>
      <c r="H298" s="1" t="str">
        <f>IF(R297=0,"",R297)</f>
        <v>6/6</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*偏執的な皮剥ぎ人/Obsessive Skinner</v>
      </c>
      <c r="B305" s="1" t="s">
        <v>1049</v>
      </c>
      <c r="C305" s="1" t="str">
        <f>"*"&amp;R305&amp;"/"&amp;T305</f>
        <v>*偏執的な皮剥ぎ人/Obsessive Skinner</v>
      </c>
      <c r="Q305" s="9" t="s">
        <v>3</v>
      </c>
      <c r="R305" s="10" t="str">
        <f>INDEX(AJ:AJ,W304+1)</f>
        <v>偏執的な皮剥ぎ人</v>
      </c>
      <c r="S305" s="11" t="s">
        <v>4</v>
      </c>
      <c r="T305" s="10" t="str">
        <f>INDEX(AK:AK,W304+1)</f>
        <v>Obsessive Skinner</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緑</v>
      </c>
      <c r="S306" s="15" t="s">
        <v>1</v>
      </c>
      <c r="T306" s="10" t="str">
        <f>INDEX(AG:AG,W304+1)</f>
        <v>アンコモン</v>
      </c>
      <c r="U306" s="15" t="s">
        <v>2</v>
      </c>
      <c r="V306" s="10">
        <f>INDEX(AI:AI,W304+1)</f>
        <v>7</v>
      </c>
      <c r="W306" s="16"/>
      <c r="X306" s="10" t="str">
        <f>INDEX(AQ:AQ,W304+1)</f>
        <v>このクリーチャーが戦場に出たとき、あなたがコントロールする最初のクリーチャーは+1/+1の修正を受ける。</v>
      </c>
      <c r="Y306" s="28"/>
      <c r="Z306" s="28"/>
      <c r="AA306" s="29"/>
      <c r="AC306" s="11"/>
      <c r="AD306" s="11"/>
      <c r="BF306" s="9" t="s">
        <v>1049</v>
      </c>
    </row>
    <row r="307" spans="1:58">
      <c r="A307" s="1" t="str">
        <f t="shared" si="51"/>
        <v>|色|緑|レアリティ|アンコモン|マナコスト|7|</v>
      </c>
      <c r="B307" s="1" t="s">
        <v>1049</v>
      </c>
      <c r="C307" s="1" t="s">
        <v>1069</v>
      </c>
      <c r="D307" s="4" t="s">
        <v>0</v>
      </c>
      <c r="E307" s="1" t="s">
        <v>1069</v>
      </c>
      <c r="F307" s="1" t="str">
        <f>IF(R306=0,"",R306)</f>
        <v>緑</v>
      </c>
      <c r="G307" s="1" t="s">
        <v>1069</v>
      </c>
      <c r="H307" s="4" t="s">
        <v>1073</v>
      </c>
      <c r="I307" s="1" t="s">
        <v>1069</v>
      </c>
      <c r="J307" s="1" t="str">
        <f>IF(T306=0,"",T306)</f>
        <v>アンコモン</v>
      </c>
      <c r="K307" s="1" t="s">
        <v>1069</v>
      </c>
      <c r="L307" s="4" t="s">
        <v>1074</v>
      </c>
      <c r="M307" s="1" t="s">
        <v>1069</v>
      </c>
      <c r="N307" s="1">
        <f>IF(V306=0,"",V306)</f>
        <v>7</v>
      </c>
      <c r="O307" s="1" t="s">
        <v>1069</v>
      </c>
      <c r="Q307" s="9" t="s">
        <v>5</v>
      </c>
      <c r="R307" s="10" t="str">
        <f>INDEX(AL:AL,W304+1)</f>
        <v>クリーチャー</v>
      </c>
      <c r="S307" s="15" t="s">
        <v>1075</v>
      </c>
      <c r="T307" s="10" t="str">
        <f>INDEX(AN:AN,W304+1)</f>
        <v>人間</v>
      </c>
      <c r="U307" s="10" t="str">
        <f>INDEX(AO:AO,W304+1)</f>
        <v>ならず者</v>
      </c>
      <c r="V307" s="10">
        <f>INDEX(AP:AP,W304+1)</f>
        <v>0</v>
      </c>
      <c r="W307" s="16"/>
      <c r="X307" s="10" t="str">
        <f>INDEX(AZ:AZ,W304+1)</f>
        <v>この</v>
      </c>
      <c r="Y307" s="10" t="str">
        <f>INDEX(BA:BA,W304+1)</f>
        <v/>
      </c>
      <c r="Z307" s="10" t="str">
        <f>INDEX(BB:BB,W304+1)</f>
        <v/>
      </c>
      <c r="AA307" s="10">
        <f>INDEX(BC:BC,W304+1)</f>
        <v>0</v>
      </c>
      <c r="AC307" s="28"/>
      <c r="AD307" s="28"/>
      <c r="BF307" s="9" t="s">
        <v>1049</v>
      </c>
    </row>
    <row r="308" spans="1:58">
      <c r="A308" s="1" t="str">
        <f t="shared" si="51"/>
        <v>|種別|クリーチャー|サブタイプ|人間|ならず者||</v>
      </c>
      <c r="B308" s="1" t="s">
        <v>1049</v>
      </c>
      <c r="C308" s="1" t="s">
        <v>1069</v>
      </c>
      <c r="D308" s="4" t="s">
        <v>5</v>
      </c>
      <c r="E308" s="1" t="s">
        <v>1069</v>
      </c>
      <c r="F308" s="1" t="str">
        <f>IF(R307=0,"",R307)</f>
        <v>クリーチャー</v>
      </c>
      <c r="G308" s="1" t="s">
        <v>1069</v>
      </c>
      <c r="H308" s="4" t="s">
        <v>1078</v>
      </c>
      <c r="I308" s="1" t="s">
        <v>1069</v>
      </c>
      <c r="J308" s="1" t="str">
        <f>IF(T307=0,"",T307)</f>
        <v>人間</v>
      </c>
      <c r="K308" s="1" t="s">
        <v>1069</v>
      </c>
      <c r="L308" s="1" t="str">
        <f>IF(U307=0,"",U307)</f>
        <v>ならず者</v>
      </c>
      <c r="M308" s="1" t="s">
        <v>1069</v>
      </c>
      <c r="N308" s="1" t="str">
        <f>IF(V307=0,"",V307)</f>
        <v/>
      </c>
      <c r="O308" s="1" t="s">
        <v>1069</v>
      </c>
      <c r="Q308" s="9" t="s">
        <v>1079</v>
      </c>
      <c r="R308" s="10" t="str">
        <f>INDEX(BD:BD,W304+1)</f>
        <v>このクリーチャーが戦場に出たとき、あなたがコントロールする最初のクリーチャーは+1/+1の修正を受ける。&amp;br;対戦相手のターン開始時に、昂揚：あなたがコントロールする最初のクリーチャーは+1/+1の修正を受ける。</v>
      </c>
      <c r="S308" s="11"/>
      <c r="T308" s="11"/>
      <c r="U308" s="11"/>
      <c r="V308" s="12"/>
      <c r="W308" s="16"/>
      <c r="X308" s="8"/>
      <c r="Y308" s="8"/>
      <c r="Z308" s="8"/>
      <c r="AA308" s="30"/>
      <c r="AC308" s="28"/>
      <c r="AD308" s="28"/>
      <c r="BF308" s="9" t="s">
        <v>1049</v>
      </c>
    </row>
    <row r="309" spans="1:58">
      <c r="A309" s="1" t="str">
        <f t="shared" si="51"/>
        <v>|テキスト|&gt;|&gt;|&gt;|&gt;|このクリーチャーが戦場に出たとき、あなたがコントロールする最初のクリーチャーは+1/+1の修正を受ける。&amp;br;対戦相手のターン開始時に、昂揚：あなたがコントロールする最初のクリーチャーは+1/+1の修正を受ける。|</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このクリーチャーが戦場に出たとき、あなたがコントロールする最初のクリーチャーは+1/+1の修正を受ける。&amp;br;対戦相手のターン開始時に、昂揚：あなたがコントロールする最初のクリーチャーは+1/+1の修正を受ける。</v>
      </c>
      <c r="O309" s="1" t="s">
        <v>1069</v>
      </c>
      <c r="Q309" s="14" t="s">
        <v>21</v>
      </c>
      <c r="R309" s="10" t="str">
        <f>INDEX(BE:BE,W304+1)</f>
        <v>When this creature enters the battlefield, the first creature you control gains +1/+1.&amp;br;At the beginning of your opponent's turn, Delirium:the first creature you control gains +1/+1.</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|英テキスト|&gt;|&gt;|&gt;|&gt;|When this creature enters the battlefield, the first creature you control gains +1/+1.&amp;br;At the beginning of your opponent's turn, Delirium:the first creature you control gains +1/+1.|</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When this creature enters the battlefield, the first creature you control gains +1/+1.&amp;br;At the beginning of your opponent's turn, Delirium:the first creature you control gains +1/+1.</v>
      </c>
      <c r="O310" s="1" t="s">
        <v>1069</v>
      </c>
      <c r="Q310" s="9" t="s">
        <v>12</v>
      </c>
      <c r="R310" s="10" t="str">
        <f>IF(INDEX(AX:AX,W304+1)="",0,INDEX(AX:AX,W304+1)&amp;"/"&amp;INDEX(AY:AY,W304+1))</f>
        <v>1/1</v>
      </c>
      <c r="S310" s="11"/>
      <c r="T310" s="11"/>
      <c r="U310" s="11"/>
      <c r="V310" s="12"/>
      <c r="W310" s="16"/>
      <c r="X310" s="9"/>
      <c r="Y310" s="28"/>
      <c r="Z310" s="28"/>
      <c r="AA310" s="29"/>
      <c r="AC310" s="28"/>
      <c r="AD310" s="28"/>
      <c r="BF310" s="9" t="s">
        <v>1049</v>
      </c>
    </row>
    <row r="311" spans="1:58">
      <c r="A311" s="1" t="str">
        <f t="shared" si="51"/>
        <v>|PT|&gt;|1/1|シールド数|&gt;||</v>
      </c>
      <c r="B311" s="1" t="s">
        <v>1049</v>
      </c>
      <c r="C311" s="1" t="s">
        <v>1069</v>
      </c>
      <c r="D311" s="1" t="s">
        <v>12</v>
      </c>
      <c r="E311" s="1" t="s">
        <v>1069</v>
      </c>
      <c r="F311" s="1" t="s">
        <v>1083</v>
      </c>
      <c r="G311" s="1" t="s">
        <v>1069</v>
      </c>
      <c r="H311" s="1" t="str">
        <f>IF(R310=0,"",R310)</f>
        <v>1/1</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*古参の聖戦士/Veteran Cathar</v>
      </c>
      <c r="B318" s="1" t="s">
        <v>1049</v>
      </c>
      <c r="C318" s="1" t="str">
        <f>"*"&amp;R318&amp;"/"&amp;T318</f>
        <v>*古参の聖戦士/Veteran Cathar</v>
      </c>
      <c r="Q318" s="9" t="s">
        <v>3</v>
      </c>
      <c r="R318" s="10" t="str">
        <f>INDEX(AJ:AJ,W317+1)</f>
        <v>古参の聖戦士</v>
      </c>
      <c r="S318" s="11" t="s">
        <v>4</v>
      </c>
      <c r="T318" s="10" t="str">
        <f>INDEX(AK:AK,W317+1)</f>
        <v>Veteran Cathar</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緑</v>
      </c>
      <c r="S319" s="15" t="s">
        <v>1</v>
      </c>
      <c r="T319" s="10" t="str">
        <f>INDEX(AG:AG,W317+1)</f>
        <v>アンコモン</v>
      </c>
      <c r="U319" s="15" t="s">
        <v>2</v>
      </c>
      <c r="V319" s="10">
        <f>INDEX(AI:AI,W317+1)</f>
        <v>9</v>
      </c>
      <c r="W319" s="16"/>
      <c r="X319" s="10" t="str">
        <f>INDEX(AQ:AQ,W317+1)</f>
        <v>ジェム1個を起動する：あなたのターン終了時まで、あなたがコントロールする各人間は二段攻撃を得る。</v>
      </c>
      <c r="Y319" s="28"/>
      <c r="Z319" s="28"/>
      <c r="AA319" s="29"/>
      <c r="AC319" s="11"/>
      <c r="AD319" s="11"/>
      <c r="BF319" s="9" t="s">
        <v>1049</v>
      </c>
    </row>
    <row r="320" spans="1:58">
      <c r="A320" s="1" t="str">
        <f t="shared" si="51"/>
        <v>|色|緑|レアリティ|アンコモン|マナコスト|9|</v>
      </c>
      <c r="B320" s="1" t="s">
        <v>1049</v>
      </c>
      <c r="C320" s="1" t="s">
        <v>1069</v>
      </c>
      <c r="D320" s="4" t="s">
        <v>0</v>
      </c>
      <c r="E320" s="1" t="s">
        <v>1069</v>
      </c>
      <c r="F320" s="1" t="str">
        <f>IF(R319=0,"",R319)</f>
        <v>緑</v>
      </c>
      <c r="G320" s="1" t="s">
        <v>1069</v>
      </c>
      <c r="H320" s="4" t="s">
        <v>1073</v>
      </c>
      <c r="I320" s="1" t="s">
        <v>1069</v>
      </c>
      <c r="J320" s="1" t="str">
        <f>IF(T319=0,"",T319)</f>
        <v>アンコモン</v>
      </c>
      <c r="K320" s="1" t="s">
        <v>1069</v>
      </c>
      <c r="L320" s="4" t="s">
        <v>1074</v>
      </c>
      <c r="M320" s="1" t="s">
        <v>1069</v>
      </c>
      <c r="N320" s="1">
        <f>IF(V319=0,"",V319)</f>
        <v>9</v>
      </c>
      <c r="O320" s="1" t="s">
        <v>1069</v>
      </c>
      <c r="Q320" s="9" t="s">
        <v>5</v>
      </c>
      <c r="R320" s="10" t="str">
        <f>INDEX(AL:AL,W317+1)</f>
        <v>クリーチャー</v>
      </c>
      <c r="S320" s="15" t="s">
        <v>1075</v>
      </c>
      <c r="T320" s="10" t="str">
        <f>INDEX(AN:AN,W317+1)</f>
        <v>人間</v>
      </c>
      <c r="U320" s="10" t="str">
        <f>INDEX(AO:AO,W317+1)</f>
        <v>兵士</v>
      </c>
      <c r="V320" s="10">
        <f>INDEX(AP:AP,W317+1)</f>
        <v>0</v>
      </c>
      <c r="W320" s="16"/>
      <c r="X320" s="10" t="str">
        <f>INDEX(AZ:AZ,W317+1)</f>
        <v>ジェ</v>
      </c>
      <c r="Y320" s="10" t="str">
        <f>INDEX(BA:BA,W317+1)</f>
        <v/>
      </c>
      <c r="Z320" s="10" t="str">
        <f>INDEX(BB:BB,W317+1)</f>
        <v/>
      </c>
      <c r="AA320" s="10">
        <f>INDEX(BC:BC,W317+1)</f>
        <v>0</v>
      </c>
      <c r="AC320" s="28"/>
      <c r="AD320" s="28"/>
      <c r="BF320" s="9" t="s">
        <v>1049</v>
      </c>
    </row>
    <row r="321" spans="1:58">
      <c r="A321" s="1" t="str">
        <f t="shared" si="51"/>
        <v>|種別|クリーチャー|サブタイプ|人間|兵士||</v>
      </c>
      <c r="B321" s="1" t="s">
        <v>1049</v>
      </c>
      <c r="C321" s="1" t="s">
        <v>1069</v>
      </c>
      <c r="D321" s="4" t="s">
        <v>5</v>
      </c>
      <c r="E321" s="1" t="s">
        <v>1069</v>
      </c>
      <c r="F321" s="1" t="str">
        <f>IF(R320=0,"",R320)</f>
        <v>クリーチャー</v>
      </c>
      <c r="G321" s="1" t="s">
        <v>1069</v>
      </c>
      <c r="H321" s="4" t="s">
        <v>1078</v>
      </c>
      <c r="I321" s="1" t="s">
        <v>1069</v>
      </c>
      <c r="J321" s="1" t="str">
        <f>IF(T320=0,"",T320)</f>
        <v>人間</v>
      </c>
      <c r="K321" s="1" t="s">
        <v>1069</v>
      </c>
      <c r="L321" s="1" t="str">
        <f>IF(U320=0,"",U320)</f>
        <v>兵士</v>
      </c>
      <c r="M321" s="1" t="s">
        <v>1069</v>
      </c>
      <c r="N321" s="1" t="str">
        <f>IF(V320=0,"",V320)</f>
        <v/>
      </c>
      <c r="O321" s="1" t="s">
        <v>1069</v>
      </c>
      <c r="Q321" s="9" t="s">
        <v>1079</v>
      </c>
      <c r="R321" s="10" t="str">
        <f>INDEX(BD:BD,W317+1)</f>
        <v>ジェム1個を起動する：あなたのターン終了時まで、あなたがコントロールする各人間は二段攻撃を得る。</v>
      </c>
      <c r="S321" s="11"/>
      <c r="T321" s="11"/>
      <c r="U321" s="11"/>
      <c r="V321" s="12"/>
      <c r="W321" s="16"/>
      <c r="X321" s="8" t="s">
        <v>1049</v>
      </c>
      <c r="Y321" s="8"/>
      <c r="Z321" s="8"/>
      <c r="AA321" s="30"/>
      <c r="AC321" s="28"/>
      <c r="AD321" s="28"/>
      <c r="BF321" s="9" t="s">
        <v>1049</v>
      </c>
    </row>
    <row r="322" spans="1:58">
      <c r="A322" s="1" t="str">
        <f t="shared" si="51"/>
        <v>|テキスト|&gt;|&gt;|&gt;|&gt;|ジェム1個を起動する：あなたのターン終了時まで、あなたがコントロールする各人間は二段攻撃を得る。|</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ジェム1個を起動する：あなたのターン終了時まで、あなたがコントロールする各人間は二段攻撃を得る。</v>
      </c>
      <c r="O322" s="1" t="s">
        <v>1069</v>
      </c>
      <c r="Q322" s="14" t="s">
        <v>21</v>
      </c>
      <c r="R322" s="10" t="str">
        <f>INDEX(BE:BE,W317+1)</f>
        <v>Activate 1:Give Double Strike to each Human you control until the end of your turn.</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|英テキスト|&gt;|&gt;|&gt;|&gt;|Activate 1:Give Double Strike to each Human you control until the end of your turn.|</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Activate 1:Give Double Strike to each Human you control until the end of your turn.</v>
      </c>
      <c r="O323" s="1" t="s">
        <v>1069</v>
      </c>
      <c r="Q323" s="9" t="s">
        <v>12</v>
      </c>
      <c r="R323" s="10" t="str">
        <f>IF(INDEX(AX:AX,W317+1)="",0,INDEX(AX:AX,W317+1)&amp;"/"&amp;INDEX(AY:AY,W317+1))</f>
        <v>2/2</v>
      </c>
      <c r="S323" s="11"/>
      <c r="T323" s="11"/>
      <c r="U323" s="11"/>
      <c r="V323" s="12"/>
      <c r="W323" s="16"/>
      <c r="X323" s="9"/>
      <c r="Y323" s="28"/>
      <c r="Z323" s="28"/>
      <c r="AA323" s="29"/>
      <c r="AC323" s="28"/>
      <c r="AD323" s="28"/>
      <c r="BF323" s="9" t="s">
        <v>1049</v>
      </c>
    </row>
    <row r="324" spans="1:58">
      <c r="A324" s="1" t="str">
        <f t="shared" si="51"/>
        <v>|PT|&gt;|2/2|シールド数|&gt;||</v>
      </c>
      <c r="B324" s="1" t="s">
        <v>1049</v>
      </c>
      <c r="C324" s="1" t="s">
        <v>1069</v>
      </c>
      <c r="D324" s="1" t="s">
        <v>12</v>
      </c>
      <c r="E324" s="1" t="s">
        <v>1069</v>
      </c>
      <c r="F324" s="1" t="s">
        <v>1083</v>
      </c>
      <c r="G324" s="1" t="s">
        <v>1069</v>
      </c>
      <c r="H324" s="1" t="str">
        <f>IF(R323=0,"",R323)</f>
        <v>2/2</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*吠え群れの復活/Howlpack Resurgence</v>
      </c>
      <c r="B331" s="1" t="s">
        <v>1049</v>
      </c>
      <c r="C331" s="1" t="str">
        <f>"*"&amp;R331&amp;"/"&amp;T331</f>
        <v>*吠え群れの復活/Howlpack Resurgence</v>
      </c>
      <c r="Q331" s="9" t="s">
        <v>3</v>
      </c>
      <c r="R331" s="10" t="str">
        <f>INDEX(AJ:AJ,W330+1)</f>
        <v>吠え群れの復活</v>
      </c>
      <c r="S331" s="11" t="s">
        <v>4</v>
      </c>
      <c r="T331" s="10" t="str">
        <f>INDEX(AK:AK,W330+1)</f>
        <v>Howlpack Resurgence</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緑</v>
      </c>
      <c r="S332" s="15" t="s">
        <v>1</v>
      </c>
      <c r="T332" s="10" t="str">
        <f>INDEX(AG:AG,W330+1)</f>
        <v>アンコモン</v>
      </c>
      <c r="U332" s="15" t="s">
        <v>2</v>
      </c>
      <c r="V332" s="10">
        <f>INDEX(AI:AI,W330+1)</f>
        <v>3</v>
      </c>
      <c r="W332" s="16"/>
      <c r="X332" s="10" t="str">
        <f>INDEX(AQ:AQ,W330+1)</f>
        <v>このサポートがボード上にある間、あなたがコントロールする各狼と各狼男は+1/+1の修正を受けるとともにトランプルを得る。</v>
      </c>
      <c r="Y332" s="28"/>
      <c r="Z332" s="28"/>
      <c r="AA332" s="29"/>
      <c r="AC332" s="11"/>
      <c r="AD332" s="11"/>
      <c r="BF332" s="9" t="s">
        <v>1049</v>
      </c>
    </row>
    <row r="333" spans="1:58">
      <c r="A333" s="1" t="str">
        <f t="shared" si="62"/>
        <v>|色|緑|レアリティ|アンコモン|マナコスト|3|</v>
      </c>
      <c r="B333" s="1" t="s">
        <v>1049</v>
      </c>
      <c r="C333" s="1" t="s">
        <v>1069</v>
      </c>
      <c r="D333" s="4" t="s">
        <v>0</v>
      </c>
      <c r="E333" s="1" t="s">
        <v>1069</v>
      </c>
      <c r="F333" s="1" t="str">
        <f>IF(R332=0,"",R332)</f>
        <v>緑</v>
      </c>
      <c r="G333" s="1" t="s">
        <v>1069</v>
      </c>
      <c r="H333" s="4" t="s">
        <v>1073</v>
      </c>
      <c r="I333" s="1" t="s">
        <v>1069</v>
      </c>
      <c r="J333" s="1" t="str">
        <f>IF(T332=0,"",T332)</f>
        <v>アンコモン</v>
      </c>
      <c r="K333" s="1" t="s">
        <v>1069</v>
      </c>
      <c r="L333" s="4" t="s">
        <v>1074</v>
      </c>
      <c r="M333" s="1" t="s">
        <v>1069</v>
      </c>
      <c r="N333" s="1">
        <f>IF(V332=0,"",V332)</f>
        <v>3</v>
      </c>
      <c r="O333" s="1" t="s">
        <v>1069</v>
      </c>
      <c r="Q333" s="9" t="s">
        <v>5</v>
      </c>
      <c r="R333" s="10" t="str">
        <f>INDEX(AL:AL,W330+1)</f>
        <v>サポート</v>
      </c>
      <c r="S333" s="15" t="s">
        <v>1075</v>
      </c>
      <c r="T333" s="10">
        <f>INDEX(AN:AN,W330+1)</f>
        <v>0</v>
      </c>
      <c r="U333" s="10">
        <f>INDEX(AO:AO,W330+1)</f>
        <v>0</v>
      </c>
      <c r="V333" s="10">
        <f>INDEX(AP:AP,W330+1)</f>
        <v>0</v>
      </c>
      <c r="W333" s="16"/>
      <c r="X333" s="10" t="str">
        <f>INDEX(AZ:AZ,W330+1)</f>
        <v>この</v>
      </c>
      <c r="Y333" s="10" t="str">
        <f>INDEX(BA:BA,W330+1)</f>
        <v/>
      </c>
      <c r="Z333" s="10" t="str">
        <f>INDEX(BB:BB,W330+1)</f>
        <v/>
      </c>
      <c r="AA333" s="10">
        <f>INDEX(BC:BC,W330+1)</f>
        <v>0</v>
      </c>
      <c r="AC333" s="28"/>
      <c r="AD333" s="28"/>
      <c r="BF333" s="9" t="s">
        <v>1049</v>
      </c>
    </row>
    <row r="334" spans="1:58">
      <c r="A334" s="1" t="str">
        <f t="shared" si="62"/>
        <v>|種別|サポート|サブタイプ||||</v>
      </c>
      <c r="B334" s="1" t="s">
        <v>1049</v>
      </c>
      <c r="C334" s="1" t="s">
        <v>1069</v>
      </c>
      <c r="D334" s="4" t="s">
        <v>5</v>
      </c>
      <c r="E334" s="1" t="s">
        <v>1069</v>
      </c>
      <c r="F334" s="1" t="str">
        <f>IF(R333=0,"",R333)</f>
        <v>サポート</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このサポートがボード上にある間、あなたがコントロールする各狼と各狼男は+1/+1の修正を受けるとともにトランプルを得る。</v>
      </c>
      <c r="S334" s="11"/>
      <c r="T334" s="11"/>
      <c r="U334" s="11"/>
      <c r="V334" s="12"/>
      <c r="W334" s="16"/>
      <c r="X334" s="8"/>
      <c r="Y334" s="8"/>
      <c r="Z334" s="8"/>
      <c r="AA334" s="30"/>
      <c r="AC334" s="28"/>
      <c r="AD334" s="28"/>
      <c r="BF334" s="9" t="s">
        <v>1049</v>
      </c>
    </row>
    <row r="335" spans="1:58">
      <c r="A335" s="1" t="str">
        <f t="shared" si="62"/>
        <v>|テキスト|&gt;|&gt;|&gt;|&gt;|このサポートがボード上にある間、あなたがコントロールする各狼と各狼男は+1/+1の修正を受けるとともにトランプルを得る。|</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このサポートがボード上にある間、あなたがコントロールする各狼と各狼男は+1/+1の修正を受けるとともにトランプルを得る。</v>
      </c>
      <c r="O335" s="1" t="s">
        <v>1069</v>
      </c>
      <c r="Q335" s="14" t="s">
        <v>21</v>
      </c>
      <c r="R335" s="10" t="str">
        <f>INDEX(BE:BE,W330+1)</f>
        <v>While this Support is on the board, each Wolf and Werewolf you control gain +1/+1 and Trample.</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|英テキスト|&gt;|&gt;|&gt;|&gt;|While this Support is on the board, each Wolf and Werewolf you control gain +1/+1 and Trample.|</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While this Support is on the board, each Wolf and Werewolf you control gain +1/+1 and Trample.</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|PT|&gt;||シールド数|&gt;|3|</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f>IF(R337=0,"",R337)</f>
        <v>3</v>
      </c>
      <c r="O337" s="1" t="s">
        <v>1069</v>
      </c>
      <c r="Q337" s="17" t="s">
        <v>13</v>
      </c>
      <c r="R337" s="10">
        <f>INDEX(AW:AW,W330+1)</f>
        <v>3</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*ウルヴェンワルドの謎/Ulvenwald Mysteries</v>
      </c>
      <c r="B344" s="1" t="s">
        <v>1049</v>
      </c>
      <c r="C344" s="1" t="str">
        <f>"*"&amp;R344&amp;"/"&amp;T344</f>
        <v>*ウルヴェンワルドの謎/Ulvenwald Mysteries</v>
      </c>
      <c r="Q344" s="9" t="s">
        <v>3</v>
      </c>
      <c r="R344" s="10" t="str">
        <f>INDEX(AJ:AJ,W343+1)</f>
        <v>ウルヴェンワルドの謎</v>
      </c>
      <c r="S344" s="11" t="s">
        <v>4</v>
      </c>
      <c r="T344" s="10" t="str">
        <f>INDEX(AK:AK,W343+1)</f>
        <v>Ulvenwald Mysteries</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緑</v>
      </c>
      <c r="S345" s="15" t="s">
        <v>1</v>
      </c>
      <c r="T345" s="10" t="str">
        <f>INDEX(AG:AG,W343+1)</f>
        <v>アンコモン</v>
      </c>
      <c r="U345" s="15" t="s">
        <v>2</v>
      </c>
      <c r="V345" s="10">
        <f>INDEX(AI:AI,W343+1)</f>
        <v>6</v>
      </c>
      <c r="W345" s="16"/>
      <c r="X345" s="10" t="str">
        <f>INDEX(AQ:AQ,W343+1)</f>
        <v>あなたがコントロールするトークンでないクリーチャーが死亡したとき、調査を行う。</v>
      </c>
      <c r="Y345" s="28"/>
      <c r="Z345" s="28"/>
      <c r="AA345" s="29"/>
      <c r="AC345" s="11"/>
      <c r="AD345" s="11"/>
      <c r="BF345" s="9" t="s">
        <v>1049</v>
      </c>
    </row>
    <row r="346" spans="1:58">
      <c r="A346" s="1" t="str">
        <f t="shared" si="62"/>
        <v>|色|緑|レアリティ|アンコモン|マナコスト|6|</v>
      </c>
      <c r="B346" s="1" t="s">
        <v>1049</v>
      </c>
      <c r="C346" s="1" t="s">
        <v>1069</v>
      </c>
      <c r="D346" s="4" t="s">
        <v>0</v>
      </c>
      <c r="E346" s="1" t="s">
        <v>1069</v>
      </c>
      <c r="F346" s="1" t="str">
        <f>IF(R345=0,"",R345)</f>
        <v>緑</v>
      </c>
      <c r="G346" s="1" t="s">
        <v>1069</v>
      </c>
      <c r="H346" s="4" t="s">
        <v>1073</v>
      </c>
      <c r="I346" s="1" t="s">
        <v>1069</v>
      </c>
      <c r="J346" s="1" t="str">
        <f>IF(T345=0,"",T345)</f>
        <v>アンコモン</v>
      </c>
      <c r="K346" s="1" t="s">
        <v>1069</v>
      </c>
      <c r="L346" s="4" t="s">
        <v>1074</v>
      </c>
      <c r="M346" s="1" t="s">
        <v>1069</v>
      </c>
      <c r="N346" s="1">
        <f>IF(V345=0,"",V345)</f>
        <v>6</v>
      </c>
      <c r="O346" s="1" t="s">
        <v>1069</v>
      </c>
      <c r="Q346" s="9" t="s">
        <v>5</v>
      </c>
      <c r="R346" s="10" t="str">
        <f>INDEX(AL:AL,W343+1)</f>
        <v>サポート</v>
      </c>
      <c r="S346" s="15" t="s">
        <v>1075</v>
      </c>
      <c r="T346" s="10">
        <f>INDEX(AN:AN,W343+1)</f>
        <v>0</v>
      </c>
      <c r="U346" s="10">
        <f>INDEX(AO:AO,W343+1)</f>
        <v>0</v>
      </c>
      <c r="V346" s="10">
        <f>INDEX(AP:AP,W343+1)</f>
        <v>0</v>
      </c>
      <c r="W346" s="16"/>
      <c r="X346" s="10" t="str">
        <f>INDEX(AZ:AZ,W343+1)</f>
        <v>あな</v>
      </c>
      <c r="Y346" s="10" t="str">
        <f>INDEX(BA:BA,W343+1)</f>
        <v/>
      </c>
      <c r="Z346" s="10" t="str">
        <f>INDEX(BB:BB,W343+1)</f>
        <v/>
      </c>
      <c r="AA346" s="10">
        <f>INDEX(BC:BC,W343+1)</f>
        <v>0</v>
      </c>
      <c r="AC346" s="28"/>
      <c r="AD346" s="28"/>
      <c r="BF346" s="9" t="s">
        <v>1049</v>
      </c>
    </row>
    <row r="347" spans="1:58">
      <c r="A347" s="1" t="str">
        <f t="shared" si="62"/>
        <v>|種別|サポート|サブタイプ||||</v>
      </c>
      <c r="B347" s="1" t="s">
        <v>1049</v>
      </c>
      <c r="C347" s="1" t="s">
        <v>1069</v>
      </c>
      <c r="D347" s="4" t="s">
        <v>5</v>
      </c>
      <c r="E347" s="1" t="s">
        <v>1069</v>
      </c>
      <c r="F347" s="1" t="str">
        <f>IF(R346=0,"",R346)</f>
        <v>サポート</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あなたがコントロールするトークンでないクリーチャーが死亡したとき、調査を行う。&amp;br;あなたがコントロールするサポートが戦場に出たとき、1/1の白の人間･兵士･トークンを1体召喚する。</v>
      </c>
      <c r="S347" s="11"/>
      <c r="T347" s="11"/>
      <c r="U347" s="11"/>
      <c r="V347" s="12"/>
      <c r="W347" s="16"/>
      <c r="X347" s="8"/>
      <c r="Y347" s="8"/>
      <c r="Z347" s="8"/>
      <c r="AA347" s="30"/>
      <c r="AC347" s="28"/>
      <c r="AD347" s="28"/>
      <c r="BF347" s="9" t="s">
        <v>1049</v>
      </c>
    </row>
    <row r="348" spans="1:58">
      <c r="A348" s="1" t="str">
        <f t="shared" si="62"/>
        <v>|テキスト|&gt;|&gt;|&gt;|&gt;|あなたがコントロールするトークンでないクリーチャーが死亡したとき、調査を行う。&amp;br;あなたがコントロールするサポートが戦場に出たとき、1/1の白の人間･兵士･トークンを1体召喚する。|</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あなたがコントロールするトークンでないクリーチャーが死亡したとき、調査を行う。&amp;br;あなたがコントロールするサポートが戦場に出たとき、1/1の白の人間･兵士･トークンを1体召喚する。</v>
      </c>
      <c r="O348" s="1" t="s">
        <v>1069</v>
      </c>
      <c r="Q348" s="14" t="s">
        <v>21</v>
      </c>
      <c r="R348" s="10" t="str">
        <f>INDEX(BE:BE,W343+1)</f>
        <v>When a non-token creature you control dies, Investigate.&amp;br;When a Support you control enters the battlefield, summon 1 1/1 White Human Soldier token.</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|英テキスト|&gt;|&gt;|&gt;|&gt;|When a non-token creature you control dies, Investigate.&amp;br;When a Support you control enters the battlefield, summon 1 1/1 White Human Soldier token.|</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When a non-token creature you control dies, Investigate.&amp;br;When a Support you control enters the battlefield, summon 1 1/1 White Human Soldier token.</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|PT|&gt;||シールド数|&gt;|2|</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f>IF(R350=0,"",R350)</f>
        <v>2</v>
      </c>
      <c r="O350" s="1" t="s">
        <v>1069</v>
      </c>
      <c r="Q350" s="17" t="s">
        <v>13</v>
      </c>
      <c r="R350" s="10">
        <f>INDEX(AW:AW,W343+1)</f>
        <v>2</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*奇妙な森/Weirding Wood</v>
      </c>
      <c r="B357" s="1" t="s">
        <v>1049</v>
      </c>
      <c r="C357" s="1" t="str">
        <f>"*"&amp;R357&amp;"/"&amp;T357</f>
        <v>*奇妙な森/Weirding Wood</v>
      </c>
      <c r="Q357" s="9" t="s">
        <v>3</v>
      </c>
      <c r="R357" s="10" t="str">
        <f>INDEX(AJ:AJ,W356+1)</f>
        <v>奇妙な森</v>
      </c>
      <c r="S357" s="11" t="s">
        <v>4</v>
      </c>
      <c r="T357" s="10" t="str">
        <f>INDEX(AK:AK,W356+1)</f>
        <v>Weirding Wood</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緑</v>
      </c>
      <c r="S358" s="15" t="s">
        <v>1</v>
      </c>
      <c r="T358" s="10" t="str">
        <f>INDEX(AG:AG,W356+1)</f>
        <v>アンコモン</v>
      </c>
      <c r="U358" s="15" t="s">
        <v>2</v>
      </c>
      <c r="V358" s="10">
        <f>INDEX(AI:AI,W356+1)</f>
        <v>5</v>
      </c>
      <c r="W358" s="16"/>
      <c r="X358" s="10" t="str">
        <f>INDEX(AQ:AQ,W356+1)</f>
        <v>このサポートがボードに出たとき、調査を行う。</v>
      </c>
      <c r="Y358" s="28"/>
      <c r="Z358" s="28"/>
      <c r="AA358" s="29"/>
      <c r="AC358" s="11"/>
      <c r="AD358" s="11"/>
      <c r="BF358" s="9" t="s">
        <v>1049</v>
      </c>
    </row>
    <row r="359" spans="1:58">
      <c r="A359" s="1" t="str">
        <f t="shared" si="62"/>
        <v>|色|緑|レアリティ|アンコモン|マナコスト|5|</v>
      </c>
      <c r="B359" s="1" t="s">
        <v>1049</v>
      </c>
      <c r="C359" s="1" t="s">
        <v>1069</v>
      </c>
      <c r="D359" s="4" t="s">
        <v>0</v>
      </c>
      <c r="E359" s="1" t="s">
        <v>1069</v>
      </c>
      <c r="F359" s="1" t="str">
        <f>IF(R358=0,"",R358)</f>
        <v>緑</v>
      </c>
      <c r="G359" s="1" t="s">
        <v>1069</v>
      </c>
      <c r="H359" s="4" t="s">
        <v>1073</v>
      </c>
      <c r="I359" s="1" t="s">
        <v>1069</v>
      </c>
      <c r="J359" s="1" t="str">
        <f>IF(T358=0,"",T358)</f>
        <v>アンコモン</v>
      </c>
      <c r="K359" s="1" t="s">
        <v>1069</v>
      </c>
      <c r="L359" s="4" t="s">
        <v>1074</v>
      </c>
      <c r="M359" s="1" t="s">
        <v>1069</v>
      </c>
      <c r="N359" s="1">
        <f>IF(V358=0,"",V358)</f>
        <v>5</v>
      </c>
      <c r="O359" s="1" t="s">
        <v>1069</v>
      </c>
      <c r="Q359" s="9" t="s">
        <v>5</v>
      </c>
      <c r="R359" s="10" t="str">
        <f>INDEX(AL:AL,W356+1)</f>
        <v>サポート</v>
      </c>
      <c r="S359" s="15" t="s">
        <v>1075</v>
      </c>
      <c r="T359" s="10">
        <f>INDEX(AN:AN,W356+1)</f>
        <v>0</v>
      </c>
      <c r="U359" s="10">
        <f>INDEX(AO:AO,W356+1)</f>
        <v>0</v>
      </c>
      <c r="V359" s="10">
        <f>INDEX(AP:AP,W356+1)</f>
        <v>0</v>
      </c>
      <c r="W359" s="16"/>
      <c r="X359" s="10" t="str">
        <f>INDEX(AZ:AZ,W356+1)</f>
        <v>この</v>
      </c>
      <c r="Y359" s="10" t="str">
        <f>INDEX(BA:BA,W356+1)</f>
        <v/>
      </c>
      <c r="Z359" s="10" t="str">
        <f>INDEX(BB:BB,W356+1)</f>
        <v/>
      </c>
      <c r="AA359" s="10">
        <f>INDEX(BC:BC,W356+1)</f>
        <v>0</v>
      </c>
      <c r="AC359" s="28"/>
      <c r="AD359" s="28"/>
      <c r="BF359" s="9" t="s">
        <v>1049</v>
      </c>
    </row>
    <row r="360" spans="1:58">
      <c r="A360" s="1" t="str">
        <f t="shared" si="62"/>
        <v>|種別|サポート|サブタイプ||||</v>
      </c>
      <c r="B360" s="1" t="s">
        <v>1049</v>
      </c>
      <c r="C360" s="1" t="s">
        <v>1069</v>
      </c>
      <c r="D360" s="4" t="s">
        <v>5</v>
      </c>
      <c r="E360" s="1" t="s">
        <v>1069</v>
      </c>
      <c r="F360" s="1" t="str">
        <f>IF(R359=0,"",R359)</f>
        <v>サポート</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このサポートがボードに出たとき、調査を行う。&amp;br;あなたが3個以上の緑ジェムをマッチしさせたとき、あなたは1マナを得る。</v>
      </c>
      <c r="S360" s="11"/>
      <c r="T360" s="11"/>
      <c r="U360" s="11"/>
      <c r="V360" s="12"/>
      <c r="W360" s="16"/>
      <c r="X360" s="8"/>
      <c r="Y360" s="8"/>
      <c r="Z360" s="8"/>
      <c r="AA360" s="30"/>
      <c r="AC360" s="28"/>
      <c r="AD360" s="28"/>
      <c r="BF360" s="9" t="s">
        <v>1049</v>
      </c>
    </row>
    <row r="361" spans="1:58">
      <c r="A361" s="1" t="str">
        <f t="shared" si="62"/>
        <v>|テキスト|&gt;|&gt;|&gt;|&gt;|このサポートがボードに出たとき、調査を行う。&amp;br;あなたが3個以上の緑ジェムをマッチしさせたとき、あなたは1マナを得る。|</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このサポートがボードに出たとき、調査を行う。&amp;br;あなたが3個以上の緑ジェムをマッチしさせたとき、あなたは1マナを得る。</v>
      </c>
      <c r="O361" s="1" t="s">
        <v>1069</v>
      </c>
      <c r="Q361" s="14" t="s">
        <v>21</v>
      </c>
      <c r="R361" s="10" t="str">
        <f>INDEX(BE:BE,W356+1)</f>
        <v>When this support enters the battlefield, Investigate.&amp;br;When you match 3 or more Green gems, gain 1 mana.</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|英テキスト|&gt;|&gt;|&gt;|&gt;|When this support enters the battlefield, Investigate.&amp;br;When you match 3 or more Green gems, gain 1 mana.|</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When this support enters the battlefield, Investigate.&amp;br;When you match 3 or more Green gems, gain 1 mana.</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|PT|&gt;||シールド数|&gt;|3|</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f>IF(R363=0,"",R363)</f>
        <v>3</v>
      </c>
      <c r="O363" s="1" t="s">
        <v>1069</v>
      </c>
      <c r="Q363" s="17" t="s">
        <v>13</v>
      </c>
      <c r="R363" s="10">
        <f>INDEX(AW:AW,W356+1)</f>
        <v>3</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*死天狗茸の栽培者/Deathcap Cultivator</v>
      </c>
      <c r="B370" s="1" t="s">
        <v>1049</v>
      </c>
      <c r="C370" s="1" t="str">
        <f>"*"&amp;R370&amp;"/"&amp;T370</f>
        <v>*死天狗茸の栽培者/Deathcap Cultivator</v>
      </c>
      <c r="Q370" s="9" t="s">
        <v>3</v>
      </c>
      <c r="R370" s="10" t="str">
        <f>INDEX(AJ:AJ,W369+1)</f>
        <v>死天狗茸の栽培者</v>
      </c>
      <c r="S370" s="11" t="s">
        <v>4</v>
      </c>
      <c r="T370" s="10" t="str">
        <f>INDEX(AK:AK,W369+1)</f>
        <v>Deathcap Cultivator</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緑</v>
      </c>
      <c r="S371" s="15" t="s">
        <v>1</v>
      </c>
      <c r="T371" s="10" t="str">
        <f>INDEX(AG:AG,W369+1)</f>
        <v>レア</v>
      </c>
      <c r="U371" s="15" t="s">
        <v>2</v>
      </c>
      <c r="V371" s="10">
        <f>INDEX(AI:AI,W369+1)</f>
        <v>9</v>
      </c>
      <c r="W371" s="16"/>
      <c r="X371" s="10" t="str">
        <f>INDEX(AQ:AQ,W369+1)</f>
        <v>各ターン開始時に、ジェム1個を黒に変換し、ジェム1個を緑に変換する。</v>
      </c>
      <c r="Y371" s="28"/>
      <c r="Z371" s="28"/>
      <c r="AA371" s="29"/>
      <c r="AC371" s="11"/>
      <c r="AD371" s="11"/>
      <c r="BF371" s="9" t="s">
        <v>1049</v>
      </c>
    </row>
    <row r="372" spans="1:58">
      <c r="A372" s="1" t="str">
        <f t="shared" si="62"/>
        <v>|色|緑|レアリティ|レア|マナコスト|9|</v>
      </c>
      <c r="B372" s="1" t="s">
        <v>1049</v>
      </c>
      <c r="C372" s="1" t="s">
        <v>1069</v>
      </c>
      <c r="D372" s="4" t="s">
        <v>0</v>
      </c>
      <c r="E372" s="1" t="s">
        <v>1069</v>
      </c>
      <c r="F372" s="1" t="str">
        <f>IF(R371=0,"",R371)</f>
        <v>緑</v>
      </c>
      <c r="G372" s="1" t="s">
        <v>1069</v>
      </c>
      <c r="H372" s="4" t="s">
        <v>1073</v>
      </c>
      <c r="I372" s="1" t="s">
        <v>1069</v>
      </c>
      <c r="J372" s="1" t="str">
        <f>IF(T371=0,"",T371)</f>
        <v>レア</v>
      </c>
      <c r="K372" s="1" t="s">
        <v>1069</v>
      </c>
      <c r="L372" s="4" t="s">
        <v>1074</v>
      </c>
      <c r="M372" s="1" t="s">
        <v>1069</v>
      </c>
      <c r="N372" s="1">
        <f>IF(V371=0,"",V371)</f>
        <v>9</v>
      </c>
      <c r="O372" s="1" t="s">
        <v>1069</v>
      </c>
      <c r="Q372" s="9" t="s">
        <v>5</v>
      </c>
      <c r="R372" s="10" t="str">
        <f>INDEX(AL:AL,W369+1)</f>
        <v>クリーチャー</v>
      </c>
      <c r="S372" s="15" t="s">
        <v>1075</v>
      </c>
      <c r="T372" s="10" t="str">
        <f>INDEX(AN:AN,W369+1)</f>
        <v>人間</v>
      </c>
      <c r="U372" s="10" t="str">
        <f>INDEX(AO:AO,W369+1)</f>
        <v>ドルイド</v>
      </c>
      <c r="V372" s="10">
        <f>INDEX(AP:AP,W369+1)</f>
        <v>0</v>
      </c>
      <c r="W372" s="16"/>
      <c r="X372" s="10" t="str">
        <f>INDEX(AZ:AZ,W369+1)</f>
        <v>各タ</v>
      </c>
      <c r="Y372" s="10" t="str">
        <f>INDEX(BA:BA,W369+1)</f>
        <v/>
      </c>
      <c r="Z372" s="10" t="str">
        <f>INDEX(BB:BB,W369+1)</f>
        <v/>
      </c>
      <c r="AA372" s="10">
        <f>INDEX(BC:BC,W369+1)</f>
        <v>0</v>
      </c>
      <c r="AC372" s="28"/>
      <c r="AD372" s="28"/>
      <c r="BF372" s="9" t="s">
        <v>1049</v>
      </c>
    </row>
    <row r="373" spans="1:58">
      <c r="A373" s="1" t="str">
        <f t="shared" si="62"/>
        <v>|種別|クリーチャー|サブタイプ|人間|ドルイド||</v>
      </c>
      <c r="B373" s="1" t="s">
        <v>1049</v>
      </c>
      <c r="C373" s="1" t="s">
        <v>1069</v>
      </c>
      <c r="D373" s="4" t="s">
        <v>5</v>
      </c>
      <c r="E373" s="1" t="s">
        <v>1069</v>
      </c>
      <c r="F373" s="1" t="str">
        <f>IF(R372=0,"",R372)</f>
        <v>クリーチャー</v>
      </c>
      <c r="G373" s="1" t="s">
        <v>1069</v>
      </c>
      <c r="H373" s="4" t="s">
        <v>1078</v>
      </c>
      <c r="I373" s="1" t="s">
        <v>1069</v>
      </c>
      <c r="J373" s="1" t="str">
        <f>IF(T372=0,"",T372)</f>
        <v>人間</v>
      </c>
      <c r="K373" s="1" t="s">
        <v>1069</v>
      </c>
      <c r="L373" s="1" t="str">
        <f>IF(U372=0,"",U372)</f>
        <v>ドルイド</v>
      </c>
      <c r="M373" s="1" t="s">
        <v>1069</v>
      </c>
      <c r="N373" s="1" t="str">
        <f>IF(V372=0,"",V372)</f>
        <v/>
      </c>
      <c r="O373" s="1" t="s">
        <v>1069</v>
      </c>
      <c r="Q373" s="9" t="s">
        <v>1079</v>
      </c>
      <c r="R373" s="10" t="str">
        <f>INDEX(BD:BD,W369+1)</f>
        <v>各ターン開始時に、ジェム1個を黒に変換し、ジェム1個を緑に変換する。&amp;br;昂揚：このクリーチャーは接死を持つ。</v>
      </c>
      <c r="S373" s="11"/>
      <c r="T373" s="11"/>
      <c r="U373" s="11"/>
      <c r="V373" s="12"/>
      <c r="W373" s="16"/>
      <c r="X373" s="8"/>
      <c r="Y373" s="8"/>
      <c r="Z373" s="8"/>
      <c r="AA373" s="30"/>
      <c r="AC373" s="28"/>
      <c r="AD373" s="28"/>
      <c r="BF373" s="9" t="s">
        <v>1049</v>
      </c>
    </row>
    <row r="374" spans="1:58">
      <c r="A374" s="1" t="str">
        <f t="shared" si="62"/>
        <v>|テキスト|&gt;|&gt;|&gt;|&gt;|各ターン開始時に、ジェム1個を黒に変換し、ジェム1個を緑に変換する。&amp;br;昂揚：このクリーチャーは接死を持つ。|</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各ターン開始時に、ジェム1個を黒に変換し、ジェム1個を緑に変換する。&amp;br;昂揚：このクリーチャーは接死を持つ。</v>
      </c>
      <c r="O374" s="1" t="s">
        <v>1069</v>
      </c>
      <c r="Q374" s="14" t="s">
        <v>21</v>
      </c>
      <c r="R374" s="10" t="str">
        <f>INDEX(BE:BE,W369+1)</f>
        <v>At the beginning of each turn, convert 1 gem to Black and 1 gem to Green.&amp;br;Delirium:This creature gains Deathtouch.</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|英テキスト|&gt;|&gt;|&gt;|&gt;|At the beginning of each turn, convert 1 gem to Black and 1 gem to Green.&amp;br;Delirium:This creature gains Deathtouch.|</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At the beginning of each turn, convert 1 gem to Black and 1 gem to Green.&amp;br;Delirium:This creature gains Deathtouch.</v>
      </c>
      <c r="O375" s="1" t="s">
        <v>1069</v>
      </c>
      <c r="Q375" s="9" t="s">
        <v>12</v>
      </c>
      <c r="R375" s="10" t="str">
        <f>IF(INDEX(AX:AX,W369+1)="",0,INDEX(AX:AX,W369+1)&amp;"/"&amp;INDEX(AY:AY,W369+1))</f>
        <v>4/3</v>
      </c>
      <c r="S375" s="11"/>
      <c r="T375" s="11"/>
      <c r="U375" s="11"/>
      <c r="V375" s="12"/>
      <c r="W375" s="16"/>
      <c r="X375" s="9"/>
      <c r="Y375" s="28"/>
      <c r="Z375" s="28"/>
      <c r="AA375" s="29"/>
      <c r="AC375" s="28"/>
      <c r="AD375" s="28"/>
      <c r="BF375" s="9" t="s">
        <v>1049</v>
      </c>
    </row>
    <row r="376" spans="1:58">
      <c r="A376" s="1" t="str">
        <f t="shared" si="62"/>
        <v>|PT|&gt;|4/3|シールド数|&gt;||</v>
      </c>
      <c r="B376" s="1" t="s">
        <v>1049</v>
      </c>
      <c r="C376" s="1" t="s">
        <v>1069</v>
      </c>
      <c r="D376" s="1" t="s">
        <v>12</v>
      </c>
      <c r="E376" s="1" t="s">
        <v>1069</v>
      </c>
      <c r="F376" s="1" t="s">
        <v>1083</v>
      </c>
      <c r="G376" s="1" t="s">
        <v>1069</v>
      </c>
      <c r="H376" s="1" t="str">
        <f>IF(R375=0,"",R375)</f>
        <v>4/3</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*容赦無い泥塊/Inexorable Blob</v>
      </c>
      <c r="B383" s="1" t="s">
        <v>1049</v>
      </c>
      <c r="C383" s="1" t="str">
        <f>"*"&amp;R383&amp;"/"&amp;T383</f>
        <v>*容赦無い泥塊/Inexorable Blob</v>
      </c>
      <c r="Q383" s="9" t="s">
        <v>3</v>
      </c>
      <c r="R383" s="10" t="str">
        <f>INDEX(AJ:AJ,W382+1)</f>
        <v>容赦無い泥塊</v>
      </c>
      <c r="S383" s="11" t="s">
        <v>4</v>
      </c>
      <c r="T383" s="10" t="str">
        <f>INDEX(AK:AK,W382+1)</f>
        <v>Inexorable Blob</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緑</v>
      </c>
      <c r="S384" s="15" t="s">
        <v>1</v>
      </c>
      <c r="T384" s="10" t="str">
        <f>INDEX(AG:AG,W382+1)</f>
        <v>レア</v>
      </c>
      <c r="U384" s="15" t="s">
        <v>2</v>
      </c>
      <c r="V384" s="10">
        <f>INDEX(AI:AI,W382+1)</f>
        <v>11</v>
      </c>
      <c r="W384" s="16"/>
      <c r="X384" s="10" t="str">
        <f>INDEX(AQ:AQ,W382+1)</f>
        <v>このクリーチャーが攻撃したとき、昂揚：このクリーチャーは+3/+3の修正を受ける。</v>
      </c>
      <c r="Y384" s="28"/>
      <c r="Z384" s="28"/>
      <c r="AA384" s="29"/>
      <c r="AC384" s="11"/>
      <c r="AD384" s="11"/>
      <c r="BF384" s="9" t="s">
        <v>1049</v>
      </c>
    </row>
    <row r="385" spans="1:58">
      <c r="A385" s="1" t="str">
        <f t="shared" si="62"/>
        <v>|色|緑|レアリティ|レア|マナコスト|11|</v>
      </c>
      <c r="B385" s="1" t="s">
        <v>1049</v>
      </c>
      <c r="C385" s="1" t="s">
        <v>1069</v>
      </c>
      <c r="D385" s="4" t="s">
        <v>0</v>
      </c>
      <c r="E385" s="1" t="s">
        <v>1069</v>
      </c>
      <c r="F385" s="1" t="str">
        <f>IF(R384=0,"",R384)</f>
        <v>緑</v>
      </c>
      <c r="G385" s="1" t="s">
        <v>1069</v>
      </c>
      <c r="H385" s="4" t="s">
        <v>1073</v>
      </c>
      <c r="I385" s="1" t="s">
        <v>1069</v>
      </c>
      <c r="J385" s="1" t="str">
        <f>IF(T384=0,"",T384)</f>
        <v>レア</v>
      </c>
      <c r="K385" s="1" t="s">
        <v>1069</v>
      </c>
      <c r="L385" s="4" t="s">
        <v>1074</v>
      </c>
      <c r="M385" s="1" t="s">
        <v>1069</v>
      </c>
      <c r="N385" s="1">
        <f>IF(V384=0,"",V384)</f>
        <v>11</v>
      </c>
      <c r="O385" s="1" t="s">
        <v>1069</v>
      </c>
      <c r="Q385" s="9" t="s">
        <v>5</v>
      </c>
      <c r="R385" s="10" t="str">
        <f>INDEX(AL:AL,W382+1)</f>
        <v>クリーチャー</v>
      </c>
      <c r="S385" s="15" t="s">
        <v>1075</v>
      </c>
      <c r="T385" s="10" t="str">
        <f>INDEX(AN:AN,W382+1)</f>
        <v>ウーズ</v>
      </c>
      <c r="U385" s="10">
        <f>INDEX(AO:AO,W382+1)</f>
        <v>0</v>
      </c>
      <c r="V385" s="10">
        <f>INDEX(AP:AP,W382+1)</f>
        <v>0</v>
      </c>
      <c r="W385" s="16"/>
      <c r="X385" s="10" t="str">
        <f>INDEX(AZ:AZ,W382+1)</f>
        <v>この</v>
      </c>
      <c r="Y385" s="10" t="str">
        <f>INDEX(BA:BA,W382+1)</f>
        <v/>
      </c>
      <c r="Z385" s="10" t="str">
        <f>INDEX(BB:BB,W382+1)</f>
        <v/>
      </c>
      <c r="AA385" s="10">
        <f>INDEX(BC:BC,W382+1)</f>
        <v>0</v>
      </c>
      <c r="AC385" s="28"/>
      <c r="AD385" s="28"/>
      <c r="BF385" s="9" t="s">
        <v>1049</v>
      </c>
    </row>
    <row r="386" spans="1:58">
      <c r="A386" s="1" t="str">
        <f t="shared" si="62"/>
        <v>|種別|クリーチャー|サブタイプ|ウーズ|||</v>
      </c>
      <c r="B386" s="1" t="s">
        <v>1049</v>
      </c>
      <c r="C386" s="1" t="s">
        <v>1069</v>
      </c>
      <c r="D386" s="4" t="s">
        <v>5</v>
      </c>
      <c r="E386" s="1" t="s">
        <v>1069</v>
      </c>
      <c r="F386" s="1" t="str">
        <f>IF(R385=0,"",R385)</f>
        <v>クリーチャー</v>
      </c>
      <c r="G386" s="1" t="s">
        <v>1069</v>
      </c>
      <c r="H386" s="4" t="s">
        <v>1078</v>
      </c>
      <c r="I386" s="1" t="s">
        <v>1069</v>
      </c>
      <c r="J386" s="1" t="str">
        <f>IF(T385=0,"",T385)</f>
        <v>ウーズ</v>
      </c>
      <c r="K386" s="1" t="s">
        <v>1069</v>
      </c>
      <c r="L386" s="1" t="str">
        <f>IF(U385=0,"",U385)</f>
        <v/>
      </c>
      <c r="M386" s="1" t="s">
        <v>1069</v>
      </c>
      <c r="N386" s="1" t="str">
        <f>IF(V385=0,"",V385)</f>
        <v/>
      </c>
      <c r="O386" s="1" t="s">
        <v>1069</v>
      </c>
      <c r="Q386" s="9" t="s">
        <v>1079</v>
      </c>
      <c r="R386" s="10" t="str">
        <f>INDEX(BD:BD,W382+1)</f>
        <v>このクリーチャーが攻撃したとき、昂揚：このクリーチャーは+3/+3の修正を受ける。</v>
      </c>
      <c r="S386" s="11"/>
      <c r="T386" s="11"/>
      <c r="U386" s="11"/>
      <c r="V386" s="12"/>
      <c r="W386" s="16"/>
      <c r="X386" s="8"/>
      <c r="Y386" s="8"/>
      <c r="Z386" s="8"/>
      <c r="AA386" s="30"/>
      <c r="AC386" s="28"/>
      <c r="AD386" s="28"/>
      <c r="BF386" s="9" t="s">
        <v>1049</v>
      </c>
    </row>
    <row r="387" spans="1:58">
      <c r="A387" s="1" t="str">
        <f t="shared" si="62"/>
        <v>|テキスト|&gt;|&gt;|&gt;|&gt;|このクリーチャーが攻撃したとき、昂揚：このクリーチャーは+3/+3の修正を受ける。|</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このクリーチャーが攻撃したとき、昂揚：このクリーチャーは+3/+3の修正を受ける。</v>
      </c>
      <c r="O387" s="1" t="s">
        <v>1069</v>
      </c>
      <c r="Q387" s="14" t="s">
        <v>21</v>
      </c>
      <c r="R387" s="10" t="str">
        <f>INDEX(BE:BE,W382+1)</f>
        <v>When this creature attacks, Delirium:Gain +3/+3.</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|英テキスト|&gt;|&gt;|&gt;|&gt;|When this creature attacks, Delirium:Gain +3/+3.|</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When this creature attacks, Delirium:Gain +3/+3.</v>
      </c>
      <c r="O388" s="1" t="s">
        <v>1069</v>
      </c>
      <c r="Q388" s="9" t="s">
        <v>12</v>
      </c>
      <c r="R388" s="10" t="str">
        <f>IF(INDEX(AX:AX,W382+1)="",0,INDEX(AX:AX,W382+1)&amp;"/"&amp;INDEX(AY:AY,W382+1))</f>
        <v>3/3</v>
      </c>
      <c r="S388" s="11"/>
      <c r="T388" s="11"/>
      <c r="U388" s="11"/>
      <c r="V388" s="12"/>
      <c r="W388" s="16"/>
      <c r="X388" s="9"/>
      <c r="Y388" s="28"/>
      <c r="Z388" s="28"/>
      <c r="AA388" s="29"/>
      <c r="AC388" s="28"/>
      <c r="AD388" s="28"/>
      <c r="BF388" s="9" t="s">
        <v>1049</v>
      </c>
    </row>
    <row r="389" spans="1:58">
      <c r="A389" s="1" t="str">
        <f t="shared" si="62"/>
        <v>|PT|&gt;|3/3|シールド数|&gt;||</v>
      </c>
      <c r="B389" s="1" t="s">
        <v>1049</v>
      </c>
      <c r="C389" s="1" t="s">
        <v>1069</v>
      </c>
      <c r="D389" s="1" t="s">
        <v>12</v>
      </c>
      <c r="E389" s="1" t="s">
        <v>1069</v>
      </c>
      <c r="F389" s="1" t="s">
        <v>1083</v>
      </c>
      <c r="G389" s="1" t="s">
        <v>1069</v>
      </c>
      <c r="H389" s="1" t="str">
        <f>IF(R388=0,"",R388)</f>
        <v>3/3</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*古き知恵の賢者/Sage of Ancient Lore</v>
      </c>
      <c r="B396" s="1" t="s">
        <v>1049</v>
      </c>
      <c r="C396" s="1" t="str">
        <f>"*"&amp;R396&amp;"/"&amp;T396</f>
        <v>*古き知恵の賢者/Sage of Ancient Lore</v>
      </c>
      <c r="Q396" s="9" t="s">
        <v>3</v>
      </c>
      <c r="R396" s="10" t="str">
        <f>INDEX(AJ:AJ,W395+1)</f>
        <v>古き知恵の賢者</v>
      </c>
      <c r="S396" s="11" t="s">
        <v>4</v>
      </c>
      <c r="T396" s="10" t="str">
        <f>INDEX(AK:AK,W395+1)</f>
        <v>Sage of Ancient Lore</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緑</v>
      </c>
      <c r="S397" s="15" t="s">
        <v>1</v>
      </c>
      <c r="T397" s="10" t="str">
        <f>INDEX(AG:AG,W395+1)</f>
        <v>レア</v>
      </c>
      <c r="U397" s="15" t="s">
        <v>2</v>
      </c>
      <c r="V397" s="10">
        <f>INDEX(AI:AI,W395+1)</f>
        <v>16</v>
      </c>
      <c r="W397" s="16"/>
      <c r="X397" s="10" t="str">
        <f>INDEX(AQ:AQ,W395+1)</f>
        <v>あなたがカードを引いたとき、このクリーチャーは+1/+1の修正を受ける。</v>
      </c>
      <c r="Y397" s="28"/>
      <c r="Z397" s="28"/>
      <c r="AA397" s="29"/>
      <c r="AC397" s="11"/>
      <c r="AD397" s="11"/>
      <c r="BF397" s="9" t="s">
        <v>1049</v>
      </c>
    </row>
    <row r="398" spans="1:58">
      <c r="A398" s="1" t="str">
        <f t="shared" si="73"/>
        <v>|色|緑|レアリティ|レア|マナコスト|16|</v>
      </c>
      <c r="B398" s="1" t="s">
        <v>1049</v>
      </c>
      <c r="C398" s="1" t="s">
        <v>1069</v>
      </c>
      <c r="D398" s="4" t="s">
        <v>0</v>
      </c>
      <c r="E398" s="1" t="s">
        <v>1069</v>
      </c>
      <c r="F398" s="1" t="str">
        <f>IF(R397=0,"",R397)</f>
        <v>緑</v>
      </c>
      <c r="G398" s="1" t="s">
        <v>1069</v>
      </c>
      <c r="H398" s="4" t="s">
        <v>1073</v>
      </c>
      <c r="I398" s="1" t="s">
        <v>1069</v>
      </c>
      <c r="J398" s="1" t="str">
        <f>IF(T397=0,"",T397)</f>
        <v>レア</v>
      </c>
      <c r="K398" s="1" t="s">
        <v>1069</v>
      </c>
      <c r="L398" s="4" t="s">
        <v>1074</v>
      </c>
      <c r="M398" s="1" t="s">
        <v>1069</v>
      </c>
      <c r="N398" s="1">
        <f>IF(V397=0,"",V397)</f>
        <v>16</v>
      </c>
      <c r="O398" s="1" t="s">
        <v>1069</v>
      </c>
      <c r="Q398" s="9" t="s">
        <v>5</v>
      </c>
      <c r="R398" s="10" t="str">
        <f>INDEX(AL:AL,W395+1)</f>
        <v>クリーチャー</v>
      </c>
      <c r="S398" s="15" t="s">
        <v>1075</v>
      </c>
      <c r="T398" s="10" t="str">
        <f>INDEX(AN:AN,W395+1)</f>
        <v>人間</v>
      </c>
      <c r="U398" s="10" t="str">
        <f>INDEX(AO:AO,W395+1)</f>
        <v>シャーマン</v>
      </c>
      <c r="V398" s="10" t="str">
        <f>INDEX(AP:AP,W395+1)</f>
        <v>狼男</v>
      </c>
      <c r="W398" s="16"/>
      <c r="X398" s="10" t="str">
        <f>INDEX(AZ:AZ,W395+1)</f>
        <v>あな</v>
      </c>
      <c r="Y398" s="10" t="str">
        <f>INDEX(BA:BA,W395+1)</f>
        <v/>
      </c>
      <c r="Z398" s="10" t="str">
        <f>INDEX(BB:BB,W395+1)</f>
        <v/>
      </c>
      <c r="AA398" s="10">
        <f>INDEX(BC:BC,W395+1)</f>
        <v>0</v>
      </c>
      <c r="AC398" s="28"/>
      <c r="AD398" s="28"/>
      <c r="BF398" s="9" t="s">
        <v>1049</v>
      </c>
    </row>
    <row r="399" spans="1:58">
      <c r="A399" s="1" t="str">
        <f t="shared" si="73"/>
        <v>|種別|クリーチャー|サブタイプ|人間|シャーマン|狼男|</v>
      </c>
      <c r="B399" s="1" t="s">
        <v>1049</v>
      </c>
      <c r="C399" s="1" t="s">
        <v>1069</v>
      </c>
      <c r="D399" s="4" t="s">
        <v>5</v>
      </c>
      <c r="E399" s="1" t="s">
        <v>1069</v>
      </c>
      <c r="F399" s="1" t="str">
        <f>IF(R398=0,"",R398)</f>
        <v>クリーチャー</v>
      </c>
      <c r="G399" s="1" t="s">
        <v>1069</v>
      </c>
      <c r="H399" s="4" t="s">
        <v>1078</v>
      </c>
      <c r="I399" s="1" t="s">
        <v>1069</v>
      </c>
      <c r="J399" s="1" t="str">
        <f>IF(T398=0,"",T398)</f>
        <v>人間</v>
      </c>
      <c r="K399" s="1" t="s">
        <v>1069</v>
      </c>
      <c r="L399" s="1" t="str">
        <f>IF(U398=0,"",U398)</f>
        <v>シャーマン</v>
      </c>
      <c r="M399" s="1" t="s">
        <v>1069</v>
      </c>
      <c r="N399" s="1" t="str">
        <f>IF(V398=0,"",V398)</f>
        <v>狼男</v>
      </c>
      <c r="O399" s="1" t="s">
        <v>1069</v>
      </c>
      <c r="Q399" s="9" t="s">
        <v>1079</v>
      </c>
      <c r="R399" s="10" t="str">
        <f>INDEX(BD:BD,W395+1)</f>
        <v>あなたがカードを引いたとき、このクリーチャーは+1/+1の修正を受ける。&amp;br;このクリーチャーが戦場に出たとき、あなたはカードを1枚引く。&amp;br;各ターン開始時に、直前のターンにカードが唱えられていなかった場合、このクリーチャーは変身する。</v>
      </c>
      <c r="S399" s="11"/>
      <c r="T399" s="11"/>
      <c r="U399" s="11"/>
      <c r="V399" s="12"/>
      <c r="W399" s="16"/>
      <c r="X399" s="8"/>
      <c r="Y399" s="8"/>
      <c r="Z399" s="8"/>
      <c r="AA399" s="30"/>
      <c r="AC399" s="28"/>
      <c r="AD399" s="28"/>
      <c r="BF399" s="9" t="s">
        <v>1049</v>
      </c>
    </row>
    <row r="400" spans="1:58">
      <c r="A400" s="1" t="str">
        <f t="shared" si="73"/>
        <v>|テキスト|&gt;|&gt;|&gt;|&gt;|あなたがカードを引いたとき、このクリーチャーは+1/+1の修正を受ける。&amp;br;このクリーチャーが戦場に出たとき、あなたはカードを1枚引く。&amp;br;各ターン開始時に、直前のターンにカードが唱えられていなかった場合、このクリーチャーは変身する。|</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あなたがカードを引いたとき、このクリーチャーは+1/+1の修正を受ける。&amp;br;このクリーチャーが戦場に出たとき、あなたはカードを1枚引く。&amp;br;各ターン開始時に、直前のターンにカードが唱えられていなかった場合、このクリーチャーは変身する。</v>
      </c>
      <c r="O400" s="1" t="s">
        <v>1069</v>
      </c>
      <c r="Q400" s="14" t="s">
        <v>21</v>
      </c>
      <c r="R400" s="10" t="str">
        <f>INDEX(BE:BE,W395+1)</f>
        <v>When you draw a card, gain +1/+1.&amp;br;When this creature enters the battlefield, draw 1 card.&amp;br;At the beginning of any player's turn, if no Cards were cast last turn, Transform this creature.</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|英テキスト|&gt;|&gt;|&gt;|&gt;|When you draw a card, gain +1/+1.&amp;br;When this creature enters the battlefield, draw 1 card.&amp;br;At the beginning of any player's turn, if no Cards were cast last turn, Transform this creature.|</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When you draw a card, gain +1/+1.&amp;br;When this creature enters the battlefield, draw 1 card.&amp;br;At the beginning of any player's turn, if no Cards were cast last turn, Transform this creature.</v>
      </c>
      <c r="O401" s="1" t="s">
        <v>1069</v>
      </c>
      <c r="Q401" s="9" t="s">
        <v>12</v>
      </c>
      <c r="R401" s="10" t="str">
        <f>IF(INDEX(AX:AX,W395+1)="",0,INDEX(AX:AX,W395+1)&amp;"/"&amp;INDEX(AY:AY,W395+1))</f>
        <v>1/1</v>
      </c>
      <c r="S401" s="11"/>
      <c r="T401" s="11"/>
      <c r="U401" s="11"/>
      <c r="V401" s="12"/>
      <c r="W401" s="16"/>
      <c r="X401" s="9"/>
      <c r="Y401" s="28"/>
      <c r="Z401" s="28"/>
      <c r="AA401" s="29"/>
      <c r="AC401" s="28"/>
      <c r="AD401" s="28"/>
      <c r="BF401" s="9" t="s">
        <v>1049</v>
      </c>
    </row>
    <row r="402" spans="1:58">
      <c r="A402" s="1" t="str">
        <f t="shared" si="73"/>
        <v>|PT|&gt;|1/1|シールド数|&gt;||</v>
      </c>
      <c r="B402" s="1" t="s">
        <v>1049</v>
      </c>
      <c r="C402" s="1" t="s">
        <v>1069</v>
      </c>
      <c r="D402" s="1" t="s">
        <v>12</v>
      </c>
      <c r="E402" s="1" t="s">
        <v>1069</v>
      </c>
      <c r="F402" s="1" t="s">
        <v>1083</v>
      </c>
      <c r="G402" s="1" t="s">
        <v>1069</v>
      </c>
      <c r="H402" s="1" t="str">
        <f>IF(R401=0,"",R401)</f>
        <v>1/1</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*古き飢えの人狼/Werewolf of Ancient Hunger</v>
      </c>
      <c r="B409" s="1" t="s">
        <v>1049</v>
      </c>
      <c r="C409" s="1" t="str">
        <f>"*"&amp;R409&amp;"/"&amp;T409</f>
        <v>*古き飢えの人狼/Werewolf of Ancient Hunger</v>
      </c>
      <c r="Q409" s="9" t="s">
        <v>3</v>
      </c>
      <c r="R409" s="10" t="str">
        <f>INDEX(AJ:AJ,W408+1)</f>
        <v>古き飢えの人狼</v>
      </c>
      <c r="S409" s="11" t="s">
        <v>4</v>
      </c>
      <c r="T409" s="10" t="str">
        <f>INDEX(AK:AK,W408+1)</f>
        <v>Werewolf of Ancient Hunger</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緑</v>
      </c>
      <c r="S410" s="15" t="s">
        <v>1</v>
      </c>
      <c r="T410" s="10" t="str">
        <f>INDEX(AG:AG,W408+1)</f>
        <v>レア</v>
      </c>
      <c r="U410" s="15" t="s">
        <v>2</v>
      </c>
      <c r="V410" s="10">
        <f>INDEX(AI:AI,W408+1)</f>
        <v>1</v>
      </c>
      <c r="W410" s="16"/>
      <c r="X410" s="10" t="str">
        <f>INDEX(AQ:AQ,W408+1)</f>
        <v>あなたがカードを引いたとき、このクリーチャーは+2/+2の修正を受ける。</v>
      </c>
      <c r="Y410" s="28"/>
      <c r="Z410" s="28"/>
      <c r="AA410" s="29"/>
      <c r="AC410" s="11"/>
      <c r="AD410" s="11"/>
      <c r="BF410" s="9" t="s">
        <v>1049</v>
      </c>
    </row>
    <row r="411" spans="1:58">
      <c r="A411" s="1" t="str">
        <f t="shared" si="73"/>
        <v>|色|緑|レアリティ|レア|マナコスト|1|</v>
      </c>
      <c r="B411" s="1" t="s">
        <v>1049</v>
      </c>
      <c r="C411" s="1" t="s">
        <v>1069</v>
      </c>
      <c r="D411" s="4" t="s">
        <v>0</v>
      </c>
      <c r="E411" s="1" t="s">
        <v>1069</v>
      </c>
      <c r="F411" s="1" t="str">
        <f>IF(R410=0,"",R410)</f>
        <v>緑</v>
      </c>
      <c r="G411" s="1" t="s">
        <v>1069</v>
      </c>
      <c r="H411" s="4" t="s">
        <v>1073</v>
      </c>
      <c r="I411" s="1" t="s">
        <v>1069</v>
      </c>
      <c r="J411" s="1" t="str">
        <f>IF(T410=0,"",T410)</f>
        <v>レア</v>
      </c>
      <c r="K411" s="1" t="s">
        <v>1069</v>
      </c>
      <c r="L411" s="4" t="s">
        <v>1074</v>
      </c>
      <c r="M411" s="1" t="s">
        <v>1069</v>
      </c>
      <c r="N411" s="1">
        <f>IF(V410=0,"",V410)</f>
        <v>1</v>
      </c>
      <c r="O411" s="1" t="s">
        <v>1069</v>
      </c>
      <c r="Q411" s="9" t="s">
        <v>5</v>
      </c>
      <c r="R411" s="10" t="str">
        <f>INDEX(AL:AL,W408+1)</f>
        <v>クリーチャー</v>
      </c>
      <c r="S411" s="15" t="s">
        <v>1075</v>
      </c>
      <c r="T411" s="10" t="str">
        <f>INDEX(AN:AN,W408+1)</f>
        <v>狼男</v>
      </c>
      <c r="U411" s="10">
        <f>INDEX(AO:AO,W408+1)</f>
        <v>0</v>
      </c>
      <c r="V411" s="10">
        <f>INDEX(AP:AP,W408+1)</f>
        <v>0</v>
      </c>
      <c r="W411" s="16"/>
      <c r="X411" s="10" t="str">
        <f>INDEX(AZ:AZ,W408+1)</f>
        <v>あな</v>
      </c>
      <c r="Y411" s="10" t="str">
        <f>INDEX(BA:BA,W408+1)</f>
        <v/>
      </c>
      <c r="Z411" s="10" t="str">
        <f>INDEX(BB:BB,W408+1)</f>
        <v/>
      </c>
      <c r="AA411" s="10">
        <f>INDEX(BC:BC,W408+1)</f>
        <v>0</v>
      </c>
      <c r="AC411" s="28"/>
      <c r="AD411" s="28"/>
      <c r="BF411" s="9" t="s">
        <v>1049</v>
      </c>
    </row>
    <row r="412" spans="1:58">
      <c r="A412" s="1" t="str">
        <f t="shared" si="73"/>
        <v>|種別|クリーチャー|サブタイプ|狼男|||</v>
      </c>
      <c r="B412" s="1" t="s">
        <v>1049</v>
      </c>
      <c r="C412" s="1" t="s">
        <v>1069</v>
      </c>
      <c r="D412" s="4" t="s">
        <v>5</v>
      </c>
      <c r="E412" s="1" t="s">
        <v>1069</v>
      </c>
      <c r="F412" s="1" t="str">
        <f>IF(R411=0,"",R411)</f>
        <v>クリーチャー</v>
      </c>
      <c r="G412" s="1" t="s">
        <v>1069</v>
      </c>
      <c r="H412" s="4" t="s">
        <v>1078</v>
      </c>
      <c r="I412" s="1" t="s">
        <v>1069</v>
      </c>
      <c r="J412" s="1" t="str">
        <f>IF(T411=0,"",T411)</f>
        <v>狼男</v>
      </c>
      <c r="K412" s="1" t="s">
        <v>1069</v>
      </c>
      <c r="L412" s="1" t="str">
        <f>IF(U411=0,"",U411)</f>
        <v/>
      </c>
      <c r="M412" s="1" t="s">
        <v>1069</v>
      </c>
      <c r="N412" s="1" t="str">
        <f>IF(V411=0,"",V411)</f>
        <v/>
      </c>
      <c r="O412" s="1" t="s">
        <v>1069</v>
      </c>
      <c r="Q412" s="9" t="s">
        <v>1079</v>
      </c>
      <c r="R412" s="10" t="str">
        <f>INDEX(BD:BD,W408+1)</f>
        <v>あなたがカードを引いたとき、このクリーチャーは+2/+2の修正を受ける。&amp;br;各ターン開始時に、直前のターンにカードが2枚以上唱えられていた場合、このクリーチャーは変身する。</v>
      </c>
      <c r="S412" s="11"/>
      <c r="T412" s="11"/>
      <c r="U412" s="11"/>
      <c r="V412" s="12"/>
      <c r="W412" s="16"/>
      <c r="X412" s="8"/>
      <c r="Y412" s="8"/>
      <c r="Z412" s="8"/>
      <c r="AA412" s="30"/>
      <c r="AC412" s="28"/>
      <c r="AD412" s="28"/>
      <c r="BF412" s="9" t="s">
        <v>1049</v>
      </c>
    </row>
    <row r="413" spans="1:58">
      <c r="A413" s="1" t="str">
        <f t="shared" si="73"/>
        <v>|テキスト|&gt;|&gt;|&gt;|&gt;|あなたがカードを引いたとき、このクリーチャーは+2/+2の修正を受ける。&amp;br;各ターン開始時に、直前のターンにカードが2枚以上唱えられていた場合、このクリーチャーは変身する。|</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あなたがカードを引いたとき、このクリーチャーは+2/+2の修正を受ける。&amp;br;各ターン開始時に、直前のターンにカードが2枚以上唱えられていた場合、このクリーチャーは変身する。</v>
      </c>
      <c r="O413" s="1" t="s">
        <v>1069</v>
      </c>
      <c r="Q413" s="14" t="s">
        <v>21</v>
      </c>
      <c r="R413" s="10" t="str">
        <f>INDEX(BE:BE,W408+1)</f>
        <v>When you draw a card, gain +2/+2.&amp;br;When this creature Transforms, draw 2 cards.&amp;br;At the beginning of any player's turn, if 2 or more Cards were cast last turn, Transform this creature.</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|英テキスト|&gt;|&gt;|&gt;|&gt;|When you draw a card, gain +2/+2.&amp;br;When this creature Transforms, draw 2 cards.&amp;br;At the beginning of any player's turn, if 2 or more Cards were cast last turn, Transform this creature.|</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When you draw a card, gain +2/+2.&amp;br;When this creature Transforms, draw 2 cards.&amp;br;At the beginning of any player's turn, if 2 or more Cards were cast last turn, Transform this creature.</v>
      </c>
      <c r="O414" s="1" t="s">
        <v>1069</v>
      </c>
      <c r="Q414" s="9" t="s">
        <v>12</v>
      </c>
      <c r="R414" s="10" t="str">
        <f>IF(INDEX(AX:AX,W408+1)="",0,INDEX(AX:AX,W408+1)&amp;"/"&amp;INDEX(AY:AY,W408+1))</f>
        <v>4/4</v>
      </c>
      <c r="S414" s="11"/>
      <c r="T414" s="11"/>
      <c r="U414" s="11"/>
      <c r="V414" s="12"/>
      <c r="W414" s="16"/>
      <c r="X414" s="9"/>
      <c r="Y414" s="28"/>
      <c r="Z414" s="28"/>
      <c r="AA414" s="29"/>
      <c r="AC414" s="28"/>
      <c r="AD414" s="28"/>
      <c r="BF414" s="9" t="s">
        <v>1049</v>
      </c>
    </row>
    <row r="415" spans="1:58">
      <c r="A415" s="1" t="str">
        <f t="shared" si="73"/>
        <v>|PT|&gt;|4/4|シールド数|&gt;||</v>
      </c>
      <c r="B415" s="1" t="s">
        <v>1049</v>
      </c>
      <c r="C415" s="1" t="s">
        <v>1069</v>
      </c>
      <c r="D415" s="1" t="s">
        <v>12</v>
      </c>
      <c r="E415" s="1" t="s">
        <v>1069</v>
      </c>
      <c r="F415" s="1" t="s">
        <v>1083</v>
      </c>
      <c r="G415" s="1" t="s">
        <v>1069</v>
      </c>
      <c r="H415" s="1" t="str">
        <f>IF(R414=0,"",R414)</f>
        <v>4/4</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*銀毛の援護者/Silverfur Partisan</v>
      </c>
      <c r="B422" s="1" t="s">
        <v>1049</v>
      </c>
      <c r="C422" s="1" t="str">
        <f>"*"&amp;R422&amp;"/"&amp;T422</f>
        <v>*銀毛の援護者/Silverfur Partisan</v>
      </c>
      <c r="Q422" s="9" t="s">
        <v>3</v>
      </c>
      <c r="R422" s="10" t="str">
        <f>INDEX(AJ:AJ,W421+1)</f>
        <v>銀毛の援護者</v>
      </c>
      <c r="S422" s="11" t="s">
        <v>4</v>
      </c>
      <c r="T422" s="10" t="str">
        <f>INDEX(AK:AK,W421+1)</f>
        <v>Silverfur Partisan</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緑</v>
      </c>
      <c r="S423" s="15" t="s">
        <v>1</v>
      </c>
      <c r="T423" s="10" t="str">
        <f>INDEX(AG:AG,W421+1)</f>
        <v>レア</v>
      </c>
      <c r="U423" s="15" t="s">
        <v>2</v>
      </c>
      <c r="V423" s="10">
        <f>INDEX(AI:AI,W421+1)</f>
        <v>13</v>
      </c>
      <c r="W423" s="16"/>
      <c r="X423" s="10" t="str">
        <f>INDEX(AQ:AQ,W421+1)</f>
        <v>トランプル</v>
      </c>
      <c r="Y423" s="28"/>
      <c r="Z423" s="28"/>
      <c r="AA423" s="29"/>
      <c r="AC423" s="11"/>
      <c r="AD423" s="11"/>
      <c r="BF423" s="9" t="s">
        <v>1049</v>
      </c>
    </row>
    <row r="424" spans="1:58">
      <c r="A424" s="1" t="str">
        <f t="shared" si="73"/>
        <v>|色|緑|レアリティ|レア|マナコスト|13|</v>
      </c>
      <c r="B424" s="1" t="s">
        <v>1049</v>
      </c>
      <c r="C424" s="1" t="s">
        <v>1069</v>
      </c>
      <c r="D424" s="4" t="s">
        <v>0</v>
      </c>
      <c r="E424" s="1" t="s">
        <v>1069</v>
      </c>
      <c r="F424" s="1" t="str">
        <f>IF(R423=0,"",R423)</f>
        <v>緑</v>
      </c>
      <c r="G424" s="1" t="s">
        <v>1069</v>
      </c>
      <c r="H424" s="4" t="s">
        <v>1073</v>
      </c>
      <c r="I424" s="1" t="s">
        <v>1069</v>
      </c>
      <c r="J424" s="1" t="str">
        <f>IF(T423=0,"",T423)</f>
        <v>レア</v>
      </c>
      <c r="K424" s="1" t="s">
        <v>1069</v>
      </c>
      <c r="L424" s="4" t="s">
        <v>1074</v>
      </c>
      <c r="M424" s="1" t="s">
        <v>1069</v>
      </c>
      <c r="N424" s="1">
        <f>IF(V423=0,"",V423)</f>
        <v>13</v>
      </c>
      <c r="O424" s="1" t="s">
        <v>1069</v>
      </c>
      <c r="Q424" s="9" t="s">
        <v>5</v>
      </c>
      <c r="R424" s="10" t="str">
        <f>INDEX(AL:AL,W421+1)</f>
        <v>クリーチャー</v>
      </c>
      <c r="S424" s="15" t="s">
        <v>1075</v>
      </c>
      <c r="T424" s="10" t="str">
        <f>INDEX(AN:AN,W421+1)</f>
        <v>狼</v>
      </c>
      <c r="U424" s="10" t="str">
        <f>INDEX(AO:AO,W421+1)</f>
        <v>戦士</v>
      </c>
      <c r="V424" s="10">
        <f>INDEX(AP:AP,W421+1)</f>
        <v>0</v>
      </c>
      <c r="W424" s="16"/>
      <c r="X424" s="10" t="str">
        <f>INDEX(AZ:AZ,W421+1)</f>
        <v>トラ</v>
      </c>
      <c r="Y424" s="10" t="str">
        <f>INDEX(BA:BA,W421+1)</f>
        <v/>
      </c>
      <c r="Z424" s="10" t="str">
        <f>INDEX(BB:BB,W421+1)</f>
        <v/>
      </c>
      <c r="AA424" s="10">
        <f>INDEX(BC:BC,W421+1)</f>
        <v>0</v>
      </c>
      <c r="AC424" s="28"/>
      <c r="AD424" s="28"/>
      <c r="BF424" s="9" t="s">
        <v>1049</v>
      </c>
    </row>
    <row r="425" spans="1:58">
      <c r="A425" s="1" t="str">
        <f t="shared" si="73"/>
        <v>|種別|クリーチャー|サブタイプ|狼|戦士||</v>
      </c>
      <c r="B425" s="1" t="s">
        <v>1049</v>
      </c>
      <c r="C425" s="1" t="s">
        <v>1069</v>
      </c>
      <c r="D425" s="4" t="s">
        <v>5</v>
      </c>
      <c r="E425" s="1" t="s">
        <v>1069</v>
      </c>
      <c r="F425" s="1" t="str">
        <f>IF(R424=0,"",R424)</f>
        <v>クリーチャー</v>
      </c>
      <c r="G425" s="1" t="s">
        <v>1069</v>
      </c>
      <c r="H425" s="4" t="s">
        <v>1078</v>
      </c>
      <c r="I425" s="1" t="s">
        <v>1069</v>
      </c>
      <c r="J425" s="1" t="str">
        <f>IF(T424=0,"",T424)</f>
        <v>狼</v>
      </c>
      <c r="K425" s="1" t="s">
        <v>1069</v>
      </c>
      <c r="L425" s="1" t="str">
        <f>IF(U424=0,"",U424)</f>
        <v>戦士</v>
      </c>
      <c r="M425" s="1" t="s">
        <v>1069</v>
      </c>
      <c r="N425" s="1" t="str">
        <f>IF(V424=0,"",V424)</f>
        <v/>
      </c>
      <c r="O425" s="1" t="s">
        <v>1069</v>
      </c>
      <c r="Q425" s="9" t="s">
        <v>1079</v>
      </c>
      <c r="R425" s="10" t="str">
        <f>INDEX(BD:BD,W421+1)</f>
        <v>トランプル&amp;br;あなたがコントロールする狼か狼男が呪文の対象になったとき、そのクリーチャーは+4/+4の修正を受ける。</v>
      </c>
      <c r="S425" s="11"/>
      <c r="T425" s="11"/>
      <c r="U425" s="11"/>
      <c r="V425" s="12"/>
      <c r="W425" s="16"/>
      <c r="X425" s="8"/>
      <c r="Y425" s="8"/>
      <c r="Z425" s="8"/>
      <c r="AA425" s="30"/>
      <c r="AC425" s="28"/>
      <c r="AD425" s="28"/>
      <c r="BF425" s="9" t="s">
        <v>1049</v>
      </c>
    </row>
    <row r="426" spans="1:58">
      <c r="A426" s="1" t="str">
        <f t="shared" si="73"/>
        <v>|テキスト|&gt;|&gt;|&gt;|&gt;|トランプル&amp;br;あなたがコントロールする狼か狼男が呪文の対象になったとき、そのクリーチャーは+4/+4の修正を受ける。|</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トランプル&amp;br;あなたがコントロールする狼か狼男が呪文の対象になったとき、そのクリーチャーは+4/+4の修正を受ける。</v>
      </c>
      <c r="O426" s="1" t="s">
        <v>1069</v>
      </c>
      <c r="Q426" s="14" t="s">
        <v>21</v>
      </c>
      <c r="R426" s="10" t="str">
        <f>INDEX(BE:BE,W421+1)</f>
        <v>When a Wolf or Werewolf creature you control becomes the target of a Spell, give +4/+4 to this creature.</v>
      </c>
      <c r="S426" s="11" t="s">
        <v>1173</v>
      </c>
      <c r="T426" s="10" t="str">
        <f>IF(X426="","",X426&amp;IF(Y426="",""," "&amp;Y426)&amp;IF(Z426="",""," "&amp;Z426)&amp;IF(AA426="",""," "&amp;AA426))</f>
        <v>Trample  </v>
      </c>
      <c r="U426" s="11"/>
      <c r="V426" s="12"/>
      <c r="W426" s="16" t="s">
        <v>1084</v>
      </c>
      <c r="X426" s="9" t="str">
        <f t="shared" ref="X426:AA426" si="79">IF(ISERROR(IF(LEN(X425)&gt;1,X425,VLOOKUP(X424,$AC:$AD,2,FALSE))),"",IF(LEN(X425)&gt;1,X425,VLOOKUP(X424,$AC:$AD,2,FALSE)))</f>
        <v>Trample</v>
      </c>
      <c r="Y426" s="9" t="str">
        <f t="shared" si="79"/>
        <v/>
      </c>
      <c r="Z426" s="9" t="str">
        <f t="shared" si="79"/>
        <v/>
      </c>
      <c r="AA426" s="9" t="str">
        <f t="shared" si="79"/>
        <v> </v>
      </c>
      <c r="AC426" s="28"/>
      <c r="AD426" s="28"/>
      <c r="BF426" s="9" t="s">
        <v>1049</v>
      </c>
    </row>
    <row r="427" spans="1:58">
      <c r="A427" s="1" t="str">
        <f t="shared" si="73"/>
        <v>|英テキスト|&gt;|&gt;|&gt;|&gt;|Trample  &amp;br;When a Wolf or Werewolf creature you control becomes the target of a Spell, give +4/+4 to this creature.|</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Trample  &amp;br;When a Wolf or Werewolf creature you control becomes the target of a Spell, give +4/+4 to this creature.</v>
      </c>
      <c r="O427" s="1" t="s">
        <v>1069</v>
      </c>
      <c r="Q427" s="9" t="s">
        <v>12</v>
      </c>
      <c r="R427" s="10" t="str">
        <f>IF(INDEX(AX:AX,W421+1)="",0,INDEX(AX:AX,W421+1)&amp;"/"&amp;INDEX(AY:AY,W421+1))</f>
        <v>2/2</v>
      </c>
      <c r="S427" s="11"/>
      <c r="T427" s="11"/>
      <c r="U427" s="11"/>
      <c r="V427" s="12"/>
      <c r="W427" s="16"/>
      <c r="X427" s="9"/>
      <c r="Y427" s="28"/>
      <c r="Z427" s="28"/>
      <c r="AA427" s="29"/>
      <c r="AC427" s="28"/>
      <c r="AD427" s="28"/>
      <c r="BF427" s="9" t="s">
        <v>1049</v>
      </c>
    </row>
    <row r="428" spans="1:58">
      <c r="A428" s="1" t="str">
        <f t="shared" si="73"/>
        <v>|PT|&gt;|2/2|シールド数|&gt;||</v>
      </c>
      <c r="B428" s="1" t="s">
        <v>1049</v>
      </c>
      <c r="C428" s="1" t="s">
        <v>1069</v>
      </c>
      <c r="D428" s="1" t="s">
        <v>12</v>
      </c>
      <c r="E428" s="1" t="s">
        <v>1069</v>
      </c>
      <c r="F428" s="1" t="s">
        <v>1083</v>
      </c>
      <c r="G428" s="1" t="s">
        <v>1069</v>
      </c>
      <c r="H428" s="1" t="str">
        <f>IF(R427=0,"",R427)</f>
        <v>2/2</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*謎の石の儀式/Cryptolith Rite</v>
      </c>
      <c r="B435" s="1" t="s">
        <v>1049</v>
      </c>
      <c r="C435" s="1" t="str">
        <f>"*"&amp;R435&amp;"/"&amp;T435</f>
        <v>*謎の石の儀式/Cryptolith Rite</v>
      </c>
      <c r="Q435" s="9" t="s">
        <v>3</v>
      </c>
      <c r="R435" s="10" t="str">
        <f>INDEX(AJ:AJ,W434+1)</f>
        <v>謎の石の儀式</v>
      </c>
      <c r="S435" s="11" t="s">
        <v>4</v>
      </c>
      <c r="T435" s="10" t="str">
        <f>INDEX(AK:AK,W434+1)</f>
        <v>Cryptolith Rite</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緑</v>
      </c>
      <c r="S436" s="15" t="s">
        <v>1</v>
      </c>
      <c r="T436" s="10" t="str">
        <f>INDEX(AG:AG,W434+1)</f>
        <v>レア</v>
      </c>
      <c r="U436" s="15" t="s">
        <v>2</v>
      </c>
      <c r="V436" s="10">
        <f>INDEX(AI:AI,W434+1)</f>
        <v>5</v>
      </c>
      <c r="W436" s="16"/>
      <c r="X436" s="10" t="str">
        <f>INDEX(AQ:AQ,W434+1)</f>
        <v>あなたがコントロールするクリーチャーが攻撃したとき、ジェム1個を緑に変換する。</v>
      </c>
      <c r="Y436" s="28"/>
      <c r="Z436" s="28"/>
      <c r="AA436" s="29"/>
      <c r="AC436" s="11"/>
      <c r="AD436" s="11"/>
      <c r="BF436" s="9" t="s">
        <v>1049</v>
      </c>
    </row>
    <row r="437" spans="1:58">
      <c r="A437" s="1" t="str">
        <f t="shared" si="73"/>
        <v>|色|緑|レアリティ|レア|マナコスト|5|</v>
      </c>
      <c r="B437" s="1" t="s">
        <v>1049</v>
      </c>
      <c r="C437" s="1" t="s">
        <v>1069</v>
      </c>
      <c r="D437" s="4" t="s">
        <v>0</v>
      </c>
      <c r="E437" s="1" t="s">
        <v>1069</v>
      </c>
      <c r="F437" s="1" t="str">
        <f>IF(R436=0,"",R436)</f>
        <v>緑</v>
      </c>
      <c r="G437" s="1" t="s">
        <v>1069</v>
      </c>
      <c r="H437" s="4" t="s">
        <v>1073</v>
      </c>
      <c r="I437" s="1" t="s">
        <v>1069</v>
      </c>
      <c r="J437" s="1" t="str">
        <f>IF(T436=0,"",T436)</f>
        <v>レア</v>
      </c>
      <c r="K437" s="1" t="s">
        <v>1069</v>
      </c>
      <c r="L437" s="4" t="s">
        <v>1074</v>
      </c>
      <c r="M437" s="1" t="s">
        <v>1069</v>
      </c>
      <c r="N437" s="1">
        <f>IF(V436=0,"",V436)</f>
        <v>5</v>
      </c>
      <c r="O437" s="1" t="s">
        <v>1069</v>
      </c>
      <c r="Q437" s="9" t="s">
        <v>5</v>
      </c>
      <c r="R437" s="10" t="str">
        <f>INDEX(AL:AL,W434+1)</f>
        <v>サポート</v>
      </c>
      <c r="S437" s="15" t="s">
        <v>1075</v>
      </c>
      <c r="T437" s="10">
        <f>INDEX(AN:AN,W434+1)</f>
        <v>0</v>
      </c>
      <c r="U437" s="10">
        <f>INDEX(AO:AO,W434+1)</f>
        <v>0</v>
      </c>
      <c r="V437" s="10">
        <f>INDEX(AP:AP,W434+1)</f>
        <v>0</v>
      </c>
      <c r="W437" s="16"/>
      <c r="X437" s="10" t="str">
        <f>INDEX(AZ:AZ,W434+1)</f>
        <v>あな</v>
      </c>
      <c r="Y437" s="10" t="str">
        <f>INDEX(BA:BA,W434+1)</f>
        <v/>
      </c>
      <c r="Z437" s="10" t="str">
        <f>INDEX(BB:BB,W434+1)</f>
        <v/>
      </c>
      <c r="AA437" s="10">
        <f>INDEX(BC:BC,W434+1)</f>
        <v>0</v>
      </c>
      <c r="AC437" s="28"/>
      <c r="AD437" s="28"/>
      <c r="BF437" s="9" t="s">
        <v>1049</v>
      </c>
    </row>
    <row r="438" spans="1:58">
      <c r="A438" s="1" t="str">
        <f t="shared" si="73"/>
        <v>|種別|サポート|サブタイプ||||</v>
      </c>
      <c r="B438" s="1" t="s">
        <v>1049</v>
      </c>
      <c r="C438" s="1" t="s">
        <v>1069</v>
      </c>
      <c r="D438" s="4" t="s">
        <v>5</v>
      </c>
      <c r="E438" s="1" t="s">
        <v>1069</v>
      </c>
      <c r="F438" s="1" t="str">
        <f>IF(R437=0,"",R437)</f>
        <v>サポート</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あなたがコントロールするクリーチャーが攻撃したとき、ジェム1個を緑に変換する。</v>
      </c>
      <c r="S438" s="11"/>
      <c r="T438" s="11"/>
      <c r="U438" s="11"/>
      <c r="V438" s="12"/>
      <c r="W438" s="16"/>
      <c r="X438" s="8"/>
      <c r="Y438" s="8"/>
      <c r="Z438" s="8"/>
      <c r="AA438" s="30"/>
      <c r="AC438" s="28"/>
      <c r="AD438" s="28"/>
      <c r="BF438" s="9" t="s">
        <v>1049</v>
      </c>
    </row>
    <row r="439" spans="1:58">
      <c r="A439" s="1" t="str">
        <f t="shared" si="73"/>
        <v>|テキスト|&gt;|&gt;|&gt;|&gt;|あなたがコントロールするクリーチャーが攻撃したとき、ジェム1個を緑に変換する。|</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あなたがコントロールするクリーチャーが攻撃したとき、ジェム1個を緑に変換する。</v>
      </c>
      <c r="O439" s="1" t="s">
        <v>1069</v>
      </c>
      <c r="Q439" s="14" t="s">
        <v>21</v>
      </c>
      <c r="R439" s="10" t="str">
        <f>INDEX(BE:BE,W434+1)</f>
        <v>When a creature you control attacks, convert 1 gem to Green.</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|英テキスト|&gt;|&gt;|&gt;|&gt;|When a creature you control attacks, convert 1 gem to Green.|</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When a creature you control attacks, convert 1 gem to Green.</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|PT|&gt;||シールド数|&gt;|3|</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f>IF(R441=0,"",R441)</f>
        <v>3</v>
      </c>
      <c r="O441" s="1" t="s">
        <v>1069</v>
      </c>
      <c r="Q441" s="17" t="s">
        <v>13</v>
      </c>
      <c r="R441" s="10">
        <f>INDEX(AW:AW,W434+1)</f>
        <v>3</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*魂を飲み込むもの/Soul Swallower</v>
      </c>
      <c r="B448" s="1" t="s">
        <v>1049</v>
      </c>
      <c r="C448" s="1" t="str">
        <f>"*"&amp;R448&amp;"/"&amp;T448</f>
        <v>*魂を飲み込むもの/Soul Swallower</v>
      </c>
      <c r="Q448" s="9" t="s">
        <v>3</v>
      </c>
      <c r="R448" s="10" t="str">
        <f>INDEX(AJ:AJ,W447+1)</f>
        <v>魂を飲み込むもの</v>
      </c>
      <c r="S448" s="11" t="s">
        <v>4</v>
      </c>
      <c r="T448" s="10" t="str">
        <f>INDEX(AK:AK,W447+1)</f>
        <v>Soul Swallower</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緑</v>
      </c>
      <c r="S449" s="15" t="s">
        <v>1</v>
      </c>
      <c r="T449" s="10" t="str">
        <f>INDEX(AG:AG,W447+1)</f>
        <v>神話レア</v>
      </c>
      <c r="U449" s="15" t="s">
        <v>2</v>
      </c>
      <c r="V449" s="10">
        <f>INDEX(AI:AI,W447+1)</f>
        <v>10</v>
      </c>
      <c r="W449" s="16"/>
      <c r="X449" s="10" t="str">
        <f>INDEX(AQ:AQ,W447+1)</f>
        <v>トランプル</v>
      </c>
      <c r="Y449" s="28"/>
      <c r="Z449" s="28"/>
      <c r="AA449" s="29"/>
      <c r="AC449" s="11"/>
      <c r="AD449" s="11"/>
      <c r="BF449" s="9" t="s">
        <v>1049</v>
      </c>
    </row>
    <row r="450" spans="1:58">
      <c r="A450" s="1" t="str">
        <f t="shared" si="73"/>
        <v>|色|緑|レアリティ|神話レア|マナコスト|10|</v>
      </c>
      <c r="B450" s="1" t="s">
        <v>1049</v>
      </c>
      <c r="C450" s="1" t="s">
        <v>1069</v>
      </c>
      <c r="D450" s="4" t="s">
        <v>0</v>
      </c>
      <c r="E450" s="1" t="s">
        <v>1069</v>
      </c>
      <c r="F450" s="1" t="str">
        <f>IF(R449=0,"",R449)</f>
        <v>緑</v>
      </c>
      <c r="G450" s="1" t="s">
        <v>1069</v>
      </c>
      <c r="H450" s="4" t="s">
        <v>1073</v>
      </c>
      <c r="I450" s="1" t="s">
        <v>1069</v>
      </c>
      <c r="J450" s="1" t="str">
        <f>IF(T449=0,"",T449)</f>
        <v>神話レア</v>
      </c>
      <c r="K450" s="1" t="s">
        <v>1069</v>
      </c>
      <c r="L450" s="4" t="s">
        <v>1074</v>
      </c>
      <c r="M450" s="1" t="s">
        <v>1069</v>
      </c>
      <c r="N450" s="1">
        <f>IF(V449=0,"",V449)</f>
        <v>10</v>
      </c>
      <c r="O450" s="1" t="s">
        <v>1069</v>
      </c>
      <c r="Q450" s="9" t="s">
        <v>5</v>
      </c>
      <c r="R450" s="10" t="str">
        <f>INDEX(AL:AL,W447+1)</f>
        <v>クリーチャー</v>
      </c>
      <c r="S450" s="15" t="s">
        <v>1075</v>
      </c>
      <c r="T450" s="10" t="str">
        <f>INDEX(AN:AN,W447+1)</f>
        <v>ワーム</v>
      </c>
      <c r="U450" s="10">
        <f>INDEX(AO:AO,W447+1)</f>
        <v>0</v>
      </c>
      <c r="V450" s="10">
        <f>INDEX(AP:AP,W447+1)</f>
        <v>0</v>
      </c>
      <c r="W450" s="16"/>
      <c r="X450" s="10" t="str">
        <f>INDEX(AZ:AZ,W447+1)</f>
        <v>トラ</v>
      </c>
      <c r="Y450" s="10" t="str">
        <f>INDEX(BA:BA,W447+1)</f>
        <v/>
      </c>
      <c r="Z450" s="10" t="str">
        <f>INDEX(BB:BB,W447+1)</f>
        <v/>
      </c>
      <c r="AA450" s="10">
        <f>INDEX(BC:BC,W447+1)</f>
        <v>0</v>
      </c>
      <c r="AC450" s="28"/>
      <c r="AD450" s="28"/>
      <c r="BF450" s="9" t="s">
        <v>1049</v>
      </c>
    </row>
    <row r="451" spans="1:58">
      <c r="A451" s="1" t="str">
        <f t="shared" si="73"/>
        <v>|種別|クリーチャー|サブタイプ|ワーム|||</v>
      </c>
      <c r="B451" s="1" t="s">
        <v>1049</v>
      </c>
      <c r="C451" s="1" t="s">
        <v>1069</v>
      </c>
      <c r="D451" s="4" t="s">
        <v>5</v>
      </c>
      <c r="E451" s="1" t="s">
        <v>1069</v>
      </c>
      <c r="F451" s="1" t="str">
        <f>IF(R450=0,"",R450)</f>
        <v>クリーチャー</v>
      </c>
      <c r="G451" s="1" t="s">
        <v>1069</v>
      </c>
      <c r="H451" s="4" t="s">
        <v>1078</v>
      </c>
      <c r="I451" s="1" t="s">
        <v>1069</v>
      </c>
      <c r="J451" s="1" t="str">
        <f>IF(T450=0,"",T450)</f>
        <v>ワーム</v>
      </c>
      <c r="K451" s="1" t="s">
        <v>1069</v>
      </c>
      <c r="L451" s="1" t="str">
        <f>IF(U450=0,"",U450)</f>
        <v/>
      </c>
      <c r="M451" s="1" t="s">
        <v>1069</v>
      </c>
      <c r="N451" s="1" t="str">
        <f>IF(V450=0,"",V450)</f>
        <v/>
      </c>
      <c r="O451" s="1" t="s">
        <v>1069</v>
      </c>
      <c r="Q451" s="9" t="s">
        <v>1079</v>
      </c>
      <c r="R451" s="10" t="str">
        <f>INDEX(BD:BD,W447+1)</f>
        <v>トランプル&amp;br;あなたのターン開始時に、昂揚：このクリーチャーは+5/+5の修正を受ける。</v>
      </c>
      <c r="S451" s="11"/>
      <c r="T451" s="11"/>
      <c r="U451" s="11"/>
      <c r="V451" s="12"/>
      <c r="W451" s="16"/>
      <c r="X451" s="8"/>
      <c r="Y451" s="8"/>
      <c r="Z451" s="8"/>
      <c r="AA451" s="30"/>
      <c r="AC451" s="28"/>
      <c r="AD451" s="28"/>
      <c r="BF451" s="9" t="s">
        <v>1049</v>
      </c>
    </row>
    <row r="452" spans="1:58">
      <c r="A452" s="1" t="str">
        <f t="shared" si="73"/>
        <v>|テキスト|&gt;|&gt;|&gt;|&gt;|トランプル&amp;br;あなたのターン開始時に、昂揚：このクリーチャーは+5/+5の修正を受ける。|</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トランプル&amp;br;あなたのターン開始時に、昂揚：このクリーチャーは+5/+5の修正を受ける。</v>
      </c>
      <c r="O452" s="1" t="s">
        <v>1069</v>
      </c>
      <c r="Q452" s="14" t="s">
        <v>21</v>
      </c>
      <c r="R452" s="10" t="str">
        <f>INDEX(BE:BE,W447+1)</f>
        <v>At the beginning of your turn, Delirium:this creature gains +5/+5.</v>
      </c>
      <c r="S452" s="11" t="s">
        <v>1173</v>
      </c>
      <c r="T452" s="10" t="str">
        <f>IF(X452="","",X452&amp;IF(Y452="",""," "&amp;Y452)&amp;IF(Z452="",""," "&amp;Z452)&amp;IF(AA452="",""," "&amp;AA452))</f>
        <v>Trample  </v>
      </c>
      <c r="U452" s="11"/>
      <c r="V452" s="12"/>
      <c r="W452" s="16" t="s">
        <v>1084</v>
      </c>
      <c r="X452" s="9" t="str">
        <f t="shared" ref="X452:AA452" si="83">IF(ISERROR(IF(LEN(X451)&gt;1,X451,VLOOKUP(X450,$AC:$AD,2,FALSE))),"",IF(LEN(X451)&gt;1,X451,VLOOKUP(X450,$AC:$AD,2,FALSE)))</f>
        <v>Trample</v>
      </c>
      <c r="Y452" s="9" t="str">
        <f t="shared" si="83"/>
        <v/>
      </c>
      <c r="Z452" s="9" t="str">
        <f t="shared" si="83"/>
        <v/>
      </c>
      <c r="AA452" s="9" t="str">
        <f t="shared" si="83"/>
        <v> </v>
      </c>
      <c r="AC452" s="28"/>
      <c r="AD452" s="28"/>
      <c r="BF452" s="9" t="s">
        <v>1049</v>
      </c>
    </row>
    <row r="453" spans="1:58">
      <c r="A453" s="1" t="str">
        <f t="shared" si="73"/>
        <v>|英テキスト|&gt;|&gt;|&gt;|&gt;|Trample  &amp;br;At the beginning of your turn, Delirium:this creature gains +5/+5.|</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Trample  &amp;br;At the beginning of your turn, Delirium:this creature gains +5/+5.</v>
      </c>
      <c r="O453" s="1" t="s">
        <v>1069</v>
      </c>
      <c r="Q453" s="9" t="s">
        <v>12</v>
      </c>
      <c r="R453" s="10" t="str">
        <f>IF(INDEX(AX:AX,W447+1)="",0,INDEX(AX:AX,W447+1)&amp;"/"&amp;INDEX(AY:AY,W447+1))</f>
        <v>6/6</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|PT|&gt;|6/6|シールド数|&gt;||</v>
      </c>
      <c r="B454" s="1" t="s">
        <v>1049</v>
      </c>
      <c r="C454" s="1" t="s">
        <v>1069</v>
      </c>
      <c r="D454" s="1" t="s">
        <v>12</v>
      </c>
      <c r="E454" s="1" t="s">
        <v>1069</v>
      </c>
      <c r="F454" s="1" t="s">
        <v>1083</v>
      </c>
      <c r="G454" s="1" t="s">
        <v>1069</v>
      </c>
      <c r="H454" s="1" t="str">
        <f>IF(R453=0,"",R453)</f>
        <v>6/6</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*ウルヴェンワルドのハイドラ/Ulvenwald Hydra</v>
      </c>
      <c r="B461" s="1" t="s">
        <v>1049</v>
      </c>
      <c r="C461" s="1" t="str">
        <f>"*"&amp;R461&amp;"/"&amp;T461</f>
        <v>*ウルヴェンワルドのハイドラ/Ulvenwald Hydra</v>
      </c>
      <c r="Q461" s="9" t="s">
        <v>3</v>
      </c>
      <c r="R461" s="10" t="str">
        <f>INDEX(AJ:AJ,W460+1)</f>
        <v>ウルヴェンワルドのハイドラ</v>
      </c>
      <c r="S461" s="11" t="s">
        <v>4</v>
      </c>
      <c r="T461" s="10" t="str">
        <f>INDEX(AK:AK,W460+1)</f>
        <v>Ulvenwald Hydra</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緑</v>
      </c>
      <c r="S462" s="15" t="s">
        <v>1</v>
      </c>
      <c r="T462" s="10" t="str">
        <f>INDEX(AG:AG,W460+1)</f>
        <v>神話レア</v>
      </c>
      <c r="U462" s="15" t="s">
        <v>2</v>
      </c>
      <c r="V462" s="10">
        <f>INDEX(AI:AI,W460+1)</f>
        <v>14</v>
      </c>
      <c r="W462" s="16"/>
      <c r="X462" s="10" t="str">
        <f>INDEX(AQ:AQ,W460+1)</f>
        <v>到達</v>
      </c>
      <c r="Y462" s="28"/>
      <c r="Z462" s="28"/>
      <c r="AA462" s="29"/>
      <c r="AC462" s="11"/>
      <c r="AD462" s="11"/>
      <c r="BF462" s="9" t="s">
        <v>1049</v>
      </c>
    </row>
    <row r="463" spans="1:58">
      <c r="A463" s="1" t="str">
        <f t="shared" si="84"/>
        <v>|色|緑|レアリティ|神話レア|マナコスト|14|</v>
      </c>
      <c r="B463" s="1" t="s">
        <v>1049</v>
      </c>
      <c r="C463" s="1" t="s">
        <v>1069</v>
      </c>
      <c r="D463" s="4" t="s">
        <v>0</v>
      </c>
      <c r="E463" s="1" t="s">
        <v>1069</v>
      </c>
      <c r="F463" s="1" t="str">
        <f>IF(R462=0,"",R462)</f>
        <v>緑</v>
      </c>
      <c r="G463" s="1" t="s">
        <v>1069</v>
      </c>
      <c r="H463" s="4" t="s">
        <v>1073</v>
      </c>
      <c r="I463" s="1" t="s">
        <v>1069</v>
      </c>
      <c r="J463" s="1" t="str">
        <f>IF(T462=0,"",T462)</f>
        <v>神話レア</v>
      </c>
      <c r="K463" s="1" t="s">
        <v>1069</v>
      </c>
      <c r="L463" s="4" t="s">
        <v>1074</v>
      </c>
      <c r="M463" s="1" t="s">
        <v>1069</v>
      </c>
      <c r="N463" s="1">
        <f>IF(V462=0,"",V462)</f>
        <v>14</v>
      </c>
      <c r="O463" s="1" t="s">
        <v>1069</v>
      </c>
      <c r="Q463" s="9" t="s">
        <v>5</v>
      </c>
      <c r="R463" s="10" t="str">
        <f>INDEX(AL:AL,W460+1)</f>
        <v>クリーチャー</v>
      </c>
      <c r="S463" s="15" t="s">
        <v>1075</v>
      </c>
      <c r="T463" s="10" t="str">
        <f>INDEX(AN:AN,W460+1)</f>
        <v>ハイドラ</v>
      </c>
      <c r="U463" s="10">
        <f>INDEX(AO:AO,W460+1)</f>
        <v>0</v>
      </c>
      <c r="V463" s="10">
        <f>INDEX(AP:AP,W460+1)</f>
        <v>0</v>
      </c>
      <c r="W463" s="16"/>
      <c r="X463" s="10" t="str">
        <f>INDEX(AZ:AZ,W460+1)</f>
        <v>到達</v>
      </c>
      <c r="Y463" s="10" t="str">
        <f>INDEX(BA:BA,W460+1)</f>
        <v/>
      </c>
      <c r="Z463" s="10" t="str">
        <f>INDEX(BB:BB,W460+1)</f>
        <v/>
      </c>
      <c r="AA463" s="10">
        <f>INDEX(BC:BC,W460+1)</f>
        <v>0</v>
      </c>
      <c r="AC463" s="28"/>
      <c r="AD463" s="28"/>
      <c r="BF463" s="9" t="s">
        <v>1049</v>
      </c>
    </row>
    <row r="464" spans="1:58">
      <c r="A464" s="1" t="str">
        <f t="shared" si="84"/>
        <v>|種別|クリーチャー|サブタイプ|ハイドラ|||</v>
      </c>
      <c r="B464" s="1" t="s">
        <v>1049</v>
      </c>
      <c r="C464" s="1" t="s">
        <v>1069</v>
      </c>
      <c r="D464" s="4" t="s">
        <v>5</v>
      </c>
      <c r="E464" s="1" t="s">
        <v>1069</v>
      </c>
      <c r="F464" s="1" t="str">
        <f>IF(R463=0,"",R463)</f>
        <v>クリーチャー</v>
      </c>
      <c r="G464" s="1" t="s">
        <v>1069</v>
      </c>
      <c r="H464" s="4" t="s">
        <v>1078</v>
      </c>
      <c r="I464" s="1" t="s">
        <v>1069</v>
      </c>
      <c r="J464" s="1" t="str">
        <f>IF(T463=0,"",T463)</f>
        <v>ハイドラ</v>
      </c>
      <c r="K464" s="1" t="s">
        <v>1069</v>
      </c>
      <c r="L464" s="1" t="str">
        <f>IF(U463=0,"",U463)</f>
        <v/>
      </c>
      <c r="M464" s="1" t="s">
        <v>1069</v>
      </c>
      <c r="N464" s="1" t="str">
        <f>IF(V463=0,"",V463)</f>
        <v/>
      </c>
      <c r="O464" s="1" t="s">
        <v>1069</v>
      </c>
      <c r="Q464" s="9" t="s">
        <v>1079</v>
      </c>
      <c r="R464" s="10" t="str">
        <f>INDEX(BD:BD,W460+1)</f>
        <v>到達&amp;br;このクリーチャーが戦場に出たとき、ジェム6個を緑に変換する。&amp;br;あなたのターン開始時に、ジェム3個を緑に変換する。&amp;br;いずれかのプレイヤーが3個以上の緑ジェムをマッチさせたとき、このクリーチャーは+2/+2の修正を受ける。</v>
      </c>
      <c r="S464" s="11"/>
      <c r="T464" s="11"/>
      <c r="U464" s="11"/>
      <c r="V464" s="12"/>
      <c r="W464" s="16"/>
      <c r="X464" s="8"/>
      <c r="Y464" s="8"/>
      <c r="Z464" s="8"/>
      <c r="AA464" s="30"/>
      <c r="AC464" s="28"/>
      <c r="AD464" s="28"/>
      <c r="BF464" s="9" t="s">
        <v>1049</v>
      </c>
    </row>
    <row r="465" spans="1:58">
      <c r="A465" s="1" t="str">
        <f t="shared" si="84"/>
        <v>|テキスト|&gt;|&gt;|&gt;|&gt;|到達&amp;br;このクリーチャーが戦場に出たとき、ジェム6個を緑に変換する。&amp;br;あなたのターン開始時に、ジェム3個を緑に変換する。&amp;br;いずれかのプレイヤーが3個以上の緑ジェムをマッチさせたとき、このクリーチャーは+2/+2の修正を受ける。|</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到達&amp;br;このクリーチャーが戦場に出たとき、ジェム6個を緑に変換する。&amp;br;あなたのターン開始時に、ジェム3個を緑に変換する。&amp;br;いずれかのプレイヤーが3個以上の緑ジェムをマッチさせたとき、このクリーチャーは+2/+2の修正を受ける。</v>
      </c>
      <c r="O465" s="1" t="s">
        <v>1069</v>
      </c>
      <c r="Q465" s="14" t="s">
        <v>21</v>
      </c>
      <c r="R465" s="10" t="str">
        <f>INDEX(BE:BE,W460+1)</f>
        <v>When this creature enters the battlefield, convert 6 gems to Green.&amp;br;At the beginning of your turn, convert 3 gems to Green.&amp;br;When a player matches 3 or more Green gems, this creature gains +2/+2.</v>
      </c>
      <c r="S465" s="11" t="s">
        <v>1173</v>
      </c>
      <c r="T465" s="10" t="str">
        <f>IF(X465="","",X465&amp;IF(Y465="",""," "&amp;Y465)&amp;IF(Z465="",""," "&amp;Z465)&amp;IF(AA465="",""," "&amp;AA465))</f>
        <v>Reach  </v>
      </c>
      <c r="U465" s="11"/>
      <c r="V465" s="12"/>
      <c r="W465" s="16" t="s">
        <v>1084</v>
      </c>
      <c r="X465" s="9" t="str">
        <f t="shared" ref="X465:AA465" si="86">IF(ISERROR(IF(LEN(X464)&gt;1,X464,VLOOKUP(X463,$AC:$AD,2,FALSE))),"",IF(LEN(X464)&gt;1,X464,VLOOKUP(X463,$AC:$AD,2,FALSE)))</f>
        <v>Reach</v>
      </c>
      <c r="Y465" s="9" t="str">
        <f t="shared" si="86"/>
        <v/>
      </c>
      <c r="Z465" s="9" t="str">
        <f t="shared" si="86"/>
        <v/>
      </c>
      <c r="AA465" s="9" t="str">
        <f t="shared" si="86"/>
        <v> </v>
      </c>
      <c r="AC465" s="28"/>
      <c r="AD465" s="28"/>
      <c r="BF465" s="9" t="s">
        <v>1049</v>
      </c>
    </row>
    <row r="466" spans="1:58">
      <c r="A466" s="1" t="str">
        <f t="shared" si="84"/>
        <v>|英テキスト|&gt;|&gt;|&gt;|&gt;|Reach  &amp;br;When this creature enters the battlefield, convert 6 gems to Green.&amp;br;At the beginning of your turn, convert 3 gems to Green.&amp;br;When a player matches 3 or more Green gems, this creature gains +2/+2.|</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Reach  &amp;br;When this creature enters the battlefield, convert 6 gems to Green.&amp;br;At the beginning of your turn, convert 3 gems to Green.&amp;br;When a player matches 3 or more Green gems, this creature gains +2/+2.</v>
      </c>
      <c r="O466" s="1" t="s">
        <v>1069</v>
      </c>
      <c r="Q466" s="9" t="s">
        <v>12</v>
      </c>
      <c r="R466" s="10" t="str">
        <f>IF(INDEX(AX:AX,W460+1)="",0,INDEX(AX:AX,W460+1)&amp;"/"&amp;INDEX(AY:AY,W460+1))</f>
        <v>1/1</v>
      </c>
      <c r="S466" s="11"/>
      <c r="T466" s="11"/>
      <c r="U466" s="11"/>
      <c r="V466" s="12"/>
      <c r="W466" s="16"/>
      <c r="X466" s="9"/>
      <c r="Y466" s="28"/>
      <c r="Z466" s="28"/>
      <c r="AA466" s="29"/>
      <c r="AC466" s="28"/>
      <c r="AD466" s="28"/>
      <c r="BF466" s="9" t="s">
        <v>1049</v>
      </c>
    </row>
    <row r="467" spans="1:58">
      <c r="A467" s="1" t="str">
        <f t="shared" si="84"/>
        <v>|PT|&gt;|1/1|シールド数|&gt;||</v>
      </c>
      <c r="B467" s="1" t="s">
        <v>1049</v>
      </c>
      <c r="C467" s="1" t="s">
        <v>1069</v>
      </c>
      <c r="D467" s="1" t="s">
        <v>12</v>
      </c>
      <c r="E467" s="1" t="s">
        <v>1069</v>
      </c>
      <c r="F467" s="1" t="s">
        <v>1083</v>
      </c>
      <c r="G467" s="1" t="s">
        <v>1069</v>
      </c>
      <c r="H467" s="1" t="str">
        <f>IF(R466=0,"",R466)</f>
        <v>1/1</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*過ぎ去った季節/Seasons Past</v>
      </c>
      <c r="B474" s="1" t="s">
        <v>1049</v>
      </c>
      <c r="C474" s="1" t="str">
        <f>"*"&amp;R474&amp;"/"&amp;T474</f>
        <v>*過ぎ去った季節/Seasons Past</v>
      </c>
      <c r="Q474" s="9" t="s">
        <v>3</v>
      </c>
      <c r="R474" s="10" t="str">
        <f>INDEX(AJ:AJ,W473+1)</f>
        <v>過ぎ去った季節</v>
      </c>
      <c r="S474" s="11" t="s">
        <v>4</v>
      </c>
      <c r="T474" s="10" t="str">
        <f>INDEX(AK:AK,W473+1)</f>
        <v>Seasons Past</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緑</v>
      </c>
      <c r="S475" s="15" t="s">
        <v>1</v>
      </c>
      <c r="T475" s="10" t="str">
        <f>INDEX(AG:AG,W473+1)</f>
        <v>神話レア</v>
      </c>
      <c r="U475" s="15" t="s">
        <v>2</v>
      </c>
      <c r="V475" s="10">
        <f>INDEX(AI:AI,W473+1)</f>
        <v>20</v>
      </c>
      <c r="W475" s="16"/>
      <c r="X475" s="10" t="str">
        <f>INDEX(AQ:AQ,W473+1)</f>
        <v>ジェム15個を緑に変換する。&amp;br;あなたがコントロールしていて破壊された最後のクリーチャーをあなたの手札に戻す。</v>
      </c>
      <c r="Y475" s="28"/>
      <c r="Z475" s="28"/>
      <c r="AA475" s="29"/>
      <c r="AC475" s="11"/>
      <c r="AD475" s="11"/>
      <c r="BF475" s="9" t="s">
        <v>1049</v>
      </c>
    </row>
    <row r="476" spans="1:58">
      <c r="A476" s="1" t="str">
        <f t="shared" si="84"/>
        <v>|色|緑|レアリティ|神話レア|マナコスト|20|</v>
      </c>
      <c r="B476" s="1" t="s">
        <v>1049</v>
      </c>
      <c r="C476" s="1" t="s">
        <v>1069</v>
      </c>
      <c r="D476" s="4" t="s">
        <v>0</v>
      </c>
      <c r="E476" s="1" t="s">
        <v>1069</v>
      </c>
      <c r="F476" s="1" t="str">
        <f>IF(R475=0,"",R475)</f>
        <v>緑</v>
      </c>
      <c r="G476" s="1" t="s">
        <v>1069</v>
      </c>
      <c r="H476" s="4" t="s">
        <v>1073</v>
      </c>
      <c r="I476" s="1" t="s">
        <v>1069</v>
      </c>
      <c r="J476" s="1" t="str">
        <f>IF(T475=0,"",T475)</f>
        <v>神話レア</v>
      </c>
      <c r="K476" s="1" t="s">
        <v>1069</v>
      </c>
      <c r="L476" s="4" t="s">
        <v>1074</v>
      </c>
      <c r="M476" s="1" t="s">
        <v>1069</v>
      </c>
      <c r="N476" s="1">
        <f>IF(V475=0,"",V475)</f>
        <v>20</v>
      </c>
      <c r="O476" s="1" t="s">
        <v>1069</v>
      </c>
      <c r="Q476" s="9" t="s">
        <v>5</v>
      </c>
      <c r="R476" s="10" t="str">
        <f>INDEX(AL:AL,W473+1)</f>
        <v>呪文</v>
      </c>
      <c r="S476" s="15" t="s">
        <v>1075</v>
      </c>
      <c r="T476" s="10">
        <f>INDEX(AN:AN,W473+1)</f>
        <v>0</v>
      </c>
      <c r="U476" s="10">
        <f>INDEX(AO:AO,W473+1)</f>
        <v>0</v>
      </c>
      <c r="V476" s="10">
        <f>INDEX(AP:AP,W473+1)</f>
        <v>0</v>
      </c>
      <c r="W476" s="16"/>
      <c r="X476" s="10" t="str">
        <f>INDEX(AZ:AZ,W473+1)</f>
        <v>ジェ</v>
      </c>
      <c r="Y476" s="10" t="str">
        <f>INDEX(BA:BA,W473+1)</f>
        <v/>
      </c>
      <c r="Z476" s="10" t="str">
        <f>INDEX(BB:BB,W473+1)</f>
        <v/>
      </c>
      <c r="AA476" s="10">
        <f>INDEX(BC:BC,W473+1)</f>
        <v>0</v>
      </c>
      <c r="AC476" s="28"/>
      <c r="AD476" s="28"/>
      <c r="BF476" s="9" t="s">
        <v>1049</v>
      </c>
    </row>
    <row r="477" spans="1:58">
      <c r="A477" s="1" t="str">
        <f t="shared" si="84"/>
        <v>|種別|呪文|サブタイプ||||</v>
      </c>
      <c r="B477" s="1" t="s">
        <v>1049</v>
      </c>
      <c r="C477" s="1" t="s">
        <v>1069</v>
      </c>
      <c r="D477" s="4" t="s">
        <v>5</v>
      </c>
      <c r="E477" s="1" t="s">
        <v>1069</v>
      </c>
      <c r="F477" s="1" t="str">
        <f>IF(R476=0,"",R476)</f>
        <v>呪文</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ジェム15個を緑に変換する。&amp;br;あなたがコントロールしていて破壊された最後のクリーチャーをあなたの手札に戻す。&amp;br;破壊された最後の呪文をあなたの手札に戻す。これによりこの呪文を手札に戻すことはできない。&amp;br;あなたがコントロールしていて破壊された最後のサポートをあなたの手札に戻す。</v>
      </c>
      <c r="S477" s="11"/>
      <c r="T477" s="11"/>
      <c r="U477" s="11"/>
      <c r="V477" s="12"/>
      <c r="W477" s="16"/>
      <c r="X477" s="8"/>
      <c r="Y477" s="8"/>
      <c r="Z477" s="8"/>
      <c r="AA477" s="30"/>
      <c r="AC477" s="28"/>
      <c r="AD477" s="28"/>
      <c r="BF477" s="9" t="s">
        <v>1049</v>
      </c>
    </row>
    <row r="478" spans="1:58">
      <c r="A478" s="1" t="str">
        <f t="shared" si="84"/>
        <v>|テキスト|&gt;|&gt;|&gt;|&gt;|ジェム15個を緑に変換する。&amp;br;あなたがコントロールしていて破壊された最後のクリーチャーをあなたの手札に戻す。&amp;br;破壊された最後の呪文をあなたの手札に戻す。これによりこの呪文を手札に戻すことはできない。&amp;br;あなたがコントロールしていて破壊された最後のサポートをあなたの手札に戻す。|</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ジェム15個を緑に変換する。&amp;br;あなたがコントロールしていて破壊された最後のクリーチャーをあなたの手札に戻す。&amp;br;破壊された最後の呪文をあなたの手札に戻す。これによりこの呪文を手札に戻すことはできない。&amp;br;あなたがコントロールしていて破壊された最後のサポートをあなたの手札に戻す。</v>
      </c>
      <c r="O478" s="1" t="s">
        <v>1069</v>
      </c>
      <c r="Q478" s="14" t="s">
        <v>21</v>
      </c>
      <c r="R478" s="10" t="str">
        <f>INDEX(BE:BE,W473+1)</f>
        <v>The last creature you controlled that died is Returned to your hand.&amp;br;The last Spell you cast is Returned to your hand.&amp;br;The last Support you controlled that was destroyed is Returned to your hand.&amp;br;Convert 15 gems to Green.</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|英テキスト|&gt;|&gt;|&gt;|&gt;|The last creature you controlled that died is Returned to your hand.&amp;br;The last Spell you cast is Returned to your hand.&amp;br;The last Support you controlled that was destroyed is Returned to your hand.&amp;br;Convert 15 gems to Green.|</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The last creature you controlled that died is Returned to your hand.&amp;br;The last Spell you cast is Returned to your hand.&amp;br;The last Support you controlled that was destroyed is Returned to your hand.&amp;br;Convert 15 gems to Green.</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f>INDEX(AF:AF,W486+1)</f>
        <v>0</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|色||レアリティ||マナコスト||</v>
      </c>
      <c r="B489" s="1" t="s">
        <v>1049</v>
      </c>
      <c r="C489" s="1" t="s">
        <v>1069</v>
      </c>
      <c r="D489" s="4" t="s">
        <v>0</v>
      </c>
      <c r="E489" s="1" t="s">
        <v>1069</v>
      </c>
      <c r="F489" s="1" t="str">
        <f>IF(R488=0,"",R488)</f>
        <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f>INDEX(AF:AF,W499+1)</f>
        <v>0</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|色||レアリティ||マナコスト||</v>
      </c>
      <c r="B502" s="1" t="s">
        <v>1049</v>
      </c>
      <c r="C502" s="1" t="s">
        <v>1069</v>
      </c>
      <c r="D502" s="4" t="s">
        <v>0</v>
      </c>
      <c r="E502" s="1" t="s">
        <v>1069</v>
      </c>
      <c r="F502" s="1" t="str">
        <f>IF(R501=0,"",R501)</f>
        <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f>INDEX(AF:AF,W512+1)</f>
        <v>0</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|色||レアリティ||マナコスト||</v>
      </c>
      <c r="B515" s="1" t="s">
        <v>1049</v>
      </c>
      <c r="C515" s="1" t="s">
        <v>1069</v>
      </c>
      <c r="D515" s="4" t="s">
        <v>0</v>
      </c>
      <c r="E515" s="1" t="s">
        <v>1069</v>
      </c>
      <c r="F515" s="1" t="str">
        <f>IF(R514=0,"",R514)</f>
        <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f>INDEX(AF:AF,W525+1)</f>
        <v>0</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|色||レアリティ||マナコスト||</v>
      </c>
      <c r="B528" s="1" t="s">
        <v>1049</v>
      </c>
      <c r="C528" s="1" t="s">
        <v>1069</v>
      </c>
      <c r="D528" s="4" t="s">
        <v>0</v>
      </c>
      <c r="E528" s="1" t="s">
        <v>1069</v>
      </c>
      <c r="F528" s="1" t="str">
        <f>IF(R527=0,"",R527)</f>
        <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f>INDEX(AF:AF,W538+1)</f>
        <v>0</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|色||レアリティ||マナコスト||</v>
      </c>
      <c r="B541" s="1" t="s">
        <v>1049</v>
      </c>
      <c r="C541" s="1" t="s">
        <v>1069</v>
      </c>
      <c r="D541" s="4" t="s">
        <v>0</v>
      </c>
      <c r="E541" s="1" t="s">
        <v>1069</v>
      </c>
      <c r="F541" s="1" t="str">
        <f>IF(R540=0,"",R540)</f>
        <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f>INDEX(AF:AF,W551+1)</f>
        <v>0</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|色||レアリティ||マナコスト||</v>
      </c>
      <c r="B554" s="1" t="s">
        <v>1049</v>
      </c>
      <c r="C554" s="1" t="s">
        <v>1069</v>
      </c>
      <c r="D554" s="4" t="s">
        <v>0</v>
      </c>
      <c r="E554" s="1" t="s">
        <v>1069</v>
      </c>
      <c r="F554" s="1" t="str">
        <f>IF(R553=0,"",R553)</f>
        <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f>INDEX(AF:AF,W564+1)</f>
        <v>0</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|色||レアリティ||マナコスト||</v>
      </c>
      <c r="B567" s="1" t="s">
        <v>1049</v>
      </c>
      <c r="C567" s="1" t="s">
        <v>1069</v>
      </c>
      <c r="D567" s="4" t="s">
        <v>0</v>
      </c>
      <c r="E567" s="1" t="s">
        <v>1069</v>
      </c>
      <c r="F567" s="1" t="str">
        <f>IF(R566=0,"",R566)</f>
        <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f>INDEX(AF:AF,W577+1)</f>
        <v>0</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|色||レアリティ||マナコスト||</v>
      </c>
      <c r="B580" s="1" t="s">
        <v>1049</v>
      </c>
      <c r="C580" s="1" t="s">
        <v>1069</v>
      </c>
      <c r="D580" s="4" t="s">
        <v>0</v>
      </c>
      <c r="E580" s="1" t="s">
        <v>1069</v>
      </c>
      <c r="F580" s="1" t="str">
        <f>IF(R579=0,"",R579)</f>
        <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f>INDEX(AF:AF,W590+1)</f>
        <v>0</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|色||レアリティ||マナコスト||</v>
      </c>
      <c r="B593" s="1" t="s">
        <v>1049</v>
      </c>
      <c r="C593" s="1" t="s">
        <v>1069</v>
      </c>
      <c r="D593" s="4" t="s">
        <v>0</v>
      </c>
      <c r="E593" s="1" t="s">
        <v>1069</v>
      </c>
      <c r="F593" s="1" t="str">
        <f>IF(R592=0,"",R592)</f>
        <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f>INDEX(AF:AF,W603+1)</f>
        <v>0</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|色||レアリティ||マナコスト||</v>
      </c>
      <c r="B606" s="1" t="s">
        <v>1049</v>
      </c>
      <c r="C606" s="1" t="s">
        <v>1069</v>
      </c>
      <c r="D606" s="4" t="s">
        <v>0</v>
      </c>
      <c r="E606" s="1" t="s">
        <v>1069</v>
      </c>
      <c r="F606" s="1" t="str">
        <f>IF(R605=0,"",R605)</f>
        <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f>INDEX(AF:AF,W616+1)</f>
        <v>0</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|色||レアリティ||マナコスト||</v>
      </c>
      <c r="B619" s="1" t="s">
        <v>1049</v>
      </c>
      <c r="C619" s="1" t="s">
        <v>1069</v>
      </c>
      <c r="D619" s="4" t="s">
        <v>0</v>
      </c>
      <c r="E619" s="1" t="s">
        <v>1069</v>
      </c>
      <c r="F619" s="1" t="str">
        <f>IF(R618=0,"",R618)</f>
        <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f>INDEX(AF:AF,W629+1)</f>
        <v>0</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|色||レアリティ||マナコスト||</v>
      </c>
      <c r="B632" s="1" t="s">
        <v>1049</v>
      </c>
      <c r="C632" s="1" t="s">
        <v>1069</v>
      </c>
      <c r="D632" s="4" t="s">
        <v>0</v>
      </c>
      <c r="E632" s="1" t="s">
        <v>1069</v>
      </c>
      <c r="F632" s="1" t="str">
        <f>IF(R631=0,"",R631)</f>
        <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f>INDEX(AF:AF,W642+1)</f>
        <v>0</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|色||レアリティ||マナコスト||</v>
      </c>
      <c r="B645" s="1" t="s">
        <v>1049</v>
      </c>
      <c r="C645" s="1" t="s">
        <v>1069</v>
      </c>
      <c r="D645" s="4" t="s">
        <v>0</v>
      </c>
      <c r="E645" s="1" t="s">
        <v>1069</v>
      </c>
      <c r="F645" s="1" t="str">
        <f>IF(R644=0,"",R644)</f>
        <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W14" sqref="W14"/>
    </sheetView>
  </sheetViews>
  <sheetFormatPr defaultColWidth="9" defaultRowHeight="13.5"/>
  <cols>
    <col min="1" max="1" width="28.2416666666667"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631</v>
      </c>
      <c r="AG2" s="36" t="s">
        <v>119</v>
      </c>
      <c r="AH2" s="36"/>
      <c r="AI2" s="36">
        <v>10</v>
      </c>
      <c r="AJ2" s="36" t="s">
        <v>632</v>
      </c>
      <c r="AK2" s="36" t="s">
        <v>633</v>
      </c>
      <c r="AL2" s="36" t="s">
        <v>27</v>
      </c>
      <c r="AM2" s="36"/>
      <c r="AN2" s="36" t="s">
        <v>170</v>
      </c>
      <c r="AO2" s="36"/>
      <c r="AP2" s="36"/>
      <c r="AQ2" s="36" t="s">
        <v>35</v>
      </c>
      <c r="AR2" s="36" t="s">
        <v>634</v>
      </c>
      <c r="AS2" s="36"/>
      <c r="AT2" s="38">
        <v>42768</v>
      </c>
      <c r="AU2" s="36"/>
      <c r="AV2" s="36"/>
      <c r="AW2" s="36"/>
      <c r="AX2" s="36">
        <v>2</v>
      </c>
      <c r="AY2" s="36">
        <v>2</v>
      </c>
      <c r="AZ2" s="36" t="str">
        <f t="shared" ref="AZ2:AZ51" si="0">LEFT(AQ2,2)</f>
        <v>ディ</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ディフェンダー&amp;br;あなたがコントロールするゾンビが戦場に出たとき、このクリーチャーが破壊されていた場合、このクリーチャーを戦場に戻す。</v>
      </c>
      <c r="BE2" s="30" t="str">
        <f>IF(AK2="","",VLOOKUP(AK2,BH:BJ,3,FALSE))</f>
        <v>When a Zombie you control enters the battlefield, if this creature was Destroyed, Return it to the battlefield.</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
        <v>635</v>
      </c>
      <c r="AG3" s="36" t="s">
        <v>119</v>
      </c>
      <c r="AH3" s="36"/>
      <c r="AI3" s="36">
        <v>12</v>
      </c>
      <c r="AJ3" s="36" t="s">
        <v>636</v>
      </c>
      <c r="AK3" s="36" t="s">
        <v>637</v>
      </c>
      <c r="AL3" s="36" t="s">
        <v>61</v>
      </c>
      <c r="AM3" s="36"/>
      <c r="AN3" s="36"/>
      <c r="AO3" s="36"/>
      <c r="AP3" s="36"/>
      <c r="AQ3" s="36" t="s">
        <v>638</v>
      </c>
      <c r="AR3" s="36"/>
      <c r="AS3" s="36"/>
      <c r="AT3" s="38"/>
      <c r="AU3" s="36"/>
      <c r="AV3" s="36"/>
      <c r="AW3" s="36"/>
      <c r="AX3" s="36" t="s">
        <v>1090</v>
      </c>
      <c r="AY3" s="36" t="s">
        <v>1090</v>
      </c>
      <c r="AZ3" s="36" t="str">
        <f t="shared" si="0"/>
        <v>あな</v>
      </c>
      <c r="BA3" s="36" t="str">
        <f t="shared" si="1"/>
        <v/>
      </c>
      <c r="BB3" s="36" t="str">
        <f t="shared" si="2"/>
        <v/>
      </c>
      <c r="BC3" s="36"/>
      <c r="BD3" s="36" t="str">
        <f t="shared" si="3"/>
        <v>あなたがコントロールするクリーチャー1体を対象とする。それはあなたがコントロールするクリーチャー1体につき+1/+1の修正を受ける。それを強化する。</v>
      </c>
      <c r="BE3" s="30" t="str">
        <f>IF(AK3="","",VLOOKUP(AK3,BH:BJ,3,FALSE))</f>
        <v>Give +1/+1 for each creature you control on the battlefield to target creature and Reinforce it.</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
        <v>639</v>
      </c>
      <c r="AG4" s="36" t="s">
        <v>119</v>
      </c>
      <c r="AH4" s="36"/>
      <c r="AI4" s="36">
        <v>12</v>
      </c>
      <c r="AJ4" s="36" t="s">
        <v>640</v>
      </c>
      <c r="AK4" s="36" t="s">
        <v>641</v>
      </c>
      <c r="AL4" s="36" t="s">
        <v>61</v>
      </c>
      <c r="AM4" s="36"/>
      <c r="AN4" s="36"/>
      <c r="AO4" s="36"/>
      <c r="AP4" s="36"/>
      <c r="AQ4" s="36" t="s">
        <v>642</v>
      </c>
      <c r="AR4" s="36" t="s">
        <v>643</v>
      </c>
      <c r="AS4" s="36" t="s">
        <v>644</v>
      </c>
      <c r="AT4" s="38"/>
      <c r="AU4" s="36"/>
      <c r="AV4" s="36"/>
      <c r="AW4" s="36"/>
      <c r="AX4" s="36" t="s">
        <v>1090</v>
      </c>
      <c r="AY4" s="36" t="s">
        <v>1090</v>
      </c>
      <c r="AZ4" s="36" t="str">
        <f t="shared" si="0"/>
        <v>対戦</v>
      </c>
      <c r="BA4" s="36" t="str">
        <f t="shared" si="1"/>
        <v/>
      </c>
      <c r="BB4" s="36" t="str">
        <f t="shared" si="2"/>
        <v/>
      </c>
      <c r="BC4" s="36"/>
      <c r="BD4" s="36" t="str">
        <f t="shared" si="3"/>
        <v>対戦相手がコントロールする最初のクリーチャーを破壊する。&amp;br;対戦相手がコントロールするサポートを無作為に1つ選び、それを破壊する。&amp;br;あなたは6点のダメージを受ける。</v>
      </c>
      <c r="BE4" s="30" t="str">
        <f>IF(AK4="","",VLOOKUP(AK4,BH:BJ,3,FALSE))</f>
        <v>If your opponent has a creature on the battlefield, Destroy the first creature your opponent controls. If your opponent controls a Support, Destroy a Support your opponent controls. You lose 6 Life.</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
        <v>645</v>
      </c>
      <c r="AG5" s="36" t="s">
        <v>119</v>
      </c>
      <c r="AH5" s="36"/>
      <c r="AI5" s="36">
        <v>12</v>
      </c>
      <c r="AJ5" s="36" t="s">
        <v>646</v>
      </c>
      <c r="AK5" s="36" t="s">
        <v>647</v>
      </c>
      <c r="AL5" s="36" t="s">
        <v>61</v>
      </c>
      <c r="AM5" s="36"/>
      <c r="AN5" s="36"/>
      <c r="AO5" s="36"/>
      <c r="AP5" s="36"/>
      <c r="AQ5" s="36" t="s">
        <v>648</v>
      </c>
      <c r="AR5" s="36"/>
      <c r="AS5" s="36"/>
      <c r="AT5" s="38"/>
      <c r="AU5" s="36"/>
      <c r="AV5" s="36"/>
      <c r="AW5" s="36"/>
      <c r="AX5" s="36" t="s">
        <v>1090</v>
      </c>
      <c r="AY5" s="36" t="s">
        <v>1090</v>
      </c>
      <c r="AZ5" s="36" t="str">
        <f t="shared" si="0"/>
        <v>クリ</v>
      </c>
      <c r="BA5" s="36" t="str">
        <f t="shared" si="1"/>
        <v/>
      </c>
      <c r="BB5" s="36" t="str">
        <f t="shared" si="2"/>
        <v/>
      </c>
      <c r="BC5" s="36"/>
      <c r="BD5" s="36" t="str">
        <f t="shared" si="3"/>
        <v>クリーチャー1体を対象とする。それは「このクリーチャーが攻撃したとき、あなたのターン終了時まで、このクリーチャーは+4/+4の修正を受ける。」を得る。</v>
      </c>
      <c r="BE5" s="30" t="str">
        <f>IF(AK5="","",VLOOKUP(AK5,BH:BJ,3,FALSE))</f>
        <v>Give &amp;#8216;When you attack, you gain +4/+4 until the end of your turn' to target creature.</v>
      </c>
      <c r="BF5" s="9" t="s">
        <v>1049</v>
      </c>
      <c r="BG5" s="1">
        <v>4</v>
      </c>
      <c r="BH5" s="1" t="s">
        <v>637</v>
      </c>
      <c r="BI5" s="1" t="s">
        <v>1055</v>
      </c>
      <c r="BJ5" s="1" t="s">
        <v>1065</v>
      </c>
    </row>
    <row r="6" spans="1:62">
      <c r="A6" s="1" t="str">
        <f t="shared" ref="A6:A69" si="4">CONCATENATE(C6,D6,E6,F6,G6,H6,I6,J6,K6,L6,M6,N6,O6,P6)</f>
        <v>*秘蔵の縫合体/Prized Amalgam</v>
      </c>
      <c r="B6" s="1" t="s">
        <v>1049</v>
      </c>
      <c r="C6" s="1" t="str">
        <f>"*"&amp;R6&amp;"/"&amp;T6</f>
        <v>*秘蔵の縫合体/Prized Amalgam</v>
      </c>
      <c r="Q6" s="9" t="s">
        <v>3</v>
      </c>
      <c r="R6" s="10" t="str">
        <f>INDEX(AJ:AJ,W5+1)</f>
        <v>秘蔵の縫合体</v>
      </c>
      <c r="S6" s="11" t="s">
        <v>4</v>
      </c>
      <c r="T6" s="10" t="str">
        <f>INDEX(AK:AK,W5+1)</f>
        <v>Prized Amalgam</v>
      </c>
      <c r="U6" s="11"/>
      <c r="V6" s="12"/>
      <c r="W6" s="13"/>
      <c r="X6" s="9"/>
      <c r="Y6" s="28"/>
      <c r="Z6" s="28"/>
      <c r="AA6" s="29"/>
      <c r="AB6" s="1" t="s">
        <v>663</v>
      </c>
      <c r="AC6" s="1" t="s">
        <v>1066</v>
      </c>
      <c r="AD6" s="16" t="s">
        <v>1067</v>
      </c>
      <c r="AE6" s="24">
        <v>5</v>
      </c>
      <c r="AF6" s="25" t="s">
        <v>649</v>
      </c>
      <c r="AG6" s="36" t="s">
        <v>119</v>
      </c>
      <c r="AH6" s="36"/>
      <c r="AI6" s="36">
        <v>6</v>
      </c>
      <c r="AJ6" s="36" t="s">
        <v>650</v>
      </c>
      <c r="AK6" s="36" t="s">
        <v>651</v>
      </c>
      <c r="AL6" s="36" t="s">
        <v>76</v>
      </c>
      <c r="AM6" s="36"/>
      <c r="AN6" s="36"/>
      <c r="AO6" s="36"/>
      <c r="AP6" s="36"/>
      <c r="AQ6" s="36" t="s">
        <v>652</v>
      </c>
      <c r="AR6" s="36" t="s">
        <v>653</v>
      </c>
      <c r="AS6" s="36"/>
      <c r="AT6" s="38"/>
      <c r="AU6" s="36"/>
      <c r="AV6" s="36"/>
      <c r="AW6" s="36">
        <v>3</v>
      </c>
      <c r="AX6" s="36" t="s">
        <v>1090</v>
      </c>
      <c r="AY6" s="36" t="s">
        <v>1090</v>
      </c>
      <c r="AZ6" s="36" t="str">
        <f t="shared" si="0"/>
        <v>あな</v>
      </c>
      <c r="BA6" s="36" t="str">
        <f t="shared" si="1"/>
        <v/>
      </c>
      <c r="BB6" s="36" t="str">
        <f t="shared" si="2"/>
        <v/>
      </c>
      <c r="BC6" s="36"/>
      <c r="BD6" s="36" t="str">
        <f t="shared" si="3"/>
        <v>あなたのターン終了時に、あなたはカードを1枚引く。&amp;br;対戦相手のターン終了時に、対戦相手はカードを1枚引く。対戦相手の手札が4枚以上の場合、対戦相手は4点のダメージを受ける。</v>
      </c>
      <c r="BE6" s="30" t="str">
        <f>IF(AK6="","",VLOOKUP(AK6,BH:BJ,3,FALSE))</f>
        <v>At the end of your turn, you draw 1 card.&amp;br;At the end of your opponent's turn, your opponent draws 1 card. If your opponent now has 4 or more cards in hand, your opponent takes 4 damage.</v>
      </c>
      <c r="BF6" s="9" t="s">
        <v>1049</v>
      </c>
      <c r="BG6" s="1">
        <v>5</v>
      </c>
      <c r="BH6" s="1" t="s">
        <v>141</v>
      </c>
      <c r="BI6" s="1" t="s">
        <v>1055</v>
      </c>
      <c r="BJ6" s="1" t="s">
        <v>1068</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青黒</v>
      </c>
      <c r="S7" s="15" t="s">
        <v>1</v>
      </c>
      <c r="T7" s="10" t="str">
        <f>INDEX(AG:AG,W5+1)</f>
        <v>レア</v>
      </c>
      <c r="U7" s="15" t="s">
        <v>2</v>
      </c>
      <c r="V7" s="10">
        <f>INDEX(AI:AI,W5+1)</f>
        <v>10</v>
      </c>
      <c r="W7" s="16"/>
      <c r="X7" s="10" t="str">
        <f>INDEX(AQ:AQ,W5+1)</f>
        <v>ディフェンダー</v>
      </c>
      <c r="Y7" s="28"/>
      <c r="Z7" s="28"/>
      <c r="AA7" s="29"/>
      <c r="AB7" s="1" t="s">
        <v>645</v>
      </c>
      <c r="AC7" s="1" t="s">
        <v>1024</v>
      </c>
      <c r="AD7" s="16" t="s">
        <v>1071</v>
      </c>
      <c r="AE7" s="24">
        <v>6</v>
      </c>
      <c r="AF7" s="25" t="s">
        <v>654</v>
      </c>
      <c r="AG7" s="36" t="s">
        <v>143</v>
      </c>
      <c r="AH7" s="36"/>
      <c r="AI7" s="36">
        <v>20</v>
      </c>
      <c r="AJ7" s="36" t="s">
        <v>655</v>
      </c>
      <c r="AK7" s="36" t="s">
        <v>656</v>
      </c>
      <c r="AL7" s="36" t="s">
        <v>27</v>
      </c>
      <c r="AM7" s="36"/>
      <c r="AN7" s="36" t="s">
        <v>308</v>
      </c>
      <c r="AO7" s="36" t="s">
        <v>42</v>
      </c>
      <c r="AP7" s="36"/>
      <c r="AQ7" s="36" t="s">
        <v>657</v>
      </c>
      <c r="AR7" s="36"/>
      <c r="AS7" s="36"/>
      <c r="AT7" s="38">
        <v>42955</v>
      </c>
      <c r="AU7" s="36"/>
      <c r="AV7" s="36"/>
      <c r="AW7" s="36"/>
      <c r="AX7" s="36">
        <v>8</v>
      </c>
      <c r="AY7" s="36">
        <v>8</v>
      </c>
      <c r="AZ7" s="36" t="str">
        <f t="shared" si="0"/>
        <v>あな</v>
      </c>
      <c r="BA7" s="36" t="str">
        <f t="shared" si="1"/>
        <v/>
      </c>
      <c r="BB7" s="36" t="str">
        <f t="shared" si="2"/>
        <v/>
      </c>
      <c r="BC7" s="36"/>
      <c r="BD7" s="36" t="str">
        <f t="shared" si="3"/>
        <v>あなたがコントロールするクリーチャーが戦場に出たとき、あなたはカードを1枚捨てる。そのクリーチャーは+3/+3の修正を受けるとともに飛行と速攻と絆魂を得る。</v>
      </c>
      <c r="BE7" s="30" t="str">
        <f>IF(AK7="","",VLOOKUP(AK7,BH:BJ,3,FALSE))</f>
        <v>When a creature you control enters the battlefield, Discard 1 card and that creature gains +3/+3, Flying, Haste and Lifelink.</v>
      </c>
      <c r="BF7" s="9" t="s">
        <v>1049</v>
      </c>
      <c r="BG7" s="1">
        <v>6</v>
      </c>
      <c r="BH7" s="1" t="s">
        <v>145</v>
      </c>
      <c r="BI7" s="1" t="s">
        <v>1055</v>
      </c>
      <c r="BJ7" s="1" t="s">
        <v>1072</v>
      </c>
    </row>
    <row r="8" spans="1:62">
      <c r="A8" s="1" t="str">
        <f t="shared" si="4"/>
        <v>|色|青黒|レアリティ|レア|マナコスト|10|</v>
      </c>
      <c r="B8" s="1" t="s">
        <v>1049</v>
      </c>
      <c r="C8" s="1" t="s">
        <v>1069</v>
      </c>
      <c r="D8" s="4" t="s">
        <v>0</v>
      </c>
      <c r="E8" s="1" t="s">
        <v>1069</v>
      </c>
      <c r="F8" s="1" t="str">
        <f>IF(R7=0,"",R7)</f>
        <v>青黒</v>
      </c>
      <c r="G8" s="1" t="s">
        <v>1069</v>
      </c>
      <c r="H8" s="4" t="s">
        <v>1073</v>
      </c>
      <c r="I8" s="1" t="s">
        <v>1069</v>
      </c>
      <c r="J8" s="1" t="str">
        <f>IF(T7=0,"",T7)</f>
        <v>レア</v>
      </c>
      <c r="K8" s="1" t="s">
        <v>1069</v>
      </c>
      <c r="L8" s="4" t="s">
        <v>1074</v>
      </c>
      <c r="M8" s="1" t="s">
        <v>1069</v>
      </c>
      <c r="N8" s="1">
        <f>IF(V7=0,"",V7)</f>
        <v>10</v>
      </c>
      <c r="O8" s="1" t="s">
        <v>1069</v>
      </c>
      <c r="Q8" s="9" t="s">
        <v>5</v>
      </c>
      <c r="R8" s="10" t="str">
        <f>INDEX(AL:AL,W5+1)</f>
        <v>クリーチャー</v>
      </c>
      <c r="S8" s="15" t="s">
        <v>1075</v>
      </c>
      <c r="T8" s="10" t="str">
        <f>INDEX(AN:AN,W5+1)</f>
        <v>ゾンビ</v>
      </c>
      <c r="U8" s="10">
        <f>INDEX(AO:AO,W5+1)</f>
        <v>0</v>
      </c>
      <c r="V8" s="10">
        <f>INDEX(AP:AP,W5+1)</f>
        <v>0</v>
      </c>
      <c r="W8" s="16"/>
      <c r="X8" s="10" t="str">
        <f>INDEX(AZ:AZ,W5+1)</f>
        <v>ディ</v>
      </c>
      <c r="Y8" s="10" t="str">
        <f>INDEX(BA:BA,W5+1)</f>
        <v/>
      </c>
      <c r="Z8" s="10" t="str">
        <f>INDEX(BB:BB,W5+1)</f>
        <v/>
      </c>
      <c r="AA8" s="10">
        <f>INDEX(BC:BC,W5+1)</f>
        <v>0</v>
      </c>
      <c r="AB8" s="1" t="s">
        <v>631</v>
      </c>
      <c r="AC8" s="1" t="s">
        <v>970</v>
      </c>
      <c r="AD8" s="16" t="s">
        <v>1076</v>
      </c>
      <c r="AE8" s="24">
        <v>7</v>
      </c>
      <c r="AF8" s="25" t="s">
        <v>658</v>
      </c>
      <c r="AG8" s="36" t="s">
        <v>143</v>
      </c>
      <c r="AH8" s="36"/>
      <c r="AI8" s="36">
        <v>15</v>
      </c>
      <c r="AJ8" s="36" t="s">
        <v>659</v>
      </c>
      <c r="AK8" s="36" t="s">
        <v>660</v>
      </c>
      <c r="AL8" s="36" t="s">
        <v>27</v>
      </c>
      <c r="AM8" s="36"/>
      <c r="AN8" s="36" t="s">
        <v>146</v>
      </c>
      <c r="AO8" s="36"/>
      <c r="AP8" s="36"/>
      <c r="AQ8" s="36" t="s">
        <v>150</v>
      </c>
      <c r="AR8" s="36" t="s">
        <v>661</v>
      </c>
      <c r="AS8" s="36" t="s">
        <v>662</v>
      </c>
      <c r="AT8" s="38">
        <v>42924</v>
      </c>
      <c r="AU8" s="36"/>
      <c r="AV8" s="36"/>
      <c r="AW8" s="36"/>
      <c r="AX8" s="36">
        <v>7</v>
      </c>
      <c r="AY8" s="36">
        <v>8</v>
      </c>
      <c r="AZ8" s="36" t="str">
        <f t="shared" si="0"/>
        <v>飛行</v>
      </c>
      <c r="BA8" s="36" t="str">
        <f t="shared" si="1"/>
        <v>警戒</v>
      </c>
      <c r="BB8" s="36" t="str">
        <f t="shared" si="2"/>
        <v/>
      </c>
      <c r="BC8" s="36"/>
      <c r="BD8" s="36" t="str">
        <f t="shared" si="3"/>
        <v>飛行 警戒&amp;br;あなたと、あなたがコントロールする書く人間は呪禁を得る。&amp;br;ジェム5個を起動する：1/1の白の人間･兵士･トークンを1体召喚する。</v>
      </c>
      <c r="BE8" s="30" t="str">
        <f>IF(AK8="","",VLOOKUP(AK8,BH:BJ,3,FALSE))</f>
        <v>You and each Human you control gain Hexproof.&amp;br;Activate 5:Summon 1 1/1 White Human Soldier token.</v>
      </c>
      <c r="BF8" s="9" t="s">
        <v>1049</v>
      </c>
      <c r="BG8" s="1">
        <v>7</v>
      </c>
      <c r="BH8" s="1" t="s">
        <v>641</v>
      </c>
      <c r="BI8" s="1" t="s">
        <v>1055</v>
      </c>
      <c r="BJ8" s="1" t="s">
        <v>1077</v>
      </c>
    </row>
    <row r="9" spans="1:62">
      <c r="A9" s="1" t="str">
        <f t="shared" si="4"/>
        <v>|種別|クリーチャー|サブタイプ|ゾンビ|||</v>
      </c>
      <c r="B9" s="1" t="s">
        <v>1049</v>
      </c>
      <c r="C9" s="1" t="s">
        <v>1069</v>
      </c>
      <c r="D9" s="4" t="s">
        <v>5</v>
      </c>
      <c r="E9" s="1" t="s">
        <v>1069</v>
      </c>
      <c r="F9" s="1" t="str">
        <f>IF(R8=0,"",R8)</f>
        <v>クリーチャー</v>
      </c>
      <c r="G9" s="1" t="s">
        <v>1069</v>
      </c>
      <c r="H9" s="4" t="s">
        <v>1078</v>
      </c>
      <c r="I9" s="1" t="s">
        <v>1069</v>
      </c>
      <c r="J9" s="1" t="str">
        <f>IF(T8=0,"",T8)</f>
        <v>ゾンビ</v>
      </c>
      <c r="K9" s="1" t="s">
        <v>1069</v>
      </c>
      <c r="L9" s="1" t="str">
        <f>IF(U8=0,"",U8)</f>
        <v/>
      </c>
      <c r="M9" s="1" t="s">
        <v>1069</v>
      </c>
      <c r="N9" s="1" t="str">
        <f>IF(V8=0,"",V8)</f>
        <v/>
      </c>
      <c r="O9" s="1" t="s">
        <v>1069</v>
      </c>
      <c r="Q9" s="9" t="s">
        <v>1079</v>
      </c>
      <c r="R9" s="10" t="str">
        <f>INDEX(BD:BD,W5+1)</f>
        <v>ディフェンダー&amp;br;あなたがコントロールするゾンビが戦場に出たとき、このクリーチャーが破壊されていた場合、このクリーチャーを戦場に戻す。</v>
      </c>
      <c r="S9" s="11"/>
      <c r="T9" s="11"/>
      <c r="U9" s="11"/>
      <c r="V9" s="12"/>
      <c r="W9" s="16"/>
      <c r="X9" s="8" t="s">
        <v>1049</v>
      </c>
      <c r="Y9" s="8"/>
      <c r="Z9" s="8"/>
      <c r="AA9" s="30" t="s">
        <v>1049</v>
      </c>
      <c r="AB9" s="1" t="s">
        <v>654</v>
      </c>
      <c r="AC9" s="1" t="s">
        <v>1080</v>
      </c>
      <c r="AD9" s="16" t="s">
        <v>1081</v>
      </c>
      <c r="AE9" s="24">
        <v>8</v>
      </c>
      <c r="AF9" s="25"/>
      <c r="AG9" s="36"/>
      <c r="AH9" s="36"/>
      <c r="AI9" s="36"/>
      <c r="AJ9" s="36"/>
      <c r="AK9" s="36"/>
      <c r="AL9" s="36"/>
      <c r="AM9" s="36"/>
      <c r="AN9" s="36"/>
      <c r="AO9" s="36"/>
      <c r="AP9" s="36"/>
      <c r="AQ9" s="36"/>
      <c r="AR9" s="36"/>
      <c r="AS9" s="36"/>
      <c r="AT9" s="38"/>
      <c r="AU9" s="36"/>
      <c r="AV9" s="36"/>
      <c r="AW9" s="36"/>
      <c r="AX9" s="36"/>
      <c r="AY9" s="36"/>
      <c r="AZ9" s="36" t="str">
        <f t="shared" si="0"/>
        <v/>
      </c>
      <c r="BA9" s="36" t="str">
        <f t="shared" si="1"/>
        <v/>
      </c>
      <c r="BB9" s="36" t="str">
        <f t="shared" si="2"/>
        <v/>
      </c>
      <c r="BC9" s="36"/>
      <c r="BD9" s="36" t="str">
        <f t="shared" si="3"/>
        <v/>
      </c>
      <c r="BE9" s="30" t="str">
        <f>IF(AK9="","",VLOOKUP(AK9,BH:BJ,3,FALSE))</f>
        <v/>
      </c>
      <c r="BF9" s="9" t="s">
        <v>1049</v>
      </c>
      <c r="BG9" s="1">
        <v>8</v>
      </c>
      <c r="BH9" s="1" t="s">
        <v>26</v>
      </c>
      <c r="BI9" s="1" t="s">
        <v>1055</v>
      </c>
      <c r="BJ9" s="1" t="s">
        <v>1082</v>
      </c>
    </row>
    <row r="10" spans="1:62">
      <c r="A10" s="1" t="str">
        <f t="shared" si="4"/>
        <v>|テキスト|&gt;|&gt;|&gt;|&gt;|ディフェンダー&amp;br;あなたがコントロールするゾンビが戦場に出たとき、このクリーチャーが破壊されていた場合、このクリーチャーを戦場に戻す。|</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ディフェンダー&amp;br;あなたがコントロールするゾンビが戦場に出たとき、このクリーチャーが破壊されていた場合、このクリーチャーを戦場に戻す。</v>
      </c>
      <c r="O10" s="1" t="s">
        <v>1069</v>
      </c>
      <c r="Q10" s="14" t="s">
        <v>21</v>
      </c>
      <c r="R10" s="10" t="str">
        <f>INDEX(BE:BE,W5+1)</f>
        <v>When a Zombie you control enters the battlefield, if this creature was Destroyed, Return it to the battlefield.</v>
      </c>
      <c r="S10" s="9" t="s">
        <v>1084</v>
      </c>
      <c r="T10" s="10" t="str">
        <f>IF(X10="","",X10&amp;IF(Y10="",""," "&amp;Y10)&amp;IF(Z10="",""," "&amp;Z10)&amp;IF(AA10="",""," "&amp;AA10))</f>
        <v>Defender  </v>
      </c>
      <c r="U10" s="11"/>
      <c r="V10" s="12"/>
      <c r="W10" s="16" t="s">
        <v>1084</v>
      </c>
      <c r="X10" s="9" t="str">
        <f t="shared" ref="X10:AA10" si="6">IF(ISERROR(IF(LEN(X9)&gt;1,X9,VLOOKUP(X8,$AC:$AD,2,FALSE))),"",IF(LEN(X9)&gt;1,X9,VLOOKUP(X8,$AC:$AD,2,FALSE)))</f>
        <v>Defender</v>
      </c>
      <c r="Y10" s="9" t="str">
        <f t="shared" si="6"/>
        <v/>
      </c>
      <c r="Z10" s="9" t="str">
        <f t="shared" si="6"/>
        <v/>
      </c>
      <c r="AA10" s="9" t="str">
        <f t="shared" si="6"/>
        <v> </v>
      </c>
      <c r="AB10" s="1" t="s">
        <v>1004</v>
      </c>
      <c r="AC10" s="1" t="s">
        <v>458</v>
      </c>
      <c r="AD10" s="16" t="s">
        <v>1085</v>
      </c>
      <c r="AE10" s="24">
        <v>9</v>
      </c>
      <c r="AF10" s="25"/>
      <c r="AG10" s="36"/>
      <c r="AH10" s="36"/>
      <c r="AI10" s="36"/>
      <c r="AJ10" s="36"/>
      <c r="AK10" s="36"/>
      <c r="AL10" s="36"/>
      <c r="AM10" s="36"/>
      <c r="AN10" s="36"/>
      <c r="AO10" s="36"/>
      <c r="AP10" s="36"/>
      <c r="AQ10" s="36"/>
      <c r="AR10" s="36"/>
      <c r="AS10" s="36"/>
      <c r="AT10" s="38"/>
      <c r="AU10" s="36"/>
      <c r="AV10" s="36"/>
      <c r="AW10" s="36"/>
      <c r="AX10" s="36"/>
      <c r="AY10" s="36"/>
      <c r="AZ10" s="36" t="str">
        <f t="shared" si="0"/>
        <v/>
      </c>
      <c r="BA10" s="36" t="str">
        <f t="shared" si="1"/>
        <v/>
      </c>
      <c r="BB10" s="36" t="str">
        <f t="shared" si="2"/>
        <v/>
      </c>
      <c r="BC10" s="36"/>
      <c r="BD10" s="36" t="str">
        <f t="shared" si="3"/>
        <v/>
      </c>
      <c r="BE10" s="30" t="str">
        <f>IF(AK10="","",VLOOKUP(AK10,BH:BJ,3,FALSE))</f>
        <v/>
      </c>
      <c r="BF10" s="9" t="s">
        <v>1049</v>
      </c>
      <c r="BG10" s="1">
        <v>9</v>
      </c>
      <c r="BH10" s="1" t="s">
        <v>149</v>
      </c>
      <c r="BI10" s="1" t="s">
        <v>1055</v>
      </c>
      <c r="BJ10" s="1" t="s">
        <v>1086</v>
      </c>
    </row>
    <row r="11" spans="1:62">
      <c r="A11" s="1" t="str">
        <f t="shared" si="4"/>
        <v>|英テキスト|&gt;|&gt;|&gt;|&gt;|Defender  &amp;br;When a Zombie you control enters the battlefield, if this creature was Destroyed, Return it to the battlefield.|</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Defender  &amp;br;When a Zombie you control enters the battlefield, if this creature was Destroyed, Return it to the battlefield.</v>
      </c>
      <c r="O11" s="1" t="s">
        <v>1069</v>
      </c>
      <c r="Q11" s="9" t="s">
        <v>12</v>
      </c>
      <c r="R11" s="10" t="str">
        <f>IF(INDEX(AX:AX,W5+1)="",0,INDEX(AX:AX,W5+1)&amp;"/"&amp;INDEX(AY:AY,W5+1))</f>
        <v>2/2</v>
      </c>
      <c r="S11" s="11"/>
      <c r="T11" s="11"/>
      <c r="U11" s="11"/>
      <c r="V11" s="12"/>
      <c r="W11" s="16"/>
      <c r="X11" s="9"/>
      <c r="Y11" s="28"/>
      <c r="Z11" s="28"/>
      <c r="AA11" s="29"/>
      <c r="AB11" s="1" t="s">
        <v>658</v>
      </c>
      <c r="AC11" s="1" t="s">
        <v>1088</v>
      </c>
      <c r="AD11" s="16" t="s">
        <v>1089</v>
      </c>
      <c r="AE11" s="24">
        <v>10</v>
      </c>
      <c r="AF11" s="25"/>
      <c r="AG11" s="36"/>
      <c r="AH11" s="36"/>
      <c r="AI11" s="36"/>
      <c r="AJ11" s="36"/>
      <c r="AK11" s="36"/>
      <c r="AL11" s="36"/>
      <c r="AM11" s="36"/>
      <c r="AN11" s="36"/>
      <c r="AO11" s="36"/>
      <c r="AP11" s="36"/>
      <c r="AQ11" s="36"/>
      <c r="AR11" s="36"/>
      <c r="AS11" s="36"/>
      <c r="AT11" s="38"/>
      <c r="AU11" s="36"/>
      <c r="AV11" s="36"/>
      <c r="AW11" s="36"/>
      <c r="AX11" s="36"/>
      <c r="AY11" s="36"/>
      <c r="AZ11" s="36" t="str">
        <f t="shared" si="0"/>
        <v/>
      </c>
      <c r="BA11" s="36" t="str">
        <f t="shared" si="1"/>
        <v/>
      </c>
      <c r="BB11" s="36" t="str">
        <f t="shared" si="2"/>
        <v/>
      </c>
      <c r="BC11" s="36"/>
      <c r="BD11" s="36" t="str">
        <f t="shared" si="3"/>
        <v/>
      </c>
      <c r="BE11" s="30" t="str">
        <f>IF(AK11="","",VLOOKUP(AK11,BH:BJ,3,FALSE))</f>
        <v/>
      </c>
      <c r="BF11" s="9" t="s">
        <v>1049</v>
      </c>
      <c r="BG11" s="1">
        <v>10</v>
      </c>
      <c r="BH11" s="1" t="s">
        <v>154</v>
      </c>
      <c r="BI11" s="1" t="s">
        <v>1055</v>
      </c>
      <c r="BJ11" s="1" t="s">
        <v>1091</v>
      </c>
    </row>
    <row r="12" spans="1:62">
      <c r="A12" s="1" t="str">
        <f t="shared" si="4"/>
        <v>|PT|&gt;|2/2|シールド数|&gt;||</v>
      </c>
      <c r="B12" s="1" t="s">
        <v>1049</v>
      </c>
      <c r="C12" s="1" t="s">
        <v>1069</v>
      </c>
      <c r="D12" s="1" t="s">
        <v>12</v>
      </c>
      <c r="E12" s="1" t="s">
        <v>1069</v>
      </c>
      <c r="F12" s="1" t="s">
        <v>1083</v>
      </c>
      <c r="G12" s="1" t="s">
        <v>1069</v>
      </c>
      <c r="H12" s="1" t="str">
        <f>IF(R11=0,"",R11)</f>
        <v>2/2</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c r="AG12" s="36"/>
      <c r="AH12" s="36"/>
      <c r="AI12" s="36"/>
      <c r="AJ12" s="36"/>
      <c r="AK12" s="36"/>
      <c r="AL12" s="36"/>
      <c r="AM12" s="36"/>
      <c r="AN12" s="36"/>
      <c r="AO12" s="36"/>
      <c r="AP12" s="36"/>
      <c r="AQ12" s="36"/>
      <c r="AR12" s="36"/>
      <c r="AS12" s="36"/>
      <c r="AT12" s="38"/>
      <c r="AU12" s="36"/>
      <c r="AV12" s="36"/>
      <c r="AW12" s="36"/>
      <c r="AX12" s="36"/>
      <c r="AY12" s="36"/>
      <c r="AZ12" s="36" t="str">
        <f t="shared" si="0"/>
        <v/>
      </c>
      <c r="BA12" s="36" t="str">
        <f t="shared" si="1"/>
        <v/>
      </c>
      <c r="BB12" s="36" t="str">
        <f t="shared" si="2"/>
        <v/>
      </c>
      <c r="BC12" s="36"/>
      <c r="BD12" s="36" t="str">
        <f t="shared" si="3"/>
        <v/>
      </c>
      <c r="BE12" s="30" t="str">
        <f>IF(AK12="","",VLOOKUP(AK12,BH:BJ,3,FALSE))</f>
        <v/>
      </c>
      <c r="BF12" s="9" t="s">
        <v>1049</v>
      </c>
      <c r="BG12" s="1">
        <v>11</v>
      </c>
      <c r="BH12" s="1" t="s">
        <v>1095</v>
      </c>
      <c r="BI12" s="1" t="s">
        <v>1055</v>
      </c>
      <c r="BJ12" s="1" t="s">
        <v>1096</v>
      </c>
    </row>
    <row r="13" spans="1:62">
      <c r="A13" s="1" t="str">
        <f t="shared" si="4"/>
        <v>&amp;br;&amp;br;</v>
      </c>
      <c r="B13" s="1" t="s">
        <v>1049</v>
      </c>
      <c r="C13" s="1" t="s">
        <v>1097</v>
      </c>
      <c r="R13" s="1"/>
      <c r="S13" s="1"/>
      <c r="T13" s="1"/>
      <c r="U13" s="1"/>
      <c r="V13" s="1"/>
      <c r="AB13" s="1" t="s">
        <v>649</v>
      </c>
      <c r="AC13" s="1" t="s">
        <v>538</v>
      </c>
      <c r="AD13" s="16" t="s">
        <v>1098</v>
      </c>
      <c r="AE13" s="24">
        <v>12</v>
      </c>
      <c r="AF13" s="25"/>
      <c r="AG13" s="36"/>
      <c r="AH13" s="36"/>
      <c r="AI13" s="36"/>
      <c r="AJ13" s="36"/>
      <c r="AK13" s="36"/>
      <c r="AL13" s="36"/>
      <c r="AM13" s="36"/>
      <c r="AN13" s="36"/>
      <c r="AO13" s="36"/>
      <c r="AP13" s="36"/>
      <c r="AQ13" s="36"/>
      <c r="AR13" s="36"/>
      <c r="AS13" s="36"/>
      <c r="AT13" s="38"/>
      <c r="AU13" s="36"/>
      <c r="AV13" s="36"/>
      <c r="AW13" s="36"/>
      <c r="AX13" s="36"/>
      <c r="AY13" s="36"/>
      <c r="AZ13" s="36" t="str">
        <f t="shared" si="0"/>
        <v/>
      </c>
      <c r="BA13" s="36" t="str">
        <f t="shared" si="1"/>
        <v/>
      </c>
      <c r="BB13" s="36" t="str">
        <f t="shared" si="2"/>
        <v/>
      </c>
      <c r="BC13" s="36"/>
      <c r="BD13" s="36" t="str">
        <f t="shared" si="3"/>
        <v/>
      </c>
      <c r="BE13" s="30" t="str">
        <f>IF(AK13="","",VLOOKUP(AK13,BH:BJ,3,FALSE))</f>
        <v/>
      </c>
      <c r="BF13" s="9" t="s">
        <v>1049</v>
      </c>
      <c r="BG13" s="1">
        <v>12</v>
      </c>
      <c r="BH13" s="1" t="s">
        <v>80</v>
      </c>
      <c r="BI13" s="1" t="s">
        <v>1055</v>
      </c>
      <c r="BJ13" s="1" t="s">
        <v>1099</v>
      </c>
    </row>
    <row r="14" spans="1:62">
      <c r="A14" s="1" t="str">
        <f t="shared" si="4"/>
        <v>#back(text=戻る,left)</v>
      </c>
      <c r="B14" s="1" t="s">
        <v>1049</v>
      </c>
      <c r="C14" s="1" t="s">
        <v>1100</v>
      </c>
      <c r="R14" s="1"/>
      <c r="S14" s="1"/>
      <c r="T14" s="1"/>
      <c r="U14" s="1"/>
      <c r="V14" s="1"/>
      <c r="AB14" s="1" t="s">
        <v>996</v>
      </c>
      <c r="AC14" s="1" t="s">
        <v>1101</v>
      </c>
      <c r="AD14" s="16" t="s">
        <v>1102</v>
      </c>
      <c r="AE14" s="24">
        <v>13</v>
      </c>
      <c r="AF14" s="25"/>
      <c r="AG14" s="36"/>
      <c r="AH14" s="36"/>
      <c r="AI14" s="36"/>
      <c r="AJ14" s="36"/>
      <c r="AK14" s="36"/>
      <c r="AL14" s="36"/>
      <c r="AM14" s="36"/>
      <c r="AN14" s="36"/>
      <c r="AO14" s="36"/>
      <c r="AP14" s="36"/>
      <c r="AQ14" s="36"/>
      <c r="AR14" s="36"/>
      <c r="AS14" s="36"/>
      <c r="AT14" s="38"/>
      <c r="AU14" s="36"/>
      <c r="AV14" s="36"/>
      <c r="AW14" s="36"/>
      <c r="AX14" s="36"/>
      <c r="AY14" s="36"/>
      <c r="AZ14" s="36" t="str">
        <f t="shared" si="0"/>
        <v/>
      </c>
      <c r="BA14" s="36" t="str">
        <f t="shared" si="1"/>
        <v/>
      </c>
      <c r="BB14" s="36" t="str">
        <f t="shared" si="2"/>
        <v/>
      </c>
      <c r="BC14" s="36"/>
      <c r="BD14" s="36" t="str">
        <f t="shared" si="3"/>
        <v/>
      </c>
      <c r="BE14" s="30" t="str">
        <f>IF(AK14="","",VLOOKUP(AK14,BH:BJ,3,FALSE))</f>
        <v/>
      </c>
      <c r="BF14" s="9" t="s">
        <v>1049</v>
      </c>
      <c r="BG14" s="1">
        <v>13</v>
      </c>
      <c r="BH14" s="1" t="s">
        <v>282</v>
      </c>
      <c r="BI14" s="1" t="s">
        <v>1055</v>
      </c>
      <c r="BJ14" s="1" t="s">
        <v>1103</v>
      </c>
    </row>
    <row r="15" spans="1:62">
      <c r="A15" s="1" t="str">
        <f t="shared" si="4"/>
        <v>&amp;br;</v>
      </c>
      <c r="B15" s="1" t="s">
        <v>1049</v>
      </c>
      <c r="C15" s="1" t="s">
        <v>1048</v>
      </c>
      <c r="R15" s="1"/>
      <c r="S15" s="1"/>
      <c r="T15" s="1"/>
      <c r="U15" s="1"/>
      <c r="V15" s="1"/>
      <c r="AB15" s="1" t="s">
        <v>1104</v>
      </c>
      <c r="AC15" s="1" t="s">
        <v>1105</v>
      </c>
      <c r="AD15" s="16" t="s">
        <v>1106</v>
      </c>
      <c r="AE15" s="24">
        <v>14</v>
      </c>
      <c r="AF15" s="25"/>
      <c r="AG15" s="36"/>
      <c r="AH15" s="36"/>
      <c r="AI15" s="36"/>
      <c r="AJ15" s="36"/>
      <c r="AK15" s="36"/>
      <c r="AL15" s="36"/>
      <c r="AM15" s="36"/>
      <c r="AN15" s="36"/>
      <c r="AO15" s="36"/>
      <c r="AP15" s="36"/>
      <c r="AQ15" s="36"/>
      <c r="AR15" s="36"/>
      <c r="AS15" s="36"/>
      <c r="AT15" s="38"/>
      <c r="AU15" s="36"/>
      <c r="AV15" s="36"/>
      <c r="AW15" s="36"/>
      <c r="AX15" s="36"/>
      <c r="AY15" s="36"/>
      <c r="AZ15" s="36" t="str">
        <f t="shared" si="0"/>
        <v/>
      </c>
      <c r="BA15" s="36" t="str">
        <f t="shared" si="1"/>
        <v/>
      </c>
      <c r="BB15" s="36" t="str">
        <f t="shared" si="2"/>
        <v/>
      </c>
      <c r="BC15" s="36"/>
      <c r="BD15" s="36" t="str">
        <f t="shared" si="3"/>
        <v/>
      </c>
      <c r="BE15" s="30" t="str">
        <f>IF(AK15="","",VLOOKUP(AK15,BH:BJ,3,FALSE))</f>
        <v/>
      </c>
      <c r="BF15" s="9" t="s">
        <v>1049</v>
      </c>
      <c r="BG15" s="1">
        <v>14</v>
      </c>
      <c r="BH15" s="1" t="s">
        <v>219</v>
      </c>
      <c r="BI15" s="1" t="s">
        <v>1055</v>
      </c>
      <c r="BJ15" s="1" t="s">
        <v>1107</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c r="AG16" s="36"/>
      <c r="AH16" s="36"/>
      <c r="AI16" s="36"/>
      <c r="AJ16" s="36"/>
      <c r="AK16" s="36"/>
      <c r="AL16" s="36"/>
      <c r="AM16" s="36"/>
      <c r="AN16" s="36"/>
      <c r="AO16" s="36"/>
      <c r="AP16" s="36"/>
      <c r="AQ16" s="36"/>
      <c r="AR16" s="36"/>
      <c r="AS16" s="36"/>
      <c r="AT16" s="38"/>
      <c r="AU16" s="36"/>
      <c r="AV16" s="36"/>
      <c r="AW16" s="36"/>
      <c r="AX16" s="36"/>
      <c r="AY16" s="36"/>
      <c r="AZ16" s="36" t="str">
        <f t="shared" si="0"/>
        <v/>
      </c>
      <c r="BA16" s="36" t="str">
        <f t="shared" si="1"/>
        <v/>
      </c>
      <c r="BB16" s="36" t="str">
        <f t="shared" si="2"/>
        <v/>
      </c>
      <c r="BC16" s="36"/>
      <c r="BD16" s="36" t="str">
        <f t="shared" si="3"/>
        <v/>
      </c>
      <c r="BE16" s="30" t="str">
        <f>IF(AK16="","",VLOOKUP(AK16,BH:BJ,3,FALSE))</f>
        <v/>
      </c>
      <c r="BF16" s="9" t="s">
        <v>1049</v>
      </c>
      <c r="BG16" s="1">
        <v>15</v>
      </c>
      <c r="BH16" s="1" t="s">
        <v>396</v>
      </c>
      <c r="BI16" s="1" t="s">
        <v>1055</v>
      </c>
      <c r="BJ16" s="1" t="s">
        <v>1111</v>
      </c>
    </row>
    <row r="17" spans="1:62">
      <c r="A17" s="1" t="str">
        <f t="shared" si="4"/>
        <v>&amp;br;&amp;br;</v>
      </c>
      <c r="B17" s="1" t="s">
        <v>1049</v>
      </c>
      <c r="C17" s="1" t="s">
        <v>1097</v>
      </c>
      <c r="R17" s="1"/>
      <c r="S17" s="1"/>
      <c r="T17" s="1"/>
      <c r="U17" s="1"/>
      <c r="V17" s="1"/>
      <c r="AC17" s="1" t="s">
        <v>29</v>
      </c>
      <c r="AD17" s="16" t="s">
        <v>1112</v>
      </c>
      <c r="AE17" s="24">
        <v>16</v>
      </c>
      <c r="AF17" s="25"/>
      <c r="AG17" s="36"/>
      <c r="AH17" s="36"/>
      <c r="AI17" s="36"/>
      <c r="AJ17" s="36"/>
      <c r="AK17" s="36"/>
      <c r="AL17" s="36"/>
      <c r="AM17" s="36"/>
      <c r="AN17" s="36"/>
      <c r="AO17" s="36"/>
      <c r="AP17" s="36"/>
      <c r="AQ17" s="36"/>
      <c r="AR17" s="36"/>
      <c r="AS17" s="36"/>
      <c r="AT17" s="38"/>
      <c r="AU17" s="36"/>
      <c r="AV17" s="36"/>
      <c r="AW17" s="36"/>
      <c r="AX17" s="36"/>
      <c r="AY17" s="36"/>
      <c r="AZ17" s="36" t="str">
        <f t="shared" si="0"/>
        <v/>
      </c>
      <c r="BA17" s="36" t="str">
        <f t="shared" si="1"/>
        <v/>
      </c>
      <c r="BB17" s="36" t="str">
        <f t="shared" si="2"/>
        <v/>
      </c>
      <c r="BC17" s="36"/>
      <c r="BD17" s="36" t="str">
        <f t="shared" si="3"/>
        <v/>
      </c>
      <c r="BE17" s="30" t="str">
        <f>IF(AK17="","",VLOOKUP(AK17,BH:BJ,3,FALSE))</f>
        <v/>
      </c>
      <c r="BF17" s="9" t="s">
        <v>1049</v>
      </c>
      <c r="BG17" s="1">
        <v>16</v>
      </c>
      <c r="BH17" s="1" t="s">
        <v>400</v>
      </c>
      <c r="BI17" s="1" t="s">
        <v>1055</v>
      </c>
      <c r="BJ17" s="1" t="s">
        <v>1113</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c r="AG18" s="36"/>
      <c r="AH18" s="36"/>
      <c r="AI18" s="36"/>
      <c r="AJ18" s="36"/>
      <c r="AK18" s="36"/>
      <c r="AL18" s="36"/>
      <c r="AM18" s="36"/>
      <c r="AN18" s="36"/>
      <c r="AO18" s="36"/>
      <c r="AP18" s="36"/>
      <c r="AQ18" s="36"/>
      <c r="AR18" s="36"/>
      <c r="AS18" s="36"/>
      <c r="AT18" s="38"/>
      <c r="AU18" s="36"/>
      <c r="AV18" s="36"/>
      <c r="AW18" s="36"/>
      <c r="AX18" s="36"/>
      <c r="AY18" s="36"/>
      <c r="AZ18" s="36" t="str">
        <f t="shared" si="0"/>
        <v/>
      </c>
      <c r="BA18" s="36" t="str">
        <f t="shared" si="1"/>
        <v/>
      </c>
      <c r="BB18" s="36" t="str">
        <f t="shared" si="2"/>
        <v/>
      </c>
      <c r="BC18" s="36"/>
      <c r="BD18" s="36" t="str">
        <f t="shared" si="3"/>
        <v/>
      </c>
      <c r="BE18" s="30" t="str">
        <f>IF(AK18="","",VLOOKUP(AK18,BH:BJ,3,FALSE))</f>
        <v/>
      </c>
      <c r="BF18" s="9" t="s">
        <v>1049</v>
      </c>
      <c r="BG18" s="1">
        <v>17</v>
      </c>
      <c r="BH18" s="1" t="s">
        <v>758</v>
      </c>
      <c r="BI18" s="1" t="s">
        <v>1055</v>
      </c>
      <c r="BJ18" s="1" t="s">
        <v>1116</v>
      </c>
    </row>
    <row r="19" spans="1:62">
      <c r="A19" s="1" t="str">
        <f t="shared" si="4"/>
        <v>*もう一人の自分/Altered Ego</v>
      </c>
      <c r="B19" s="1" t="s">
        <v>1049</v>
      </c>
      <c r="C19" s="1" t="str">
        <f>"*"&amp;R19&amp;"/"&amp;T19</f>
        <v>*もう一人の自分/Altered Ego</v>
      </c>
      <c r="Q19" s="9" t="s">
        <v>3</v>
      </c>
      <c r="R19" s="10" t="str">
        <f>INDEX(AJ:AJ,W18+1)</f>
        <v>もう一人の自分</v>
      </c>
      <c r="S19" s="11" t="s">
        <v>4</v>
      </c>
      <c r="T19" s="10" t="str">
        <f>INDEX(AK:AK,W18+1)</f>
        <v>Altered Ego</v>
      </c>
      <c r="U19" s="11"/>
      <c r="V19" s="12"/>
      <c r="W19" s="13"/>
      <c r="X19" s="9"/>
      <c r="Y19" s="28"/>
      <c r="Z19" s="28"/>
      <c r="AA19" s="29"/>
      <c r="AC19" s="1" t="s">
        <v>1117</v>
      </c>
      <c r="AD19" s="16" t="s">
        <v>1118</v>
      </c>
      <c r="AE19" s="24">
        <v>18</v>
      </c>
      <c r="AF19" s="25"/>
      <c r="AG19" s="36"/>
      <c r="AH19" s="36"/>
      <c r="AI19" s="36"/>
      <c r="AJ19" s="36"/>
      <c r="AK19" s="36"/>
      <c r="AL19" s="36"/>
      <c r="AM19" s="36"/>
      <c r="AN19" s="36"/>
      <c r="AO19" s="36"/>
      <c r="AP19" s="36"/>
      <c r="AQ19" s="36"/>
      <c r="AR19" s="36"/>
      <c r="AS19" s="36"/>
      <c r="AT19" s="38"/>
      <c r="AU19" s="36"/>
      <c r="AV19" s="36"/>
      <c r="AW19" s="36"/>
      <c r="AX19" s="36"/>
      <c r="AY19" s="36"/>
      <c r="AZ19" s="36" t="str">
        <f t="shared" si="0"/>
        <v/>
      </c>
      <c r="BA19" s="36" t="str">
        <f t="shared" si="1"/>
        <v/>
      </c>
      <c r="BB19" s="36" t="str">
        <f t="shared" si="2"/>
        <v/>
      </c>
      <c r="BC19" s="36"/>
      <c r="BD19" s="36" t="str">
        <f t="shared" si="3"/>
        <v/>
      </c>
      <c r="BE19" s="30" t="str">
        <f>IF(AK19="","",VLOOKUP(AK19,BH:BJ,3,FALSE))</f>
        <v/>
      </c>
      <c r="BF19" s="9" t="s">
        <v>1049</v>
      </c>
      <c r="BG19" s="1">
        <v>18</v>
      </c>
      <c r="BH19" s="1" t="s">
        <v>408</v>
      </c>
      <c r="BI19" s="1" t="s">
        <v>1055</v>
      </c>
      <c r="BJ19" s="1" t="s">
        <v>1119</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緑青</v>
      </c>
      <c r="S20" s="15" t="s">
        <v>1</v>
      </c>
      <c r="T20" s="10" t="str">
        <f>INDEX(AG:AG,W18+1)</f>
        <v>レア</v>
      </c>
      <c r="U20" s="15" t="s">
        <v>2</v>
      </c>
      <c r="V20" s="10">
        <f>INDEX(AI:AI,W18+1)</f>
        <v>12</v>
      </c>
      <c r="W20" s="16"/>
      <c r="X20" s="10" t="str">
        <f>INDEX(AQ:AQ,W18+1)</f>
        <v>あなたがコントロールするクリーチャー1体を対象とする。それはあなたがコントロールするクリーチャー1体につき+1/+1の修正を受ける。それを強化する。</v>
      </c>
      <c r="Y20" s="28"/>
      <c r="Z20" s="28"/>
      <c r="AA20" s="29"/>
      <c r="AC20" s="1">
        <v>0</v>
      </c>
      <c r="AD20" s="16" t="s">
        <v>1049</v>
      </c>
      <c r="AE20" s="24">
        <v>19</v>
      </c>
      <c r="AF20" s="25"/>
      <c r="AG20" s="36"/>
      <c r="AH20" s="36"/>
      <c r="AI20" s="36"/>
      <c r="AJ20" s="36"/>
      <c r="AK20" s="36"/>
      <c r="AL20" s="36"/>
      <c r="AM20" s="36"/>
      <c r="AN20" s="36"/>
      <c r="AO20" s="36"/>
      <c r="AP20" s="36"/>
      <c r="AQ20" s="36"/>
      <c r="AR20" s="36"/>
      <c r="AS20" s="36"/>
      <c r="AT20" s="38"/>
      <c r="AU20" s="36"/>
      <c r="AV20" s="36"/>
      <c r="AW20" s="36"/>
      <c r="AX20" s="36"/>
      <c r="AY20" s="36"/>
      <c r="AZ20" s="36" t="str">
        <f t="shared" si="0"/>
        <v/>
      </c>
      <c r="BA20" s="36" t="str">
        <f t="shared" si="1"/>
        <v/>
      </c>
      <c r="BB20" s="36" t="str">
        <f t="shared" si="2"/>
        <v/>
      </c>
      <c r="BC20" s="36"/>
      <c r="BD20" s="36" t="str">
        <f t="shared" si="3"/>
        <v/>
      </c>
      <c r="BE20" s="30" t="str">
        <f>IF(AK20="","",VLOOKUP(AK20,BH:BJ,3,FALSE))</f>
        <v/>
      </c>
      <c r="BF20" s="9" t="s">
        <v>1049</v>
      </c>
      <c r="BG20" s="1">
        <v>19</v>
      </c>
      <c r="BH20" s="1" t="s">
        <v>441</v>
      </c>
      <c r="BI20" s="1" t="s">
        <v>1055</v>
      </c>
      <c r="BJ20" s="1" t="s">
        <v>1120</v>
      </c>
    </row>
    <row r="21" spans="1:62">
      <c r="A21" s="1" t="str">
        <f t="shared" si="4"/>
        <v>|色|緑青|レアリティ|レア|マナコスト|12|</v>
      </c>
      <c r="B21" s="1" t="s">
        <v>1049</v>
      </c>
      <c r="C21" s="1" t="s">
        <v>1069</v>
      </c>
      <c r="D21" s="4" t="s">
        <v>0</v>
      </c>
      <c r="E21" s="1" t="s">
        <v>1069</v>
      </c>
      <c r="F21" s="1" t="str">
        <f>IF(R20=0,"",R20)</f>
        <v>緑青</v>
      </c>
      <c r="G21" s="1" t="s">
        <v>1069</v>
      </c>
      <c r="H21" s="4" t="s">
        <v>1073</v>
      </c>
      <c r="I21" s="1" t="s">
        <v>1069</v>
      </c>
      <c r="J21" s="1" t="str">
        <f>IF(T20=0,"",T20)</f>
        <v>レア</v>
      </c>
      <c r="K21" s="1" t="s">
        <v>1069</v>
      </c>
      <c r="L21" s="4" t="s">
        <v>1074</v>
      </c>
      <c r="M21" s="1" t="s">
        <v>1069</v>
      </c>
      <c r="N21" s="1">
        <f>IF(V20=0,"",V20)</f>
        <v>12</v>
      </c>
      <c r="O21" s="1" t="s">
        <v>1069</v>
      </c>
      <c r="Q21" s="9" t="s">
        <v>5</v>
      </c>
      <c r="R21" s="10" t="str">
        <f>INDEX(AL:AL,W18+1)</f>
        <v>呪文</v>
      </c>
      <c r="S21" s="15" t="s">
        <v>1075</v>
      </c>
      <c r="T21" s="10">
        <f>INDEX(AN:AN,W18+1)</f>
        <v>0</v>
      </c>
      <c r="U21" s="10">
        <f>INDEX(AO:AO,W18+1)</f>
        <v>0</v>
      </c>
      <c r="V21" s="10">
        <f>INDEX(AP:AP,W18+1)</f>
        <v>0</v>
      </c>
      <c r="W21" s="16"/>
      <c r="X21" s="10" t="str">
        <f>INDEX(AZ:AZ,W18+1)</f>
        <v>あな</v>
      </c>
      <c r="Y21" s="10" t="str">
        <f>INDEX(BA:BA,W18+1)</f>
        <v/>
      </c>
      <c r="Z21" s="10" t="str">
        <f>INDEX(BB:BB,W18+1)</f>
        <v/>
      </c>
      <c r="AA21" s="10">
        <f>INDEX(BC:BC,W18+1)</f>
        <v>0</v>
      </c>
      <c r="AD21" s="16"/>
      <c r="AE21" s="24">
        <v>20</v>
      </c>
      <c r="AF21" s="25"/>
      <c r="AG21" s="36"/>
      <c r="AH21" s="36"/>
      <c r="AI21" s="36"/>
      <c r="AJ21" s="36"/>
      <c r="AK21" s="36"/>
      <c r="AL21" s="36"/>
      <c r="AM21" s="36"/>
      <c r="AN21" s="36"/>
      <c r="AO21" s="36"/>
      <c r="AP21" s="36"/>
      <c r="AQ21" s="36"/>
      <c r="AR21" s="36"/>
      <c r="AS21" s="36"/>
      <c r="AT21" s="38"/>
      <c r="AU21" s="36"/>
      <c r="AV21" s="36"/>
      <c r="AW21" s="36"/>
      <c r="AX21" s="36"/>
      <c r="AY21" s="36"/>
      <c r="AZ21" s="36" t="str">
        <f t="shared" si="0"/>
        <v/>
      </c>
      <c r="BA21" s="36" t="str">
        <f t="shared" si="1"/>
        <v/>
      </c>
      <c r="BB21" s="36" t="str">
        <f t="shared" si="2"/>
        <v/>
      </c>
      <c r="BC21" s="36"/>
      <c r="BD21" s="36" t="str">
        <f t="shared" si="3"/>
        <v/>
      </c>
      <c r="BE21" s="30" t="str">
        <f>IF(AK21="","",VLOOKUP(AK21,BH:BJ,3,FALSE))</f>
        <v/>
      </c>
      <c r="BF21" s="9" t="s">
        <v>1049</v>
      </c>
      <c r="BG21" s="1">
        <v>20</v>
      </c>
      <c r="BH21" s="1" t="s">
        <v>555</v>
      </c>
      <c r="BI21" s="1" t="s">
        <v>1055</v>
      </c>
      <c r="BJ21" s="1" t="s">
        <v>1121</v>
      </c>
    </row>
    <row r="22" spans="1:62">
      <c r="A22" s="1" t="str">
        <f t="shared" si="4"/>
        <v>|種別|呪文|サブタイプ||||</v>
      </c>
      <c r="B22" s="1" t="s">
        <v>1049</v>
      </c>
      <c r="C22" s="1" t="s">
        <v>1069</v>
      </c>
      <c r="D22" s="4" t="s">
        <v>5</v>
      </c>
      <c r="E22" s="1" t="s">
        <v>1069</v>
      </c>
      <c r="F22" s="1" t="str">
        <f>IF(R21=0,"",R21)</f>
        <v>呪文</v>
      </c>
      <c r="G22" s="1" t="s">
        <v>1069</v>
      </c>
      <c r="H22" s="4" t="s">
        <v>1078</v>
      </c>
      <c r="I22" s="1" t="s">
        <v>1069</v>
      </c>
      <c r="J22" s="1" t="str">
        <f>IF(T21=0,"",T21)</f>
        <v/>
      </c>
      <c r="K22" s="1" t="s">
        <v>1069</v>
      </c>
      <c r="L22" s="1" t="str">
        <f>IF(U21=0,"",U21)</f>
        <v/>
      </c>
      <c r="M22" s="1" t="s">
        <v>1069</v>
      </c>
      <c r="N22" s="1" t="str">
        <f>IF(V21=0,"",V21)</f>
        <v/>
      </c>
      <c r="O22" s="1" t="s">
        <v>1069</v>
      </c>
      <c r="Q22" s="9" t="s">
        <v>1079</v>
      </c>
      <c r="R22" s="10" t="str">
        <f>INDEX(BD:BD,W18+1)</f>
        <v>あなたがコントロールするクリーチャー1体を対象とする。それはあなたがコントロールするクリーチャー1体につき+1/+1の修正を受ける。それを強化する。</v>
      </c>
      <c r="S22" s="11"/>
      <c r="T22" s="11"/>
      <c r="U22" s="11"/>
      <c r="V22" s="12"/>
      <c r="W22" s="16"/>
      <c r="X22" s="8"/>
      <c r="Y22" s="8"/>
      <c r="Z22" s="8"/>
      <c r="AA22" s="30"/>
      <c r="AD22" s="16"/>
      <c r="AE22" s="24">
        <v>21</v>
      </c>
      <c r="AF22" s="25"/>
      <c r="AG22" s="36"/>
      <c r="AH22" s="36"/>
      <c r="AI22" s="36"/>
      <c r="AJ22" s="36"/>
      <c r="AK22" s="36"/>
      <c r="AL22" s="36"/>
      <c r="AM22" s="36"/>
      <c r="AN22" s="36"/>
      <c r="AO22" s="36"/>
      <c r="AP22" s="36"/>
      <c r="AQ22" s="36"/>
      <c r="AR22" s="36"/>
      <c r="AS22" s="36"/>
      <c r="AT22" s="38"/>
      <c r="AU22" s="36"/>
      <c r="AV22" s="36"/>
      <c r="AW22" s="36"/>
      <c r="AX22" s="36"/>
      <c r="AY22" s="36"/>
      <c r="AZ22" s="36" t="str">
        <f t="shared" si="0"/>
        <v/>
      </c>
      <c r="BA22" s="36" t="str">
        <f t="shared" si="1"/>
        <v/>
      </c>
      <c r="BB22" s="36" t="str">
        <f t="shared" si="2"/>
        <v/>
      </c>
      <c r="BC22" s="36"/>
      <c r="BD22" s="36" t="str">
        <f t="shared" si="3"/>
        <v/>
      </c>
      <c r="BE22" s="30" t="str">
        <f>IF(AK22="","",VLOOKUP(AK22,BH:BJ,3,FALSE))</f>
        <v/>
      </c>
      <c r="BF22" s="9" t="s">
        <v>1049</v>
      </c>
      <c r="BG22" s="1">
        <v>21</v>
      </c>
      <c r="BH22" s="1" t="s">
        <v>236</v>
      </c>
      <c r="BI22" s="1" t="s">
        <v>1055</v>
      </c>
      <c r="BJ22" s="1" t="s">
        <v>1122</v>
      </c>
    </row>
    <row r="23" spans="1:62">
      <c r="A23" s="1" t="str">
        <f t="shared" si="4"/>
        <v>|テキスト|&gt;|&gt;|&gt;|&gt;|あなたがコントロールするクリーチャー1体を対象とする。それはあなたがコントロールするクリーチャー1体につき+1/+1の修正を受ける。それを強化する。|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あなたがコントロールするクリーチャー1体を対象とする。それはあなたがコントロールするクリーチャー1体につき+1/+1の修正を受ける。それを強化する。</v>
      </c>
      <c r="O23" s="1" t="s">
        <v>1069</v>
      </c>
      <c r="Q23" s="14" t="s">
        <v>21</v>
      </c>
      <c r="R23" s="10" t="str">
        <f>INDEX(BE:BE,W18+1)</f>
        <v>Give +1/+1 for each creature you control on the battlefield to target creature and Reinforce it.</v>
      </c>
      <c r="S23" s="9" t="s">
        <v>1084</v>
      </c>
      <c r="T23" s="10" t="str">
        <f>IF(X23="","",X23&amp;IF(Y23="",""," "&amp;Y23)&amp;IF(Z23="",""," "&amp;Z23)&amp;IF(AA23="",""," "&amp;AA23))</f>
        <v/>
      </c>
      <c r="U23" s="11"/>
      <c r="V23" s="12"/>
      <c r="W23" s="16" t="s">
        <v>1084</v>
      </c>
      <c r="X23" s="9" t="str">
        <f t="shared" ref="X23:AA23" si="8">IF(ISERROR(IF(LEN(X22)&gt;1,X22,VLOOKUP(X21,$AC:$AD,2,FALSE))),"",IF(LEN(X22)&gt;1,X22,VLOOKUP(X21,$AC:$AD,2,FALSE)))</f>
        <v/>
      </c>
      <c r="Y23" s="9" t="str">
        <f t="shared" si="8"/>
        <v/>
      </c>
      <c r="Z23" s="9" t="str">
        <f t="shared" si="8"/>
        <v/>
      </c>
      <c r="AA23" s="9" t="str">
        <f t="shared" si="8"/>
        <v> </v>
      </c>
      <c r="AD23" s="16"/>
      <c r="AE23" s="24">
        <v>22</v>
      </c>
      <c r="AF23" s="25"/>
      <c r="AG23" s="36"/>
      <c r="AH23" s="36"/>
      <c r="AI23" s="36"/>
      <c r="AJ23" s="36"/>
      <c r="AK23" s="36"/>
      <c r="AL23" s="36"/>
      <c r="AM23" s="36"/>
      <c r="AN23" s="36"/>
      <c r="AO23" s="36"/>
      <c r="AP23" s="36"/>
      <c r="AQ23" s="36"/>
      <c r="AR23" s="36"/>
      <c r="AS23" s="36"/>
      <c r="AT23" s="38"/>
      <c r="AU23" s="36"/>
      <c r="AV23" s="36"/>
      <c r="AW23" s="36"/>
      <c r="AX23" s="36"/>
      <c r="AY23" s="36"/>
      <c r="AZ23" s="36" t="str">
        <f t="shared" si="0"/>
        <v/>
      </c>
      <c r="BA23" s="36" t="str">
        <f t="shared" si="1"/>
        <v/>
      </c>
      <c r="BB23" s="36" t="str">
        <f t="shared" si="2"/>
        <v/>
      </c>
      <c r="BC23" s="36"/>
      <c r="BD23" s="36" t="str">
        <f t="shared" si="3"/>
        <v/>
      </c>
      <c r="BE23" s="30" t="str">
        <f>IF(AK23="","",VLOOKUP(AK23,BH:BJ,3,FALSE))</f>
        <v/>
      </c>
      <c r="BF23" s="9" t="s">
        <v>1049</v>
      </c>
      <c r="BG23" s="1">
        <v>22</v>
      </c>
      <c r="BH23" s="1" t="s">
        <v>512</v>
      </c>
      <c r="BI23" s="1" t="s">
        <v>1055</v>
      </c>
      <c r="BJ23" s="1" t="s">
        <v>1123</v>
      </c>
    </row>
    <row r="24" spans="1:62">
      <c r="A24" s="1" t="str">
        <f t="shared" si="4"/>
        <v>|英テキスト|&gt;|&gt;|&gt;|&gt;|Give +1/+1 for each creature you control on the battlefield to target creature and Reinforce it.|</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Give +1/+1 for each creature you control on the battlefield to target creature and Reinforce it.</v>
      </c>
      <c r="O24" s="1" t="s">
        <v>1069</v>
      </c>
      <c r="Q24" s="9" t="s">
        <v>12</v>
      </c>
      <c r="R24" s="10">
        <f>IF(INDEX(AX:AX,W18+1)="",0,INDEX(AX:AX,W18+1)&amp;"/"&amp;INDEX(AY:AY,W18+1))</f>
        <v>0</v>
      </c>
      <c r="S24" s="11"/>
      <c r="T24" s="11"/>
      <c r="U24" s="11"/>
      <c r="V24" s="12"/>
      <c r="W24" s="16"/>
      <c r="X24" s="9"/>
      <c r="Y24" s="28"/>
      <c r="Z24" s="28"/>
      <c r="AA24" s="29"/>
      <c r="AD24" s="20"/>
      <c r="AE24" s="24">
        <v>23</v>
      </c>
      <c r="AF24" s="25"/>
      <c r="AG24" s="36"/>
      <c r="AH24" s="36"/>
      <c r="AI24" s="36"/>
      <c r="AJ24" s="36"/>
      <c r="AK24" s="36"/>
      <c r="AL24" s="36"/>
      <c r="AM24" s="36"/>
      <c r="AN24" s="36"/>
      <c r="AO24" s="36"/>
      <c r="AP24" s="36"/>
      <c r="AQ24" s="36"/>
      <c r="AR24" s="36"/>
      <c r="AS24" s="36"/>
      <c r="AT24" s="38"/>
      <c r="AU24" s="36"/>
      <c r="AV24" s="36"/>
      <c r="AW24" s="36"/>
      <c r="AX24" s="36"/>
      <c r="AY24" s="36"/>
      <c r="AZ24" s="36" t="str">
        <f t="shared" si="0"/>
        <v/>
      </c>
      <c r="BA24" s="36" t="str">
        <f t="shared" si="1"/>
        <v/>
      </c>
      <c r="BB24" s="36" t="str">
        <f t="shared" si="2"/>
        <v/>
      </c>
      <c r="BC24" s="36"/>
      <c r="BD24" s="36" t="str">
        <f t="shared" si="3"/>
        <v/>
      </c>
      <c r="BE24" s="30" t="str">
        <f>IF(AK24="","",VLOOKUP(AK24,BH:BJ,3,FALSE))</f>
        <v/>
      </c>
      <c r="BF24" s="9" t="s">
        <v>1049</v>
      </c>
      <c r="BG24" s="1">
        <v>23</v>
      </c>
      <c r="BH24" s="1" t="s">
        <v>357</v>
      </c>
      <c r="BI24" s="1" t="s">
        <v>1055</v>
      </c>
      <c r="BJ24" s="1" t="s">
        <v>1124</v>
      </c>
    </row>
    <row r="25" spans="1:62">
      <c r="A25" s="1" t="str">
        <f t="shared" si="4"/>
        <v>|PT|&gt;||シールド数|&gt;||</v>
      </c>
      <c r="B25" s="1" t="s">
        <v>1049</v>
      </c>
      <c r="C25" s="1" t="s">
        <v>1069</v>
      </c>
      <c r="D25" s="1" t="s">
        <v>12</v>
      </c>
      <c r="E25" s="1" t="s">
        <v>1069</v>
      </c>
      <c r="F25" s="1" t="s">
        <v>1083</v>
      </c>
      <c r="G25" s="1" t="s">
        <v>1069</v>
      </c>
      <c r="H25" s="1" t="str">
        <f>IF(R24=0,"",R24)</f>
        <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c r="AG25" s="36"/>
      <c r="AH25" s="36"/>
      <c r="AI25" s="36"/>
      <c r="AJ25" s="36"/>
      <c r="AK25" s="36"/>
      <c r="AL25" s="36"/>
      <c r="AM25" s="36"/>
      <c r="AN25" s="36"/>
      <c r="AO25" s="36"/>
      <c r="AP25" s="36"/>
      <c r="AQ25" s="36"/>
      <c r="AR25" s="36"/>
      <c r="AS25" s="36"/>
      <c r="AT25" s="38"/>
      <c r="AU25" s="36"/>
      <c r="AV25" s="36"/>
      <c r="AW25" s="36"/>
      <c r="AX25" s="36"/>
      <c r="AY25" s="36"/>
      <c r="AZ25" s="36" t="str">
        <f t="shared" si="0"/>
        <v/>
      </c>
      <c r="BA25" s="36" t="str">
        <f t="shared" si="1"/>
        <v/>
      </c>
      <c r="BB25" s="36" t="str">
        <f t="shared" si="2"/>
        <v/>
      </c>
      <c r="BC25" s="36"/>
      <c r="BD25" s="36" t="str">
        <f t="shared" si="3"/>
        <v/>
      </c>
      <c r="BE25" s="30" t="str">
        <f>IF(AK25="","",VLOOKUP(AK25,BH:BJ,3,FALSE))</f>
        <v/>
      </c>
      <c r="BF25" s="9" t="s">
        <v>1049</v>
      </c>
      <c r="BG25" s="1">
        <v>24</v>
      </c>
      <c r="BH25" s="1" t="s">
        <v>186</v>
      </c>
      <c r="BI25" s="1" t="s">
        <v>1055</v>
      </c>
      <c r="BJ25" s="1" t="s">
        <v>1125</v>
      </c>
    </row>
    <row r="26" spans="1:62">
      <c r="A26" s="1" t="str">
        <f t="shared" si="4"/>
        <v>&amp;br;&amp;br;</v>
      </c>
      <c r="B26" s="1" t="s">
        <v>1049</v>
      </c>
      <c r="C26" s="1" t="s">
        <v>1097</v>
      </c>
      <c r="R26" s="1"/>
      <c r="S26" s="1"/>
      <c r="T26" s="1"/>
      <c r="U26" s="1"/>
      <c r="V26" s="1"/>
      <c r="AE26" s="24">
        <v>25</v>
      </c>
      <c r="AF26" s="25"/>
      <c r="AG26" s="36"/>
      <c r="AH26" s="36"/>
      <c r="AI26" s="36"/>
      <c r="AJ26" s="36"/>
      <c r="AK26" s="36"/>
      <c r="AL26" s="36"/>
      <c r="AM26" s="36"/>
      <c r="AN26" s="36"/>
      <c r="AO26" s="36"/>
      <c r="AP26" s="36"/>
      <c r="AQ26" s="36"/>
      <c r="AR26" s="36"/>
      <c r="AS26" s="36"/>
      <c r="AT26" s="38"/>
      <c r="AU26" s="36"/>
      <c r="AV26" s="36"/>
      <c r="AW26" s="36"/>
      <c r="AX26" s="36"/>
      <c r="AY26" s="36"/>
      <c r="AZ26" s="36" t="str">
        <f t="shared" si="0"/>
        <v/>
      </c>
      <c r="BA26" s="36" t="str">
        <f t="shared" si="1"/>
        <v/>
      </c>
      <c r="BB26" s="36" t="str">
        <f t="shared" si="2"/>
        <v/>
      </c>
      <c r="BC26" s="36"/>
      <c r="BD26" s="36" t="str">
        <f t="shared" si="3"/>
        <v/>
      </c>
      <c r="BE26" s="30" t="str">
        <f>IF(AK26="","",VLOOKUP(AK26,BH:BJ,3,FALSE))</f>
        <v/>
      </c>
      <c r="BF26" s="9" t="s">
        <v>1049</v>
      </c>
      <c r="BG26" s="1">
        <v>25</v>
      </c>
      <c r="BH26" s="1" t="s">
        <v>1126</v>
      </c>
      <c r="BI26" s="1" t="s">
        <v>1055</v>
      </c>
      <c r="BJ26" s="1" t="s">
        <v>1127</v>
      </c>
    </row>
    <row r="27" spans="1:62">
      <c r="A27" s="1" t="str">
        <f t="shared" si="4"/>
        <v>#back(text=戻る,left)</v>
      </c>
      <c r="B27" s="1" t="s">
        <v>1049</v>
      </c>
      <c r="C27" s="1" t="s">
        <v>1100</v>
      </c>
      <c r="R27" s="1"/>
      <c r="S27" s="1"/>
      <c r="T27" s="1"/>
      <c r="U27" s="1"/>
      <c r="V27" s="1"/>
      <c r="AE27" s="24">
        <v>26</v>
      </c>
      <c r="AF27" s="25"/>
      <c r="AG27" s="36"/>
      <c r="AH27" s="36"/>
      <c r="AI27" s="36"/>
      <c r="AJ27" s="36"/>
      <c r="AK27" s="36"/>
      <c r="AL27" s="36"/>
      <c r="AM27" s="36"/>
      <c r="AN27" s="36"/>
      <c r="AO27" s="36"/>
      <c r="AP27" s="36"/>
      <c r="AQ27" s="36"/>
      <c r="AR27" s="36"/>
      <c r="AS27" s="36"/>
      <c r="AT27" s="38"/>
      <c r="AU27" s="36"/>
      <c r="AV27" s="36"/>
      <c r="AW27" s="36"/>
      <c r="AX27" s="36"/>
      <c r="AY27" s="36"/>
      <c r="AZ27" s="36" t="str">
        <f t="shared" si="0"/>
        <v/>
      </c>
      <c r="BA27" s="36" t="str">
        <f t="shared" si="1"/>
        <v/>
      </c>
      <c r="BB27" s="36" t="str">
        <f t="shared" si="2"/>
        <v/>
      </c>
      <c r="BC27" s="36"/>
      <c r="BD27" s="36" t="str">
        <f t="shared" si="3"/>
        <v/>
      </c>
      <c r="BE27" s="30" t="str">
        <f>IF(AK27="","",VLOOKUP(AK27,BH:BJ,3,FALSE))</f>
        <v/>
      </c>
      <c r="BF27" s="9" t="s">
        <v>1049</v>
      </c>
      <c r="BG27" s="1">
        <v>26</v>
      </c>
      <c r="BH27" s="1" t="s">
        <v>717</v>
      </c>
      <c r="BI27" s="1" t="s">
        <v>1055</v>
      </c>
      <c r="BJ27" s="1" t="s">
        <v>1129</v>
      </c>
    </row>
    <row r="28" spans="1:62">
      <c r="A28" s="1" t="str">
        <f t="shared" si="4"/>
        <v>&amp;br;</v>
      </c>
      <c r="B28" s="1" t="s">
        <v>1049</v>
      </c>
      <c r="C28" s="1" t="s">
        <v>1048</v>
      </c>
      <c r="R28" s="1"/>
      <c r="S28" s="1"/>
      <c r="T28" s="1"/>
      <c r="U28" s="1"/>
      <c r="V28" s="1"/>
      <c r="AE28" s="24">
        <v>27</v>
      </c>
      <c r="AF28" s="25"/>
      <c r="AG28" s="36"/>
      <c r="AH28" s="36"/>
      <c r="AI28" s="36"/>
      <c r="AJ28" s="36"/>
      <c r="AK28" s="36"/>
      <c r="AL28" s="36"/>
      <c r="AM28" s="36"/>
      <c r="AN28" s="36"/>
      <c r="AO28" s="36"/>
      <c r="AP28" s="36"/>
      <c r="AQ28" s="36"/>
      <c r="AR28" s="36"/>
      <c r="AS28" s="36"/>
      <c r="AT28" s="38"/>
      <c r="AU28" s="36"/>
      <c r="AV28" s="36"/>
      <c r="AW28" s="36"/>
      <c r="AX28" s="36"/>
      <c r="AY28" s="36"/>
      <c r="AZ28" s="36" t="str">
        <f t="shared" si="0"/>
        <v/>
      </c>
      <c r="BA28" s="36" t="str">
        <f t="shared" si="1"/>
        <v/>
      </c>
      <c r="BB28" s="36" t="str">
        <f t="shared" si="2"/>
        <v/>
      </c>
      <c r="BC28" s="36"/>
      <c r="BD28" s="36" t="str">
        <f t="shared" si="3"/>
        <v/>
      </c>
      <c r="BE28" s="30" t="str">
        <f>IF(AK28="","",VLOOKUP(AK28,BH:BJ,3,FALSE))</f>
        <v/>
      </c>
      <c r="BF28" s="9" t="s">
        <v>1049</v>
      </c>
      <c r="BG28" s="1">
        <v>27</v>
      </c>
      <c r="BH28" s="1" t="s">
        <v>404</v>
      </c>
      <c r="BI28" s="1" t="s">
        <v>1055</v>
      </c>
      <c r="BJ28" s="1" t="s">
        <v>1120</v>
      </c>
    </row>
    <row r="29" spans="1:62">
      <c r="A29" s="1" t="str">
        <f t="shared" si="4"/>
        <v>#comment(above,nsize=[15],size=[30],num=[10])</v>
      </c>
      <c r="B29" s="1" t="s">
        <v>1049</v>
      </c>
      <c r="C29" s="1" t="s">
        <v>1108</v>
      </c>
      <c r="R29" s="1"/>
      <c r="S29" s="1"/>
      <c r="T29" s="1"/>
      <c r="U29" s="1"/>
      <c r="V29" s="1"/>
      <c r="AE29" s="24">
        <v>28</v>
      </c>
      <c r="AF29" s="25"/>
      <c r="AG29" s="36"/>
      <c r="AH29" s="36"/>
      <c r="AI29" s="36"/>
      <c r="AJ29" s="36"/>
      <c r="AK29" s="36"/>
      <c r="AL29" s="36"/>
      <c r="AM29" s="36"/>
      <c r="AN29" s="36"/>
      <c r="AO29" s="36"/>
      <c r="AP29" s="36"/>
      <c r="AQ29" s="36"/>
      <c r="AR29" s="36"/>
      <c r="AS29" s="36"/>
      <c r="AT29" s="38"/>
      <c r="AU29" s="36"/>
      <c r="AV29" s="36"/>
      <c r="AW29" s="36"/>
      <c r="AX29" s="36"/>
      <c r="AY29" s="36"/>
      <c r="AZ29" s="36" t="str">
        <f t="shared" si="0"/>
        <v/>
      </c>
      <c r="BA29" s="36" t="str">
        <f t="shared" si="1"/>
        <v/>
      </c>
      <c r="BB29" s="36" t="str">
        <f t="shared" si="2"/>
        <v/>
      </c>
      <c r="BC29" s="36"/>
      <c r="BD29" s="36" t="str">
        <f t="shared" si="3"/>
        <v/>
      </c>
      <c r="BE29" s="30" t="str">
        <f>IF(AK29="","",VLOOKUP(AK29,BH:BJ,3,FALSE))</f>
        <v/>
      </c>
      <c r="BF29" s="9" t="s">
        <v>1049</v>
      </c>
      <c r="BG29" s="1">
        <v>28</v>
      </c>
      <c r="BH29" s="1" t="s">
        <v>761</v>
      </c>
      <c r="BI29" s="1" t="s">
        <v>1055</v>
      </c>
      <c r="BJ29" s="1" t="s">
        <v>1130</v>
      </c>
    </row>
    <row r="30" spans="1:62">
      <c r="A30" s="1" t="str">
        <f t="shared" si="4"/>
        <v>&amp;br;&amp;br;</v>
      </c>
      <c r="B30" s="1" t="s">
        <v>1049</v>
      </c>
      <c r="C30" s="1" t="s">
        <v>1097</v>
      </c>
      <c r="R30" s="1"/>
      <c r="S30" s="1"/>
      <c r="T30" s="1"/>
      <c r="U30" s="1"/>
      <c r="V30" s="1"/>
      <c r="AE30" s="24">
        <v>29</v>
      </c>
      <c r="AF30" s="25"/>
      <c r="AG30" s="36"/>
      <c r="AH30" s="36"/>
      <c r="AI30" s="36"/>
      <c r="AJ30" s="36"/>
      <c r="AK30" s="36"/>
      <c r="AL30" s="36"/>
      <c r="AM30" s="36"/>
      <c r="AN30" s="36"/>
      <c r="AO30" s="36"/>
      <c r="AP30" s="36"/>
      <c r="AQ30" s="36"/>
      <c r="AR30" s="36"/>
      <c r="AS30" s="36"/>
      <c r="AT30" s="38"/>
      <c r="AU30" s="36"/>
      <c r="AV30" s="36"/>
      <c r="AW30" s="36"/>
      <c r="AX30" s="36"/>
      <c r="AY30" s="36"/>
      <c r="AZ30" s="36" t="str">
        <f t="shared" si="0"/>
        <v/>
      </c>
      <c r="BA30" s="36" t="str">
        <f t="shared" si="1"/>
        <v/>
      </c>
      <c r="BB30" s="36" t="str">
        <f t="shared" si="2"/>
        <v/>
      </c>
      <c r="BC30" s="36"/>
      <c r="BD30" s="36" t="str">
        <f t="shared" si="3"/>
        <v/>
      </c>
      <c r="BE30" s="30" t="str">
        <f>IF(AK30="","",VLOOKUP(AK30,BH:BJ,3,FALSE))</f>
        <v/>
      </c>
      <c r="BF30" s="9" t="s">
        <v>1049</v>
      </c>
      <c r="BG30" s="1">
        <v>29</v>
      </c>
      <c r="BH30" s="1" t="s">
        <v>360</v>
      </c>
      <c r="BI30" s="1" t="s">
        <v>1055</v>
      </c>
      <c r="BJ30" s="1" t="s">
        <v>1131</v>
      </c>
    </row>
    <row r="31" spans="1:62">
      <c r="A31" s="1" t="str">
        <f t="shared" si="4"/>
        <v/>
      </c>
      <c r="B31" s="1" t="s">
        <v>1049</v>
      </c>
      <c r="Q31" s="5"/>
      <c r="R31" s="6"/>
      <c r="S31" s="6"/>
      <c r="T31" s="6"/>
      <c r="U31" s="6"/>
      <c r="V31" s="7"/>
      <c r="W31" s="8">
        <v>3</v>
      </c>
      <c r="X31" s="5"/>
      <c r="Y31" s="26"/>
      <c r="Z31" s="26"/>
      <c r="AA31" s="27"/>
      <c r="AE31" s="24">
        <v>30</v>
      </c>
      <c r="AF31" s="25"/>
      <c r="AG31" s="36"/>
      <c r="AH31" s="36"/>
      <c r="AI31" s="36"/>
      <c r="AJ31" s="36"/>
      <c r="AK31" s="36"/>
      <c r="AL31" s="36"/>
      <c r="AM31" s="36"/>
      <c r="AN31" s="36"/>
      <c r="AO31" s="36"/>
      <c r="AP31" s="36"/>
      <c r="AQ31" s="36"/>
      <c r="AR31" s="36"/>
      <c r="AS31" s="36"/>
      <c r="AT31" s="38"/>
      <c r="AU31" s="36"/>
      <c r="AV31" s="36"/>
      <c r="AW31" s="36"/>
      <c r="AX31" s="36"/>
      <c r="AY31" s="36"/>
      <c r="AZ31" s="36" t="str">
        <f t="shared" si="0"/>
        <v/>
      </c>
      <c r="BA31" s="36" t="str">
        <f t="shared" si="1"/>
        <v/>
      </c>
      <c r="BB31" s="36" t="str">
        <f t="shared" si="2"/>
        <v/>
      </c>
      <c r="BC31" s="36"/>
      <c r="BD31" s="36" t="str">
        <f t="shared" si="3"/>
        <v/>
      </c>
      <c r="BE31" s="30" t="str">
        <f>IF(AK31="","",VLOOKUP(AK31,BH:BJ,3,FALSE))</f>
        <v/>
      </c>
      <c r="BF31" s="9" t="s">
        <v>1049</v>
      </c>
      <c r="BG31" s="1">
        <v>30</v>
      </c>
      <c r="BH31" s="1" t="s">
        <v>290</v>
      </c>
      <c r="BI31" s="1" t="s">
        <v>1055</v>
      </c>
      <c r="BJ31" s="1" t="s">
        <v>1132</v>
      </c>
    </row>
    <row r="32" spans="1:62">
      <c r="A32" s="1" t="str">
        <f t="shared" si="4"/>
        <v>*苦渋の破棄/Anguished Unmaking</v>
      </c>
      <c r="B32" s="1" t="s">
        <v>1049</v>
      </c>
      <c r="C32" s="1" t="str">
        <f>"*"&amp;R32&amp;"/"&amp;T32</f>
        <v>*苦渋の破棄/Anguished Unmaking</v>
      </c>
      <c r="Q32" s="9" t="s">
        <v>3</v>
      </c>
      <c r="R32" s="10" t="str">
        <f>INDEX(AJ:AJ,W31+1)</f>
        <v>苦渋の破棄</v>
      </c>
      <c r="S32" s="11" t="s">
        <v>4</v>
      </c>
      <c r="T32" s="10" t="str">
        <f>INDEX(AK:AK,W31+1)</f>
        <v>Anguished Unmaking</v>
      </c>
      <c r="U32" s="11"/>
      <c r="V32" s="12"/>
      <c r="W32" s="13"/>
      <c r="X32" s="9"/>
      <c r="Y32" s="28"/>
      <c r="Z32" s="28"/>
      <c r="AA32" s="29"/>
      <c r="AE32" s="24">
        <v>31</v>
      </c>
      <c r="AF32" s="25"/>
      <c r="AG32" s="36"/>
      <c r="AH32" s="36"/>
      <c r="AI32" s="36"/>
      <c r="AJ32" s="36"/>
      <c r="AK32" s="36"/>
      <c r="AL32" s="36"/>
      <c r="AM32" s="36"/>
      <c r="AN32" s="36"/>
      <c r="AO32" s="36"/>
      <c r="AP32" s="36"/>
      <c r="AQ32" s="36"/>
      <c r="AR32" s="36"/>
      <c r="AS32" s="36"/>
      <c r="AT32" s="38"/>
      <c r="AU32" s="36"/>
      <c r="AV32" s="36"/>
      <c r="AW32" s="36"/>
      <c r="AX32" s="36"/>
      <c r="AY32" s="36"/>
      <c r="AZ32" s="36" t="str">
        <f t="shared" si="0"/>
        <v/>
      </c>
      <c r="BA32" s="36" t="str">
        <f t="shared" si="1"/>
        <v/>
      </c>
      <c r="BB32" s="36" t="str">
        <f t="shared" si="2"/>
        <v/>
      </c>
      <c r="BC32" s="36"/>
      <c r="BD32" s="36" t="str">
        <f t="shared" si="3"/>
        <v/>
      </c>
      <c r="BE32" s="30" t="str">
        <f>IF(AK32="","",VLOOKUP(AK32,BH:BJ,3,FALSE))</f>
        <v/>
      </c>
      <c r="BF32" s="9" t="s">
        <v>1049</v>
      </c>
      <c r="BG32" s="1">
        <v>31</v>
      </c>
      <c r="BH32" s="1" t="s">
        <v>615</v>
      </c>
      <c r="BI32" s="1" t="s">
        <v>1055</v>
      </c>
      <c r="BJ32" s="1" t="s">
        <v>1133</v>
      </c>
    </row>
    <row r="33" spans="1:62">
      <c r="A33" s="1" t="str">
        <f t="shared" si="4"/>
        <v>|LEFT:80|LEFT:100|LEFT:100|LEFT:100|LEFT:100|LEFT:100|c</v>
      </c>
      <c r="B33" s="1" t="s">
        <v>1049</v>
      </c>
      <c r="C33" s="1" t="s">
        <v>1069</v>
      </c>
      <c r="D33" s="3" t="str">
        <f>$Q$1</f>
        <v>LEFT:80</v>
      </c>
      <c r="E33" s="3" t="s">
        <v>1069</v>
      </c>
      <c r="F33" s="3" t="str">
        <f t="shared" ref="F33:J33" si="9">$R$1</f>
        <v>LEFT:100</v>
      </c>
      <c r="G33" s="3" t="s">
        <v>1069</v>
      </c>
      <c r="H33" s="3" t="str">
        <f t="shared" si="9"/>
        <v>LEFT:100</v>
      </c>
      <c r="I33" s="3" t="s">
        <v>1069</v>
      </c>
      <c r="J33" s="3" t="str">
        <f t="shared" si="9"/>
        <v>LEFT:100</v>
      </c>
      <c r="K33" s="3" t="s">
        <v>1069</v>
      </c>
      <c r="L33" s="3" t="str">
        <f>$R$1</f>
        <v>LEFT:100</v>
      </c>
      <c r="M33" s="3" t="s">
        <v>1069</v>
      </c>
      <c r="N33" s="3" t="str">
        <f>$R$1</f>
        <v>LEFT:100</v>
      </c>
      <c r="O33" s="1" t="s">
        <v>1069</v>
      </c>
      <c r="P33" s="1" t="s">
        <v>1070</v>
      </c>
      <c r="Q33" s="14" t="s">
        <v>0</v>
      </c>
      <c r="R33" s="10" t="str">
        <f>INDEX(AF:AF,W31+1)</f>
        <v>白黒</v>
      </c>
      <c r="S33" s="15" t="s">
        <v>1</v>
      </c>
      <c r="T33" s="10" t="str">
        <f>INDEX(AG:AG,W31+1)</f>
        <v>レア</v>
      </c>
      <c r="U33" s="15" t="s">
        <v>2</v>
      </c>
      <c r="V33" s="10">
        <f>INDEX(AI:AI,W31+1)</f>
        <v>12</v>
      </c>
      <c r="W33" s="16"/>
      <c r="X33" s="10" t="str">
        <f>INDEX(AQ:AQ,W31+1)</f>
        <v>対戦相手がコントロールする最初のクリーチャーを破壊する。</v>
      </c>
      <c r="Y33" s="28"/>
      <c r="Z33" s="28"/>
      <c r="AA33" s="29"/>
      <c r="AE33" s="24">
        <v>32</v>
      </c>
      <c r="AF33" s="25"/>
      <c r="AG33" s="36"/>
      <c r="AH33" s="36"/>
      <c r="AI33" s="36"/>
      <c r="AJ33" s="36"/>
      <c r="AK33" s="36"/>
      <c r="AL33" s="36"/>
      <c r="AM33" s="36"/>
      <c r="AN33" s="36"/>
      <c r="AO33" s="36"/>
      <c r="AP33" s="36"/>
      <c r="AQ33" s="36"/>
      <c r="AR33" s="36"/>
      <c r="AS33" s="36"/>
      <c r="AT33" s="38"/>
      <c r="AU33" s="36"/>
      <c r="AV33" s="36"/>
      <c r="AW33" s="36"/>
      <c r="AX33" s="36"/>
      <c r="AY33" s="36"/>
      <c r="AZ33" s="36" t="str">
        <f t="shared" si="0"/>
        <v/>
      </c>
      <c r="BA33" s="36" t="str">
        <f t="shared" si="1"/>
        <v/>
      </c>
      <c r="BB33" s="36" t="str">
        <f t="shared" si="2"/>
        <v/>
      </c>
      <c r="BC33" s="36"/>
      <c r="BD33" s="36" t="str">
        <f t="shared" si="3"/>
        <v/>
      </c>
      <c r="BE33" s="30" t="str">
        <f>IF(AK33="","",VLOOKUP(AK33,BH:BJ,3,FALSE))</f>
        <v/>
      </c>
      <c r="BF33" s="9" t="s">
        <v>1049</v>
      </c>
      <c r="BG33" s="1">
        <v>32</v>
      </c>
      <c r="BH33" s="1" t="s">
        <v>215</v>
      </c>
      <c r="BI33" s="1" t="s">
        <v>1055</v>
      </c>
      <c r="BJ33" s="1" t="s">
        <v>1134</v>
      </c>
    </row>
    <row r="34" spans="1:62">
      <c r="A34" s="1" t="str">
        <f t="shared" si="4"/>
        <v>|色|白黒|レアリティ|レア|マナコスト|12|</v>
      </c>
      <c r="B34" s="1" t="s">
        <v>1049</v>
      </c>
      <c r="C34" s="1" t="s">
        <v>1069</v>
      </c>
      <c r="D34" s="4" t="s">
        <v>0</v>
      </c>
      <c r="E34" s="1" t="s">
        <v>1069</v>
      </c>
      <c r="F34" s="1" t="str">
        <f>IF(R33=0,"",R33)</f>
        <v>白黒</v>
      </c>
      <c r="G34" s="1" t="s">
        <v>1069</v>
      </c>
      <c r="H34" s="4" t="s">
        <v>1073</v>
      </c>
      <c r="I34" s="1" t="s">
        <v>1069</v>
      </c>
      <c r="J34" s="1" t="str">
        <f>IF(T33=0,"",T33)</f>
        <v>レア</v>
      </c>
      <c r="K34" s="1" t="s">
        <v>1069</v>
      </c>
      <c r="L34" s="4" t="s">
        <v>1074</v>
      </c>
      <c r="M34" s="1" t="s">
        <v>1069</v>
      </c>
      <c r="N34" s="1">
        <f>IF(V33=0,"",V33)</f>
        <v>12</v>
      </c>
      <c r="O34" s="1" t="s">
        <v>1069</v>
      </c>
      <c r="Q34" s="9" t="s">
        <v>5</v>
      </c>
      <c r="R34" s="10" t="str">
        <f>INDEX(AL:AL,W31+1)</f>
        <v>呪文</v>
      </c>
      <c r="S34" s="15" t="s">
        <v>1075</v>
      </c>
      <c r="T34" s="10">
        <f>INDEX(AN:AN,W31+1)</f>
        <v>0</v>
      </c>
      <c r="U34" s="10">
        <f>INDEX(AO:AO,W31+1)</f>
        <v>0</v>
      </c>
      <c r="V34" s="10">
        <f>INDEX(AP:AP,W31+1)</f>
        <v>0</v>
      </c>
      <c r="W34" s="16"/>
      <c r="X34" s="10" t="str">
        <f>INDEX(AZ:AZ,W31+1)</f>
        <v>対戦</v>
      </c>
      <c r="Y34" s="10" t="str">
        <f>INDEX(BA:BA,W31+1)</f>
        <v/>
      </c>
      <c r="Z34" s="10" t="str">
        <f>INDEX(BB:BB,W31+1)</f>
        <v/>
      </c>
      <c r="AA34" s="10">
        <f>INDEX(BC:BC,W31+1)</f>
        <v>0</v>
      </c>
      <c r="AE34" s="24">
        <v>33</v>
      </c>
      <c r="AF34" s="25"/>
      <c r="AG34" s="36"/>
      <c r="AH34" s="36"/>
      <c r="AI34" s="36"/>
      <c r="AJ34" s="36"/>
      <c r="AK34" s="36"/>
      <c r="AL34" s="36"/>
      <c r="AM34" s="36"/>
      <c r="AN34" s="36"/>
      <c r="AO34" s="36"/>
      <c r="AP34" s="36"/>
      <c r="AQ34" s="36"/>
      <c r="AR34" s="36"/>
      <c r="AS34" s="36"/>
      <c r="AT34" s="38"/>
      <c r="AU34" s="36"/>
      <c r="AV34" s="36"/>
      <c r="AW34" s="36"/>
      <c r="AX34" s="36"/>
      <c r="AY34" s="36"/>
      <c r="AZ34" s="36" t="str">
        <f t="shared" si="0"/>
        <v/>
      </c>
      <c r="BA34" s="36" t="str">
        <f t="shared" si="1"/>
        <v/>
      </c>
      <c r="BB34" s="36" t="str">
        <f t="shared" si="2"/>
        <v/>
      </c>
      <c r="BC34" s="36"/>
      <c r="BD34" s="36" t="str">
        <f t="shared" si="3"/>
        <v/>
      </c>
      <c r="BE34" s="30" t="str">
        <f>IF(AK34="","",VLOOKUP(AK34,BH:BJ,3,FALSE))</f>
        <v/>
      </c>
      <c r="BF34" s="9" t="s">
        <v>1049</v>
      </c>
      <c r="BG34" s="1">
        <v>33</v>
      </c>
      <c r="BH34" s="1" t="s">
        <v>32</v>
      </c>
      <c r="BI34" s="1" t="s">
        <v>1055</v>
      </c>
      <c r="BJ34" s="1" t="s">
        <v>1135</v>
      </c>
    </row>
    <row r="35" spans="1:62">
      <c r="A35" s="1" t="str">
        <f t="shared" si="4"/>
        <v>|種別|呪文|サブタイプ||||</v>
      </c>
      <c r="B35" s="1" t="s">
        <v>1049</v>
      </c>
      <c r="C35" s="1" t="s">
        <v>1069</v>
      </c>
      <c r="D35" s="4" t="s">
        <v>5</v>
      </c>
      <c r="E35" s="1" t="s">
        <v>1069</v>
      </c>
      <c r="F35" s="1" t="str">
        <f>IF(R34=0,"",R34)</f>
        <v>呪文</v>
      </c>
      <c r="G35" s="1" t="s">
        <v>1069</v>
      </c>
      <c r="H35" s="4" t="s">
        <v>1078</v>
      </c>
      <c r="I35" s="1" t="s">
        <v>1069</v>
      </c>
      <c r="J35" s="1" t="str">
        <f>IF(T34=0,"",T34)</f>
        <v/>
      </c>
      <c r="K35" s="1" t="s">
        <v>1069</v>
      </c>
      <c r="L35" s="1" t="str">
        <f>IF(U34=0,"",U34)</f>
        <v/>
      </c>
      <c r="M35" s="1" t="s">
        <v>1069</v>
      </c>
      <c r="N35" s="1" t="str">
        <f>IF(V34=0,"",V34)</f>
        <v/>
      </c>
      <c r="O35" s="1" t="s">
        <v>1069</v>
      </c>
      <c r="Q35" s="9" t="s">
        <v>1079</v>
      </c>
      <c r="R35" s="10" t="str">
        <f>INDEX(BD:BD,W31+1)</f>
        <v>対戦相手がコントロールする最初のクリーチャーを破壊する。&amp;br;対戦相手がコントロールするサポートを無作為に1つ選び、それを破壊する。&amp;br;あなたは6点のダメージを受ける。</v>
      </c>
      <c r="S35" s="11"/>
      <c r="T35" s="11"/>
      <c r="U35" s="11"/>
      <c r="V35" s="12"/>
      <c r="W35" s="16"/>
      <c r="X35" s="8"/>
      <c r="Y35" s="8"/>
      <c r="Z35" s="8"/>
      <c r="AA35" s="30"/>
      <c r="AE35" s="24">
        <v>34</v>
      </c>
      <c r="AF35" s="25"/>
      <c r="AG35" s="36"/>
      <c r="AH35" s="36"/>
      <c r="AI35" s="36"/>
      <c r="AJ35" s="36"/>
      <c r="AK35" s="36"/>
      <c r="AL35" s="36"/>
      <c r="AM35" s="36"/>
      <c r="AN35" s="36"/>
      <c r="AO35" s="36"/>
      <c r="AP35" s="36"/>
      <c r="AQ35" s="36"/>
      <c r="AR35" s="36"/>
      <c r="AS35" s="36"/>
      <c r="AT35" s="38"/>
      <c r="AU35" s="36"/>
      <c r="AV35" s="36"/>
      <c r="AW35" s="36"/>
      <c r="AX35" s="36"/>
      <c r="AY35" s="36"/>
      <c r="AZ35" s="36" t="str">
        <f t="shared" si="0"/>
        <v/>
      </c>
      <c r="BA35" s="36" t="str">
        <f t="shared" si="1"/>
        <v/>
      </c>
      <c r="BB35" s="36" t="str">
        <f t="shared" si="2"/>
        <v/>
      </c>
      <c r="BC35" s="36"/>
      <c r="BD35" s="36" t="str">
        <f t="shared" si="3"/>
        <v/>
      </c>
      <c r="BE35" s="30" t="str">
        <f>IF(AK35="","",VLOOKUP(AK35,BH:BJ,3,FALSE))</f>
        <v/>
      </c>
      <c r="BF35" s="9" t="s">
        <v>1049</v>
      </c>
      <c r="BG35" s="1">
        <v>34</v>
      </c>
      <c r="BH35" s="1" t="s">
        <v>596</v>
      </c>
      <c r="BI35" s="1" t="s">
        <v>1055</v>
      </c>
      <c r="BJ35" s="1" t="s">
        <v>1136</v>
      </c>
    </row>
    <row r="36" spans="1:62">
      <c r="A36" s="1" t="str">
        <f t="shared" si="4"/>
        <v>|テキスト|&gt;|&gt;|&gt;|&gt;|対戦相手がコントロールする最初のクリーチャーを破壊する。&amp;br;対戦相手がコントロールするサポートを無作為に1つ選び、それを破壊する。&amp;br;あなたは6点のダメージを受け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対戦相手がコントロールする最初のクリーチャーを破壊する。&amp;br;対戦相手がコントロールするサポートを無作為に1つ選び、それを破壊する。&amp;br;あなたは6点のダメージを受ける。</v>
      </c>
      <c r="O36" s="1" t="s">
        <v>1069</v>
      </c>
      <c r="Q36" s="14" t="s">
        <v>21</v>
      </c>
      <c r="R36" s="10" t="str">
        <f>INDEX(BE:BE,W31+1)</f>
        <v>If your opponent has a creature on the battlefield, Destroy the first creature your opponent controls. If your opponent controls a Support, Destroy a Support your opponent controls. You lose 6 Life.</v>
      </c>
      <c r="S36" s="9" t="s">
        <v>1084</v>
      </c>
      <c r="T36" s="10" t="str">
        <f>IF(X36="","",X36&amp;IF(Y36="",""," "&amp;Y36)&amp;IF(Z36="",""," "&amp;Z36)&amp;IF(AA36="",""," "&amp;AA36))</f>
        <v/>
      </c>
      <c r="U36" s="11"/>
      <c r="V36" s="12"/>
      <c r="W36" s="16" t="s">
        <v>1084</v>
      </c>
      <c r="X36" s="9" t="str">
        <f t="shared" ref="X36:AA36" si="10">IF(ISERROR(IF(LEN(X35)&gt;1,X35,VLOOKUP(X34,$AC:$AD,2,FALSE))),"",IF(LEN(X35)&gt;1,X35,VLOOKUP(X34,$AC:$AD,2,FALSE)))</f>
        <v/>
      </c>
      <c r="Y36" s="9" t="str">
        <f t="shared" si="10"/>
        <v/>
      </c>
      <c r="Z36" s="9" t="str">
        <f t="shared" si="10"/>
        <v/>
      </c>
      <c r="AA36" s="9" t="str">
        <f t="shared" si="10"/>
        <v> </v>
      </c>
      <c r="AE36" s="24">
        <v>35</v>
      </c>
      <c r="AF36" s="25"/>
      <c r="AG36" s="36"/>
      <c r="AH36" s="36"/>
      <c r="AI36" s="36"/>
      <c r="AJ36" s="36"/>
      <c r="AK36" s="36"/>
      <c r="AL36" s="36"/>
      <c r="AM36" s="36"/>
      <c r="AN36" s="36"/>
      <c r="AO36" s="36"/>
      <c r="AP36" s="36"/>
      <c r="AQ36" s="36"/>
      <c r="AR36" s="36"/>
      <c r="AS36" s="36"/>
      <c r="AT36" s="38"/>
      <c r="AU36" s="36"/>
      <c r="AV36" s="36"/>
      <c r="AW36" s="36"/>
      <c r="AX36" s="36"/>
      <c r="AY36" s="36"/>
      <c r="AZ36" s="36" t="str">
        <f t="shared" si="0"/>
        <v/>
      </c>
      <c r="BA36" s="36" t="str">
        <f t="shared" si="1"/>
        <v/>
      </c>
      <c r="BB36" s="36" t="str">
        <f t="shared" si="2"/>
        <v/>
      </c>
      <c r="BC36" s="36"/>
      <c r="BD36" s="36" t="str">
        <f t="shared" si="3"/>
        <v/>
      </c>
      <c r="BE36" s="30" t="str">
        <f>IF(AK36="","",VLOOKUP(AK36,BH:BJ,3,FALSE))</f>
        <v/>
      </c>
      <c r="BF36" s="9" t="s">
        <v>1049</v>
      </c>
      <c r="BG36" s="1">
        <v>35</v>
      </c>
      <c r="BH36" s="1" t="s">
        <v>138</v>
      </c>
      <c r="BI36" s="1" t="s">
        <v>1055</v>
      </c>
      <c r="BJ36" s="1" t="s">
        <v>1137</v>
      </c>
    </row>
    <row r="37" spans="1:62">
      <c r="A37" s="1" t="str">
        <f t="shared" si="4"/>
        <v>|英テキスト|&gt;|&gt;|&gt;|&gt;|If your opponent has a creature on the battlefield, Destroy the first creature your opponent controls. If your opponent controls a Support, Destroy a Support your opponent controls. You lose 6 Life.|</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If your opponent has a creature on the battlefield, Destroy the first creature your opponent controls. If your opponent controls a Support, Destroy a Support your opponent controls. You lose 6 Life.</v>
      </c>
      <c r="O37" s="1" t="s">
        <v>1069</v>
      </c>
      <c r="Q37" s="9" t="s">
        <v>12</v>
      </c>
      <c r="R37" s="10">
        <f>IF(INDEX(AX:AX,W31+1)="",0,INDEX(AX:AX,W31+1)&amp;"/"&amp;INDEX(AY:AY,W31+1))</f>
        <v>0</v>
      </c>
      <c r="S37" s="11"/>
      <c r="T37" s="11"/>
      <c r="U37" s="11"/>
      <c r="V37" s="12"/>
      <c r="W37" s="16"/>
      <c r="X37" s="9"/>
      <c r="Y37" s="28"/>
      <c r="Z37" s="28"/>
      <c r="AA37" s="29"/>
      <c r="AE37" s="24">
        <v>36</v>
      </c>
      <c r="AF37" s="25"/>
      <c r="AG37" s="36"/>
      <c r="AH37" s="36"/>
      <c r="AI37" s="36"/>
      <c r="AJ37" s="36"/>
      <c r="AK37" s="36"/>
      <c r="AL37" s="36"/>
      <c r="AM37" s="36"/>
      <c r="AN37" s="36"/>
      <c r="AO37" s="36"/>
      <c r="AP37" s="36"/>
      <c r="AQ37" s="36"/>
      <c r="AR37" s="36"/>
      <c r="AS37" s="36"/>
      <c r="AT37" s="38"/>
      <c r="AU37" s="36"/>
      <c r="AV37" s="36"/>
      <c r="AW37" s="36"/>
      <c r="AX37" s="36"/>
      <c r="AY37" s="36"/>
      <c r="AZ37" s="36" t="str">
        <f t="shared" si="0"/>
        <v/>
      </c>
      <c r="BA37" s="36" t="str">
        <f t="shared" si="1"/>
        <v/>
      </c>
      <c r="BB37" s="36" t="str">
        <f t="shared" si="2"/>
        <v/>
      </c>
      <c r="BC37" s="36"/>
      <c r="BD37" s="36" t="str">
        <f t="shared" si="3"/>
        <v/>
      </c>
      <c r="BE37" s="30" t="str">
        <f>IF(AK37="","",VLOOKUP(AK37,BH:BJ,3,FALSE))</f>
        <v/>
      </c>
      <c r="BF37" s="9" t="s">
        <v>1049</v>
      </c>
      <c r="BG37" s="1">
        <v>36</v>
      </c>
      <c r="BH37" s="1" t="s">
        <v>346</v>
      </c>
      <c r="BI37" s="1" t="s">
        <v>1055</v>
      </c>
      <c r="BJ37" s="1" t="s">
        <v>1138</v>
      </c>
    </row>
    <row r="38" spans="1:62">
      <c r="A38" s="1" t="str">
        <f t="shared" si="4"/>
        <v>|PT|&gt;||シールド数|&gt;||</v>
      </c>
      <c r="B38" s="1" t="s">
        <v>1049</v>
      </c>
      <c r="C38" s="1" t="s">
        <v>1069</v>
      </c>
      <c r="D38" s="1" t="s">
        <v>12</v>
      </c>
      <c r="E38" s="1" t="s">
        <v>1069</v>
      </c>
      <c r="F38" s="1" t="s">
        <v>1083</v>
      </c>
      <c r="G38" s="1" t="s">
        <v>1069</v>
      </c>
      <c r="H38" s="1" t="str">
        <f>IF(R37=0,"",R37)</f>
        <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c r="AG38" s="36"/>
      <c r="AH38" s="36"/>
      <c r="AI38" s="36"/>
      <c r="AJ38" s="36"/>
      <c r="AK38" s="36"/>
      <c r="AL38" s="36"/>
      <c r="AM38" s="36"/>
      <c r="AN38" s="36"/>
      <c r="AO38" s="36"/>
      <c r="AP38" s="36"/>
      <c r="AQ38" s="36"/>
      <c r="AR38" s="36"/>
      <c r="AS38" s="36"/>
      <c r="AT38" s="38"/>
      <c r="AU38" s="36"/>
      <c r="AV38" s="36"/>
      <c r="AW38" s="36"/>
      <c r="AX38" s="36"/>
      <c r="AY38" s="36"/>
      <c r="AZ38" s="36" t="str">
        <f t="shared" si="0"/>
        <v/>
      </c>
      <c r="BA38" s="36" t="str">
        <f t="shared" si="1"/>
        <v/>
      </c>
      <c r="BB38" s="36" t="str">
        <f t="shared" si="2"/>
        <v/>
      </c>
      <c r="BC38" s="36"/>
      <c r="BD38" s="36" t="str">
        <f t="shared" si="3"/>
        <v/>
      </c>
      <c r="BE38" s="30" t="str">
        <f>IF(AK38="","",VLOOKUP(AK38,BH:BJ,3,FALSE))</f>
        <v/>
      </c>
      <c r="BF38" s="9" t="s">
        <v>1049</v>
      </c>
      <c r="BG38" s="1">
        <v>37</v>
      </c>
      <c r="BH38" s="1" t="s">
        <v>161</v>
      </c>
      <c r="BI38" s="1" t="s">
        <v>1055</v>
      </c>
      <c r="BJ38" s="1" t="s">
        <v>1139</v>
      </c>
    </row>
    <row r="39" spans="1:62">
      <c r="A39" s="1" t="str">
        <f t="shared" si="4"/>
        <v>&amp;br;&amp;br;</v>
      </c>
      <c r="B39" s="1" t="s">
        <v>1049</v>
      </c>
      <c r="C39" s="1" t="s">
        <v>1097</v>
      </c>
      <c r="R39" s="1"/>
      <c r="S39" s="1"/>
      <c r="T39" s="1"/>
      <c r="U39" s="1"/>
      <c r="V39" s="1"/>
      <c r="AE39" s="24">
        <v>38</v>
      </c>
      <c r="AF39" s="25"/>
      <c r="AG39" s="36"/>
      <c r="AH39" s="36"/>
      <c r="AI39" s="36"/>
      <c r="AJ39" s="36"/>
      <c r="AK39" s="36"/>
      <c r="AL39" s="36"/>
      <c r="AM39" s="36"/>
      <c r="AN39" s="36"/>
      <c r="AO39" s="36"/>
      <c r="AP39" s="36"/>
      <c r="AQ39" s="36"/>
      <c r="AR39" s="36"/>
      <c r="AS39" s="36"/>
      <c r="AT39" s="38"/>
      <c r="AU39" s="36"/>
      <c r="AV39" s="36"/>
      <c r="AW39" s="36"/>
      <c r="AX39" s="36"/>
      <c r="AY39" s="36"/>
      <c r="AZ39" s="36" t="str">
        <f t="shared" si="0"/>
        <v/>
      </c>
      <c r="BA39" s="36" t="str">
        <f t="shared" si="1"/>
        <v/>
      </c>
      <c r="BB39" s="36" t="str">
        <f t="shared" si="2"/>
        <v/>
      </c>
      <c r="BC39" s="36"/>
      <c r="BD39" s="36" t="str">
        <f t="shared" si="3"/>
        <v/>
      </c>
      <c r="BE39" s="30" t="str">
        <f>IF(AK39="","",VLOOKUP(AK39,BH:BJ,3,FALSE))</f>
        <v/>
      </c>
      <c r="BF39" s="9" t="s">
        <v>1049</v>
      </c>
      <c r="BG39" s="1">
        <v>38</v>
      </c>
      <c r="BH39" s="1" t="s">
        <v>1140</v>
      </c>
      <c r="BI39" s="1" t="s">
        <v>1055</v>
      </c>
      <c r="BJ39" s="1" t="s">
        <v>1141</v>
      </c>
    </row>
    <row r="40" spans="1:62">
      <c r="A40" s="1" t="str">
        <f t="shared" si="4"/>
        <v>#back(text=戻る,left)</v>
      </c>
      <c r="B40" s="1" t="s">
        <v>1049</v>
      </c>
      <c r="C40" s="1" t="s">
        <v>1100</v>
      </c>
      <c r="R40" s="1"/>
      <c r="S40" s="1"/>
      <c r="T40" s="1"/>
      <c r="U40" s="1"/>
      <c r="V40" s="1"/>
      <c r="AE40" s="24">
        <v>39</v>
      </c>
      <c r="AF40" s="25">
        <f t="shared" ref="AF40:AF51" si="11">AF39</f>
        <v>0</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4"/>
        <v>&amp;br;</v>
      </c>
      <c r="B41" s="1" t="s">
        <v>1049</v>
      </c>
      <c r="C41" s="1" t="s">
        <v>1048</v>
      </c>
      <c r="R41" s="1"/>
      <c r="S41" s="1"/>
      <c r="T41" s="1"/>
      <c r="U41" s="1"/>
      <c r="V41" s="1"/>
      <c r="AE41" s="24">
        <v>40</v>
      </c>
      <c r="AF41" s="25">
        <f t="shared" si="11"/>
        <v>0</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4"/>
        <v>#comment(above,nsize=[15],size=[30],num=[10])</v>
      </c>
      <c r="B42" s="1" t="s">
        <v>1049</v>
      </c>
      <c r="C42" s="1" t="s">
        <v>1108</v>
      </c>
      <c r="R42" s="1"/>
      <c r="S42" s="1"/>
      <c r="T42" s="1"/>
      <c r="U42" s="1"/>
      <c r="V42" s="1"/>
      <c r="AE42" s="24">
        <v>41</v>
      </c>
      <c r="AF42" s="25">
        <f t="shared" si="11"/>
        <v>0</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4"/>
        <v>&amp;br;&amp;br;</v>
      </c>
      <c r="B43" s="1" t="s">
        <v>1049</v>
      </c>
      <c r="C43" s="1" t="s">
        <v>1097</v>
      </c>
      <c r="R43" s="1"/>
      <c r="S43" s="1"/>
      <c r="T43" s="1"/>
      <c r="U43" s="1"/>
      <c r="V43" s="1"/>
      <c r="AE43" s="24">
        <v>42</v>
      </c>
      <c r="AF43" s="25">
        <f t="shared" si="11"/>
        <v>0</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4"/>
        <v/>
      </c>
      <c r="B44" s="1" t="s">
        <v>1049</v>
      </c>
      <c r="Q44" s="5"/>
      <c r="R44" s="6"/>
      <c r="S44" s="6"/>
      <c r="T44" s="6"/>
      <c r="U44" s="6"/>
      <c r="V44" s="7"/>
      <c r="W44" s="8">
        <v>4</v>
      </c>
      <c r="X44" s="5"/>
      <c r="Y44" s="26"/>
      <c r="Z44" s="26"/>
      <c r="AA44" s="27"/>
      <c r="AE44" s="24">
        <v>43</v>
      </c>
      <c r="AF44" s="25">
        <f t="shared" si="11"/>
        <v>0</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4"/>
        <v>*聖トラフトの祈祷/Invocation of Saint Traft</v>
      </c>
      <c r="B45" s="1" t="s">
        <v>1049</v>
      </c>
      <c r="C45" s="1" t="str">
        <f>"*"&amp;R45&amp;"/"&amp;T45</f>
        <v>*聖トラフトの祈祷/Invocation of Saint Traft</v>
      </c>
      <c r="Q45" s="9" t="s">
        <v>3</v>
      </c>
      <c r="R45" s="10" t="str">
        <f>INDEX(AJ:AJ,W44+1)</f>
        <v>聖トラフトの祈祷</v>
      </c>
      <c r="S45" s="11" t="s">
        <v>4</v>
      </c>
      <c r="T45" s="10" t="str">
        <f>INDEX(AK:AK,W44+1)</f>
        <v>Invocation of Saint Traft</v>
      </c>
      <c r="U45" s="11"/>
      <c r="V45" s="12"/>
      <c r="W45" s="13"/>
      <c r="X45" s="9"/>
      <c r="Y45" s="28"/>
      <c r="Z45" s="28"/>
      <c r="AA45" s="29"/>
      <c r="AE45" s="24">
        <v>44</v>
      </c>
      <c r="AF45" s="25">
        <f t="shared" si="11"/>
        <v>0</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白青</v>
      </c>
      <c r="S46" s="15" t="s">
        <v>1</v>
      </c>
      <c r="T46" s="10" t="str">
        <f>INDEX(AG:AG,W44+1)</f>
        <v>レア</v>
      </c>
      <c r="U46" s="15" t="s">
        <v>2</v>
      </c>
      <c r="V46" s="10">
        <f>INDEX(AI:AI,W44+1)</f>
        <v>12</v>
      </c>
      <c r="W46" s="16"/>
      <c r="X46" s="10" t="str">
        <f>INDEX(AQ:AQ,W44+1)</f>
        <v>クリーチャー1体を対象とする。それは「このクリーチャーが攻撃したとき、あなたのターン終了時まで、このクリーチャーは+4/+4の修正を受ける。」を得る。</v>
      </c>
      <c r="Y46" s="28"/>
      <c r="Z46" s="28"/>
      <c r="AA46" s="29"/>
      <c r="AE46" s="24">
        <v>45</v>
      </c>
      <c r="AF46" s="25">
        <f t="shared" si="11"/>
        <v>0</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4"/>
        <v>|色|白青|レアリティ|レア|マナコスト|12|</v>
      </c>
      <c r="B47" s="1" t="s">
        <v>1049</v>
      </c>
      <c r="C47" s="1" t="s">
        <v>1069</v>
      </c>
      <c r="D47" s="4" t="s">
        <v>0</v>
      </c>
      <c r="E47" s="1" t="s">
        <v>1069</v>
      </c>
      <c r="F47" s="1" t="str">
        <f>IF(R46=0,"",R46)</f>
        <v>白青</v>
      </c>
      <c r="G47" s="1" t="s">
        <v>1069</v>
      </c>
      <c r="H47" s="4" t="s">
        <v>1073</v>
      </c>
      <c r="I47" s="1" t="s">
        <v>1069</v>
      </c>
      <c r="J47" s="1" t="str">
        <f>IF(T46=0,"",T46)</f>
        <v>レア</v>
      </c>
      <c r="K47" s="1" t="s">
        <v>1069</v>
      </c>
      <c r="L47" s="4" t="s">
        <v>1074</v>
      </c>
      <c r="M47" s="1" t="s">
        <v>1069</v>
      </c>
      <c r="N47" s="1">
        <f>IF(V46=0,"",V46)</f>
        <v>12</v>
      </c>
      <c r="O47" s="1" t="s">
        <v>1069</v>
      </c>
      <c r="Q47" s="9" t="s">
        <v>5</v>
      </c>
      <c r="R47" s="10" t="str">
        <f>INDEX(AL:AL,W44+1)</f>
        <v>呪文</v>
      </c>
      <c r="S47" s="15" t="s">
        <v>1075</v>
      </c>
      <c r="T47" s="10">
        <f>INDEX(AN:AN,W44+1)</f>
        <v>0</v>
      </c>
      <c r="U47" s="10">
        <f>INDEX(AO:AO,W44+1)</f>
        <v>0</v>
      </c>
      <c r="V47" s="10">
        <f>INDEX(AP:AP,W44+1)</f>
        <v>0</v>
      </c>
      <c r="W47" s="16"/>
      <c r="X47" s="10" t="str">
        <f>INDEX(AZ:AZ,W44+1)</f>
        <v>クリ</v>
      </c>
      <c r="Y47" s="10" t="str">
        <f>INDEX(BA:BA,W44+1)</f>
        <v/>
      </c>
      <c r="Z47" s="10" t="str">
        <f>INDEX(BB:BB,W44+1)</f>
        <v/>
      </c>
      <c r="AA47" s="10">
        <f>INDEX(BC:BC,W44+1)</f>
        <v>0</v>
      </c>
      <c r="AE47" s="24">
        <v>46</v>
      </c>
      <c r="AF47" s="25">
        <f t="shared" si="11"/>
        <v>0</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4"/>
        <v>|種別|呪文|サブタイプ||||</v>
      </c>
      <c r="B48" s="1" t="s">
        <v>1049</v>
      </c>
      <c r="C48" s="1" t="s">
        <v>1069</v>
      </c>
      <c r="D48" s="4" t="s">
        <v>5</v>
      </c>
      <c r="E48" s="1" t="s">
        <v>1069</v>
      </c>
      <c r="F48" s="1" t="str">
        <f>IF(R47=0,"",R47)</f>
        <v>呪文</v>
      </c>
      <c r="G48" s="1" t="s">
        <v>1069</v>
      </c>
      <c r="H48" s="4" t="s">
        <v>1078</v>
      </c>
      <c r="I48" s="1" t="s">
        <v>1069</v>
      </c>
      <c r="J48" s="1" t="str">
        <f>IF(T47=0,"",T47)</f>
        <v/>
      </c>
      <c r="K48" s="1" t="s">
        <v>1069</v>
      </c>
      <c r="L48" s="1" t="str">
        <f>IF(U47=0,"",U47)</f>
        <v/>
      </c>
      <c r="M48" s="1" t="s">
        <v>1069</v>
      </c>
      <c r="N48" s="1" t="str">
        <f>IF(V47=0,"",V47)</f>
        <v/>
      </c>
      <c r="O48" s="1" t="s">
        <v>1069</v>
      </c>
      <c r="Q48" s="9" t="s">
        <v>1079</v>
      </c>
      <c r="R48" s="10" t="str">
        <f>INDEX(BD:BD,W44+1)</f>
        <v>クリーチャー1体を対象とする。それは「このクリーチャーが攻撃したとき、あなたのターン終了時まで、このクリーチャーは+4/+4の修正を受ける。」を得る。</v>
      </c>
      <c r="S48" s="11"/>
      <c r="T48" s="11"/>
      <c r="U48" s="11"/>
      <c r="V48" s="12"/>
      <c r="W48" s="16"/>
      <c r="X48" s="8"/>
      <c r="Y48" s="8"/>
      <c r="Z48" s="8"/>
      <c r="AA48" s="30"/>
      <c r="AE48" s="24">
        <v>47</v>
      </c>
      <c r="AF48" s="25">
        <f t="shared" si="11"/>
        <v>0</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4"/>
        <v>|テキスト|&gt;|&gt;|&gt;|&gt;|クリーチャー1体を対象とする。それは「このクリーチャーが攻撃したとき、あなたのターン終了時まで、このクリーチャーは+4/+4の修正を受ける。」を得る。|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クリーチャー1体を対象とする。それは「このクリーチャーが攻撃したとき、あなたのターン終了時まで、このクリーチャーは+4/+4の修正を受ける。」を得る。</v>
      </c>
      <c r="O49" s="1" t="s">
        <v>1069</v>
      </c>
      <c r="Q49" s="14" t="s">
        <v>21</v>
      </c>
      <c r="R49" s="10" t="str">
        <f>INDEX(BE:BE,W44+1)</f>
        <v>Give &amp;#8216;When you attack, you gain +4/+4 until the end of your turn' to target creature.</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f t="shared" si="11"/>
        <v>0</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4"/>
        <v>|英テキスト|&gt;|&gt;|&gt;|&gt;|Give &amp;#8216;When you attack, you gain +4/+4 until the end of your turn' to target creature.|</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Give &amp;#8216;When you attack, you gain +4/+4 until the end of your turn' to target creature.</v>
      </c>
      <c r="O50" s="1" t="s">
        <v>1069</v>
      </c>
      <c r="Q50" s="9" t="s">
        <v>12</v>
      </c>
      <c r="R50" s="10">
        <f>IF(INDEX(AX:AX,W44+1)="",0,INDEX(AX:AX,W44+1)&amp;"/"&amp;INDEX(AY:AY,W44+1))</f>
        <v>0</v>
      </c>
      <c r="S50" s="11"/>
      <c r="T50" s="11"/>
      <c r="U50" s="11"/>
      <c r="V50" s="12"/>
      <c r="W50" s="16"/>
      <c r="X50" s="9"/>
      <c r="Y50" s="28"/>
      <c r="Z50" s="28"/>
      <c r="AA50" s="29"/>
      <c r="AE50" s="24">
        <v>49</v>
      </c>
      <c r="AF50" s="25">
        <f t="shared" si="11"/>
        <v>0</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4"/>
        <v>|PT|&gt;||シールド数|&gt;||</v>
      </c>
      <c r="B51" s="1" t="s">
        <v>1049</v>
      </c>
      <c r="C51" s="1" t="s">
        <v>1069</v>
      </c>
      <c r="D51" s="1" t="s">
        <v>12</v>
      </c>
      <c r="E51" s="1" t="s">
        <v>1069</v>
      </c>
      <c r="F51" s="1" t="s">
        <v>1083</v>
      </c>
      <c r="G51" s="1" t="s">
        <v>1069</v>
      </c>
      <c r="H51" s="1" t="str">
        <f>IF(R50=0,"",R50)</f>
        <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f t="shared" si="11"/>
        <v>0</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4"/>
        <v>&amp;br;&amp;br;</v>
      </c>
      <c r="B52" s="1" t="s">
        <v>1049</v>
      </c>
      <c r="C52" s="1" t="s">
        <v>1097</v>
      </c>
      <c r="R52" s="1"/>
      <c r="S52" s="1"/>
      <c r="T52" s="1"/>
      <c r="U52" s="1"/>
      <c r="V52" s="1"/>
      <c r="BF52" s="9" t="s">
        <v>1049</v>
      </c>
      <c r="BG52" s="1">
        <v>51</v>
      </c>
      <c r="BH52" s="1" t="s">
        <v>64</v>
      </c>
      <c r="BI52" s="1" t="s">
        <v>1055</v>
      </c>
      <c r="BJ52" s="1" t="s">
        <v>1153</v>
      </c>
    </row>
    <row r="53" spans="1:62">
      <c r="A53" s="1" t="str">
        <f t="shared" si="4"/>
        <v>#back(text=戻る,left)</v>
      </c>
      <c r="B53" s="1" t="s">
        <v>1049</v>
      </c>
      <c r="C53" s="1" t="s">
        <v>1100</v>
      </c>
      <c r="R53" s="1"/>
      <c r="S53" s="1"/>
      <c r="T53" s="1"/>
      <c r="U53" s="1"/>
      <c r="V53" s="1"/>
      <c r="BF53" s="9" t="s">
        <v>1049</v>
      </c>
      <c r="BG53" s="1">
        <v>52</v>
      </c>
      <c r="BH53" s="1" t="s">
        <v>376</v>
      </c>
      <c r="BI53" s="1" t="s">
        <v>1055</v>
      </c>
      <c r="BJ53" s="1" t="s">
        <v>1154</v>
      </c>
    </row>
    <row r="54" spans="1:62">
      <c r="A54" s="1" t="str">
        <f t="shared" si="4"/>
        <v>&amp;br;</v>
      </c>
      <c r="B54" s="1" t="s">
        <v>1049</v>
      </c>
      <c r="C54" s="1" t="s">
        <v>1048</v>
      </c>
      <c r="R54" s="1"/>
      <c r="S54" s="1"/>
      <c r="T54" s="1"/>
      <c r="U54" s="1"/>
      <c r="V54" s="1"/>
      <c r="BF54" s="9" t="s">
        <v>1049</v>
      </c>
      <c r="BG54" s="1">
        <v>53</v>
      </c>
      <c r="BH54" s="1" t="s">
        <v>682</v>
      </c>
      <c r="BI54" s="1" t="s">
        <v>1055</v>
      </c>
      <c r="BJ54" s="1" t="s">
        <v>1155</v>
      </c>
    </row>
    <row r="55" spans="1:62">
      <c r="A55" s="1" t="str">
        <f t="shared" si="4"/>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4"/>
        <v>&amp;br;&amp;br;</v>
      </c>
      <c r="B56" s="1" t="s">
        <v>1049</v>
      </c>
      <c r="C56" s="1" t="s">
        <v>1097</v>
      </c>
      <c r="R56" s="1"/>
      <c r="S56" s="1"/>
      <c r="T56" s="1"/>
      <c r="U56" s="1"/>
      <c r="V56" s="1"/>
      <c r="BF56" s="9" t="s">
        <v>1049</v>
      </c>
      <c r="BG56" s="1">
        <v>55</v>
      </c>
      <c r="BH56" s="1" t="s">
        <v>294</v>
      </c>
      <c r="BI56" s="1" t="s">
        <v>1055</v>
      </c>
      <c r="BJ56" s="1" t="s">
        <v>1090</v>
      </c>
    </row>
    <row r="57" spans="1:62">
      <c r="A57" s="1" t="str">
        <f t="shared" si="4"/>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4"/>
        <v>*熱病の幻視/Fevered Visions</v>
      </c>
      <c r="B58" s="1" t="s">
        <v>1049</v>
      </c>
      <c r="C58" s="1" t="str">
        <f>"*"&amp;R58&amp;"/"&amp;T58</f>
        <v>*熱病の幻視/Fevered Visions</v>
      </c>
      <c r="Q58" s="9" t="s">
        <v>3</v>
      </c>
      <c r="R58" s="10" t="str">
        <f>INDEX(AJ:AJ,W57+1)</f>
        <v>熱病の幻視</v>
      </c>
      <c r="S58" s="11" t="s">
        <v>4</v>
      </c>
      <c r="T58" s="10" t="str">
        <f>INDEX(AK:AK,W57+1)</f>
        <v>Fevered Visions</v>
      </c>
      <c r="U58" s="11"/>
      <c r="V58" s="12"/>
      <c r="W58" s="13"/>
      <c r="X58" s="9"/>
      <c r="Y58" s="28"/>
      <c r="Z58" s="28"/>
      <c r="AA58" s="29"/>
      <c r="BF58" s="9" t="s">
        <v>1049</v>
      </c>
      <c r="BG58" s="1">
        <v>57</v>
      </c>
      <c r="BH58" s="1" t="s">
        <v>481</v>
      </c>
      <c r="BI58" s="1" t="s">
        <v>1055</v>
      </c>
      <c r="BJ58" s="1" t="s">
        <v>1158</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青赤</v>
      </c>
      <c r="S59" s="15" t="s">
        <v>1</v>
      </c>
      <c r="T59" s="10" t="str">
        <f>INDEX(AG:AG,W57+1)</f>
        <v>レア</v>
      </c>
      <c r="U59" s="15" t="s">
        <v>2</v>
      </c>
      <c r="V59" s="10">
        <f>INDEX(AI:AI,W57+1)</f>
        <v>6</v>
      </c>
      <c r="W59" s="16"/>
      <c r="X59" s="10" t="str">
        <f>INDEX(AQ:AQ,W57+1)</f>
        <v>あなたのターン終了時に、あなたはカードを1枚引く。</v>
      </c>
      <c r="Y59" s="28"/>
      <c r="Z59" s="28"/>
      <c r="AA59" s="29"/>
      <c r="BF59" s="9" t="s">
        <v>1049</v>
      </c>
      <c r="BG59" s="1">
        <v>58</v>
      </c>
      <c r="BH59" s="1" t="s">
        <v>454</v>
      </c>
      <c r="BI59" s="1" t="s">
        <v>1055</v>
      </c>
      <c r="BJ59" s="1" t="s">
        <v>1159</v>
      </c>
    </row>
    <row r="60" spans="1:62">
      <c r="A60" s="1" t="str">
        <f t="shared" si="4"/>
        <v>|色|青赤|レアリティ|レア|マナコスト|6|</v>
      </c>
      <c r="B60" s="1" t="s">
        <v>1049</v>
      </c>
      <c r="C60" s="1" t="s">
        <v>1069</v>
      </c>
      <c r="D60" s="4" t="s">
        <v>0</v>
      </c>
      <c r="E60" s="1" t="s">
        <v>1069</v>
      </c>
      <c r="F60" s="1" t="str">
        <f>IF(R59=0,"",R59)</f>
        <v>青赤</v>
      </c>
      <c r="G60" s="1" t="s">
        <v>1069</v>
      </c>
      <c r="H60" s="4" t="s">
        <v>1073</v>
      </c>
      <c r="I60" s="1" t="s">
        <v>1069</v>
      </c>
      <c r="J60" s="1" t="str">
        <f>IF(T59=0,"",T59)</f>
        <v>レア</v>
      </c>
      <c r="K60" s="1" t="s">
        <v>1069</v>
      </c>
      <c r="L60" s="4" t="s">
        <v>1074</v>
      </c>
      <c r="M60" s="1" t="s">
        <v>1069</v>
      </c>
      <c r="N60" s="1">
        <f>IF(V59=0,"",V59)</f>
        <v>6</v>
      </c>
      <c r="O60" s="1" t="s">
        <v>1069</v>
      </c>
      <c r="Q60" s="9" t="s">
        <v>5</v>
      </c>
      <c r="R60" s="10" t="str">
        <f>INDEX(AL:AL,W57+1)</f>
        <v>サポート</v>
      </c>
      <c r="S60" s="15" t="s">
        <v>1075</v>
      </c>
      <c r="T60" s="10">
        <f>INDEX(AN:AN,W57+1)</f>
        <v>0</v>
      </c>
      <c r="U60" s="10">
        <f>INDEX(AO:AO,W57+1)</f>
        <v>0</v>
      </c>
      <c r="V60" s="10">
        <f>INDEX(AP:AP,W57+1)</f>
        <v>0</v>
      </c>
      <c r="W60" s="16"/>
      <c r="X60" s="10" t="str">
        <f>INDEX(AZ:AZ,W57+1)</f>
        <v>あな</v>
      </c>
      <c r="Y60" s="10" t="str">
        <f>INDEX(BA:BA,W57+1)</f>
        <v/>
      </c>
      <c r="Z60" s="10" t="str">
        <f>INDEX(BB:BB,W57+1)</f>
        <v/>
      </c>
      <c r="AA60" s="10">
        <f>INDEX(BC:BC,W57+1)</f>
        <v>0</v>
      </c>
      <c r="BF60" s="9" t="s">
        <v>1049</v>
      </c>
      <c r="BG60" s="1">
        <v>59</v>
      </c>
      <c r="BH60" s="1" t="s">
        <v>721</v>
      </c>
      <c r="BI60" s="1" t="s">
        <v>1055</v>
      </c>
      <c r="BJ60" s="1" t="s">
        <v>1160</v>
      </c>
    </row>
    <row r="61" spans="1:62">
      <c r="A61" s="1" t="str">
        <f t="shared" si="4"/>
        <v>|種別|サポート|サブタイプ||||</v>
      </c>
      <c r="B61" s="1" t="s">
        <v>1049</v>
      </c>
      <c r="C61" s="1" t="s">
        <v>1069</v>
      </c>
      <c r="D61" s="4" t="s">
        <v>5</v>
      </c>
      <c r="E61" s="1" t="s">
        <v>1069</v>
      </c>
      <c r="F61" s="1" t="str">
        <f>IF(R60=0,"",R60)</f>
        <v>サポート</v>
      </c>
      <c r="G61" s="1" t="s">
        <v>1069</v>
      </c>
      <c r="H61" s="4" t="s">
        <v>1078</v>
      </c>
      <c r="I61" s="1" t="s">
        <v>1069</v>
      </c>
      <c r="J61" s="1" t="str">
        <f>IF(T60=0,"",T60)</f>
        <v/>
      </c>
      <c r="K61" s="1" t="s">
        <v>1069</v>
      </c>
      <c r="L61" s="1" t="str">
        <f>IF(U60=0,"",U60)</f>
        <v/>
      </c>
      <c r="M61" s="1" t="s">
        <v>1069</v>
      </c>
      <c r="N61" s="1" t="str">
        <f>IF(V60=0,"",V60)</f>
        <v/>
      </c>
      <c r="O61" s="1" t="s">
        <v>1069</v>
      </c>
      <c r="Q61" s="9" t="s">
        <v>1079</v>
      </c>
      <c r="R61" s="10" t="str">
        <f>INDEX(BD:BD,W57+1)</f>
        <v>あなたのターン終了時に、あなたはカードを1枚引く。&amp;br;対戦相手のターン終了時に、対戦相手はカードを1枚引く。対戦相手の手札が4枚以上の場合、対戦相手は4点のダメージを受ける。</v>
      </c>
      <c r="S61" s="11"/>
      <c r="T61" s="11"/>
      <c r="U61" s="11"/>
      <c r="V61" s="12"/>
      <c r="W61" s="16"/>
      <c r="X61" s="8"/>
      <c r="Y61" s="8"/>
      <c r="Z61" s="8"/>
      <c r="AA61" s="30"/>
      <c r="BF61" s="9" t="s">
        <v>1049</v>
      </c>
      <c r="BG61" s="1">
        <v>60</v>
      </c>
      <c r="BH61" s="1" t="s">
        <v>251</v>
      </c>
      <c r="BI61" s="1" t="s">
        <v>1055</v>
      </c>
      <c r="BJ61" s="1" t="s">
        <v>1161</v>
      </c>
    </row>
    <row r="62" spans="1:62">
      <c r="A62" s="1" t="str">
        <f t="shared" si="4"/>
        <v>|テキスト|&gt;|&gt;|&gt;|&gt;|あなたのターン終了時に、あなたはカードを1枚引く。&amp;br;対戦相手のターン終了時に、対戦相手はカードを1枚引く。対戦相手の手札が4枚以上の場合、対戦相手は4点のダメージを受け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あなたのターン終了時に、あなたはカードを1枚引く。&amp;br;対戦相手のターン終了時に、対戦相手はカードを1枚引く。対戦相手の手札が4枚以上の場合、対戦相手は4点のダメージを受ける。</v>
      </c>
      <c r="O62" s="1" t="s">
        <v>1069</v>
      </c>
      <c r="Q62" s="14" t="s">
        <v>21</v>
      </c>
      <c r="R62" s="10" t="str">
        <f>INDEX(BE:BE,W57+1)</f>
        <v>At the end of your turn, you draw 1 card.&amp;br;At the end of your opponent's turn, your opponent draws 1 card. If your opponent now has 4 or more cards in hand, your opponent takes 4 damage.</v>
      </c>
      <c r="S62" s="9" t="s">
        <v>1084</v>
      </c>
      <c r="T62" s="10" t="str">
        <f>IF(X62="","",X62&amp;IF(Y62="",""," "&amp;Y62)&amp;IF(Z62="",""," "&amp;Z62)&amp;IF(AA62="",""," "&amp;AA62))</f>
        <v/>
      </c>
      <c r="U62" s="11"/>
      <c r="V62" s="12"/>
      <c r="W62" s="16" t="s">
        <v>1084</v>
      </c>
      <c r="X62" s="9" t="str">
        <f t="shared" ref="X62:AA62" si="17">IF(ISERROR(IF(LEN(X61)&gt;1,X61,VLOOKUP(X60,$AC:$AD,2,FALSE))),"",IF(LEN(X61)&gt;1,X61,VLOOKUP(X60,$AC:$AD,2,FALSE)))</f>
        <v/>
      </c>
      <c r="Y62" s="9" t="str">
        <f t="shared" si="17"/>
        <v/>
      </c>
      <c r="Z62" s="9" t="str">
        <f t="shared" si="17"/>
        <v/>
      </c>
      <c r="AA62" s="9" t="str">
        <f t="shared" si="17"/>
        <v> </v>
      </c>
      <c r="BF62" s="9" t="s">
        <v>1049</v>
      </c>
      <c r="BG62" s="1">
        <v>61</v>
      </c>
      <c r="BH62" s="1" t="s">
        <v>685</v>
      </c>
      <c r="BI62" s="1" t="s">
        <v>1055</v>
      </c>
      <c r="BJ62" s="1" t="s">
        <v>1162</v>
      </c>
    </row>
    <row r="63" spans="1:62">
      <c r="A63" s="1" t="str">
        <f t="shared" si="4"/>
        <v>|英テキスト|&gt;|&gt;|&gt;|&gt;|At the end of your turn, you draw 1 card.&amp;br;At the end of your opponent's turn, your opponent draws 1 card. If your opponent now has 4 or more cards in hand, your opponent takes 4 damage.|</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At the end of your turn, you draw 1 card.&amp;br;At the end of your opponent's turn, your opponent draws 1 card. If your opponent now has 4 or more cards in hand, your opponent takes 4 damage.</v>
      </c>
      <c r="O63" s="1" t="s">
        <v>1069</v>
      </c>
      <c r="Q63" s="9" t="s">
        <v>12</v>
      </c>
      <c r="R63" s="10">
        <f>IF(INDEX(AX:AX,W57+1)="",0,INDEX(AX:AX,W57+1)&amp;"/"&amp;INDEX(AY:AY,W57+1))</f>
        <v>0</v>
      </c>
      <c r="S63" s="11"/>
      <c r="T63" s="11"/>
      <c r="U63" s="11"/>
      <c r="V63" s="12"/>
      <c r="W63" s="16"/>
      <c r="X63" s="9"/>
      <c r="Y63" s="28"/>
      <c r="Z63" s="28"/>
      <c r="AA63" s="29"/>
      <c r="BF63" s="9" t="s">
        <v>1049</v>
      </c>
      <c r="BG63" s="1">
        <v>62</v>
      </c>
      <c r="BH63" s="1" t="s">
        <v>725</v>
      </c>
      <c r="BI63" s="1" t="s">
        <v>1055</v>
      </c>
      <c r="BJ63" s="1" t="s">
        <v>1163</v>
      </c>
    </row>
    <row r="64" spans="1:62">
      <c r="A64" s="1" t="str">
        <f t="shared" si="4"/>
        <v>|PT|&gt;||シールド数|&gt;|3|</v>
      </c>
      <c r="B64" s="1" t="s">
        <v>1049</v>
      </c>
      <c r="C64" s="1" t="s">
        <v>1069</v>
      </c>
      <c r="D64" s="1" t="s">
        <v>12</v>
      </c>
      <c r="E64" s="1" t="s">
        <v>1069</v>
      </c>
      <c r="F64" s="1" t="s">
        <v>1083</v>
      </c>
      <c r="G64" s="1" t="s">
        <v>1069</v>
      </c>
      <c r="H64" s="1" t="str">
        <f>IF(R63=0,"",R63)</f>
        <v/>
      </c>
      <c r="I64" s="1" t="s">
        <v>1069</v>
      </c>
      <c r="J64" s="1" t="s">
        <v>1092</v>
      </c>
      <c r="K64" s="1" t="s">
        <v>1069</v>
      </c>
      <c r="L64" s="1" t="s">
        <v>1083</v>
      </c>
      <c r="M64" s="1" t="s">
        <v>1069</v>
      </c>
      <c r="N64" s="1">
        <f>IF(R64=0,"",R64)</f>
        <v>3</v>
      </c>
      <c r="O64" s="1" t="s">
        <v>1069</v>
      </c>
      <c r="Q64" s="17" t="s">
        <v>13</v>
      </c>
      <c r="R64" s="10">
        <f>INDEX(AW:AW,W57+1)</f>
        <v>3</v>
      </c>
      <c r="S64" s="18"/>
      <c r="T64" s="18"/>
      <c r="U64" s="18"/>
      <c r="V64" s="19"/>
      <c r="W64" s="20"/>
      <c r="X64" s="21"/>
      <c r="Y64" s="31"/>
      <c r="Z64" s="31"/>
      <c r="AA64" s="32"/>
      <c r="BF64" s="9" t="s">
        <v>1049</v>
      </c>
      <c r="BG64" s="1">
        <v>63</v>
      </c>
      <c r="BH64" s="1" t="s">
        <v>688</v>
      </c>
      <c r="BI64" s="1" t="s">
        <v>1055</v>
      </c>
      <c r="BJ64" s="1" t="s">
        <v>1164</v>
      </c>
    </row>
    <row r="65" spans="1:62">
      <c r="A65" s="1" t="str">
        <f t="shared" si="4"/>
        <v>&amp;br;&amp;br;</v>
      </c>
      <c r="B65" s="1" t="s">
        <v>1049</v>
      </c>
      <c r="C65" s="1" t="s">
        <v>1097</v>
      </c>
      <c r="R65" s="1"/>
      <c r="S65" s="1"/>
      <c r="T65" s="1"/>
      <c r="U65" s="1"/>
      <c r="V65" s="1"/>
      <c r="BF65" s="9" t="s">
        <v>1049</v>
      </c>
      <c r="BG65" s="1">
        <v>64</v>
      </c>
      <c r="BH65" s="1" t="s">
        <v>379</v>
      </c>
      <c r="BI65" s="1" t="s">
        <v>1055</v>
      </c>
      <c r="BJ65" s="1" t="s">
        <v>1165</v>
      </c>
    </row>
    <row r="66" spans="1:62">
      <c r="A66" s="1" t="str">
        <f t="shared" si="4"/>
        <v>#back(text=戻る,left)</v>
      </c>
      <c r="B66" s="1" t="s">
        <v>1049</v>
      </c>
      <c r="C66" s="1" t="s">
        <v>1100</v>
      </c>
      <c r="R66" s="1"/>
      <c r="S66" s="1"/>
      <c r="T66" s="1"/>
      <c r="U66" s="1"/>
      <c r="V66" s="1"/>
      <c r="BF66" s="9" t="s">
        <v>1049</v>
      </c>
      <c r="BG66" s="1">
        <v>65</v>
      </c>
      <c r="BH66" s="1" t="s">
        <v>729</v>
      </c>
      <c r="BI66" s="1" t="s">
        <v>1055</v>
      </c>
      <c r="BJ66" s="1" t="s">
        <v>1166</v>
      </c>
    </row>
    <row r="67" spans="1:62">
      <c r="A67" s="1" t="str">
        <f t="shared" si="4"/>
        <v>&amp;br;</v>
      </c>
      <c r="B67" s="1" t="s">
        <v>1049</v>
      </c>
      <c r="C67" s="1" t="s">
        <v>1048</v>
      </c>
      <c r="R67" s="1"/>
      <c r="S67" s="1"/>
      <c r="T67" s="1"/>
      <c r="U67" s="1"/>
      <c r="V67" s="1"/>
      <c r="BF67" s="9" t="s">
        <v>1049</v>
      </c>
      <c r="BG67" s="1">
        <v>66</v>
      </c>
      <c r="BH67" s="1" t="s">
        <v>411</v>
      </c>
      <c r="BI67" s="1" t="s">
        <v>1055</v>
      </c>
      <c r="BJ67" s="1" t="s">
        <v>1120</v>
      </c>
    </row>
    <row r="68" spans="1:62">
      <c r="A68" s="1" t="str">
        <f t="shared" si="4"/>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4"/>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*戦争に向かう者、オリヴィア/Olivia, Mobilized for War</v>
      </c>
      <c r="B71" s="1" t="s">
        <v>1049</v>
      </c>
      <c r="C71" s="1" t="str">
        <f>"*"&amp;R71&amp;"/"&amp;T71</f>
        <v>*戦争に向かう者、オリヴィア/Olivia, Mobilized for War</v>
      </c>
      <c r="Q71" s="9" t="s">
        <v>3</v>
      </c>
      <c r="R71" s="10" t="str">
        <f>INDEX(AJ:AJ,W70+1)</f>
        <v>戦争に向かう者、オリヴィア</v>
      </c>
      <c r="S71" s="11" t="s">
        <v>4</v>
      </c>
      <c r="T71" s="10" t="str">
        <f>INDEX(AK:AK,W70+1)</f>
        <v>Olivia, Mobilized for War</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黒赤</v>
      </c>
      <c r="S72" s="15" t="s">
        <v>1</v>
      </c>
      <c r="T72" s="10" t="str">
        <f>INDEX(AG:AG,W70+1)</f>
        <v>神話レア</v>
      </c>
      <c r="U72" s="15" t="s">
        <v>2</v>
      </c>
      <c r="V72" s="10">
        <f>INDEX(AI:AI,W70+1)</f>
        <v>20</v>
      </c>
      <c r="W72" s="16"/>
      <c r="X72" s="10" t="str">
        <f>INDEX(AQ:AQ,W70+1)</f>
        <v>あなたがコントロールするクリーチャーが戦場に出たとき、あなたはカードを1枚捨てる。そのクリーチャーは+3/+3の修正を受けるとともに飛行と速攻と絆魂を得る。</v>
      </c>
      <c r="Y72" s="28"/>
      <c r="Z72" s="28"/>
      <c r="AA72" s="29"/>
      <c r="BF72" s="9" t="s">
        <v>1049</v>
      </c>
      <c r="BG72" s="1">
        <v>71</v>
      </c>
      <c r="BH72" s="1" t="s">
        <v>329</v>
      </c>
      <c r="BI72" s="1" t="s">
        <v>1055</v>
      </c>
      <c r="BJ72" s="1" t="s">
        <v>1171</v>
      </c>
    </row>
    <row r="73" spans="1:62">
      <c r="A73" s="1" t="str">
        <f t="shared" si="18"/>
        <v>|色|黒赤|レアリティ|神話レア|マナコスト|20|</v>
      </c>
      <c r="B73" s="1" t="s">
        <v>1049</v>
      </c>
      <c r="C73" s="1" t="s">
        <v>1069</v>
      </c>
      <c r="D73" s="4" t="s">
        <v>0</v>
      </c>
      <c r="E73" s="1" t="s">
        <v>1069</v>
      </c>
      <c r="F73" s="1" t="str">
        <f>IF(R72=0,"",R72)</f>
        <v>黒赤</v>
      </c>
      <c r="G73" s="1" t="s">
        <v>1069</v>
      </c>
      <c r="H73" s="4" t="s">
        <v>1073</v>
      </c>
      <c r="I73" s="1" t="s">
        <v>1069</v>
      </c>
      <c r="J73" s="1" t="str">
        <f>IF(T72=0,"",T72)</f>
        <v>神話レア</v>
      </c>
      <c r="K73" s="1" t="s">
        <v>1069</v>
      </c>
      <c r="L73" s="4" t="s">
        <v>1074</v>
      </c>
      <c r="M73" s="1" t="s">
        <v>1069</v>
      </c>
      <c r="N73" s="1">
        <f>IF(V72=0,"",V72)</f>
        <v>20</v>
      </c>
      <c r="O73" s="1" t="s">
        <v>1069</v>
      </c>
      <c r="Q73" s="9" t="s">
        <v>5</v>
      </c>
      <c r="R73" s="10" t="str">
        <f>INDEX(AL:AL,W70+1)</f>
        <v>クリーチャー</v>
      </c>
      <c r="S73" s="15" t="s">
        <v>1075</v>
      </c>
      <c r="T73" s="10" t="str">
        <f>INDEX(AN:AN,W70+1)</f>
        <v>吸血鬼</v>
      </c>
      <c r="U73" s="10" t="str">
        <f>INDEX(AO:AO,W70+1)</f>
        <v>騎士</v>
      </c>
      <c r="V73" s="10">
        <f>INDEX(AP:AP,W70+1)</f>
        <v>0</v>
      </c>
      <c r="W73" s="16"/>
      <c r="X73" s="10" t="str">
        <f>INDEX(AZ:AZ,W70+1)</f>
        <v>あな</v>
      </c>
      <c r="Y73" s="10" t="str">
        <f>INDEX(BA:BA,W70+1)</f>
        <v/>
      </c>
      <c r="Z73" s="10" t="str">
        <f>INDEX(BB:BB,W70+1)</f>
        <v/>
      </c>
      <c r="AA73" s="10">
        <f>INDEX(BC:BC,W70+1)</f>
        <v>0</v>
      </c>
      <c r="BF73" s="9" t="s">
        <v>1049</v>
      </c>
      <c r="BG73" s="1">
        <v>72</v>
      </c>
      <c r="BH73" s="1" t="s">
        <v>447</v>
      </c>
      <c r="BI73" s="1" t="s">
        <v>1055</v>
      </c>
      <c r="BJ73" s="1" t="s">
        <v>1172</v>
      </c>
    </row>
    <row r="74" spans="1:62">
      <c r="A74" s="1" t="str">
        <f t="shared" si="18"/>
        <v>|種別|クリーチャー|サブタイプ|吸血鬼|騎士||</v>
      </c>
      <c r="B74" s="1" t="s">
        <v>1049</v>
      </c>
      <c r="C74" s="1" t="s">
        <v>1069</v>
      </c>
      <c r="D74" s="4" t="s">
        <v>5</v>
      </c>
      <c r="E74" s="1" t="s">
        <v>1069</v>
      </c>
      <c r="F74" s="1" t="str">
        <f>IF(R73=0,"",R73)</f>
        <v>クリーチャー</v>
      </c>
      <c r="G74" s="1" t="s">
        <v>1069</v>
      </c>
      <c r="H74" s="4" t="s">
        <v>1078</v>
      </c>
      <c r="I74" s="1" t="s">
        <v>1069</v>
      </c>
      <c r="J74" s="1" t="str">
        <f>IF(T73=0,"",T73)</f>
        <v>吸血鬼</v>
      </c>
      <c r="K74" s="1" t="s">
        <v>1069</v>
      </c>
      <c r="L74" s="1" t="str">
        <f>IF(U73=0,"",U73)</f>
        <v>騎士</v>
      </c>
      <c r="M74" s="1" t="s">
        <v>1069</v>
      </c>
      <c r="N74" s="1" t="str">
        <f>IF(V73=0,"",V73)</f>
        <v/>
      </c>
      <c r="O74" s="1" t="s">
        <v>1069</v>
      </c>
      <c r="Q74" s="9" t="s">
        <v>1079</v>
      </c>
      <c r="R74" s="10" t="str">
        <f>INDEX(BD:BD,W70+1)</f>
        <v>あなたがコントロールするクリーチャーが戦場に出たとき、あなたはカードを1枚捨てる。そのクリーチャーは+3/+3の修正を受けるとともに飛行と速攻と絆魂を得る。</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|テキスト|&gt;|&gt;|&gt;|&gt;|あなたがコントロールするクリーチャーが戦場に出たとき、あなたはカードを1枚捨てる。そのクリーチャーは+3/+3の修正を受けるとともに飛行と速攻と絆魂を得る。|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あなたがコントロールするクリーチャーが戦場に出たとき、あなたはカードを1枚捨てる。そのクリーチャーは+3/+3の修正を受けるとともに飛行と速攻と絆魂を得る。</v>
      </c>
      <c r="O75" s="1" t="s">
        <v>1069</v>
      </c>
      <c r="Q75" s="14" t="s">
        <v>21</v>
      </c>
      <c r="R75" s="10" t="str">
        <f>INDEX(BE:BE,W70+1)</f>
        <v>When a creature you control enters the battlefield, Discard 1 card and that creature gains +3/+3, Flying, Haste and Lifelink.</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|英テキスト|&gt;|&gt;|&gt;|&gt;|When a creature you control enters the battlefield, Discard 1 card and that creature gains +3/+3, Flying, Haste and Lifelink.|</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When a creature you control enters the battlefield, Discard 1 card and that creature gains +3/+3, Flying, Haste and Lifelink.</v>
      </c>
      <c r="O76" s="1" t="s">
        <v>1069</v>
      </c>
      <c r="Q76" s="9" t="s">
        <v>12</v>
      </c>
      <c r="R76" s="10" t="str">
        <f>IF(INDEX(AX:AX,W70+1)="",0,INDEX(AX:AX,W70+1)&amp;"/"&amp;INDEX(AY:AY,W70+1))</f>
        <v>8/8</v>
      </c>
      <c r="S76" s="11"/>
      <c r="T76" s="11"/>
      <c r="U76" s="11"/>
      <c r="V76" s="12"/>
      <c r="W76" s="16"/>
      <c r="X76" s="9"/>
      <c r="Y76" s="28"/>
      <c r="Z76" s="28"/>
      <c r="AA76" s="29"/>
      <c r="BF76" s="9" t="s">
        <v>1049</v>
      </c>
      <c r="BG76" s="1">
        <v>75</v>
      </c>
      <c r="BH76" s="1" t="s">
        <v>192</v>
      </c>
      <c r="BI76" s="1" t="s">
        <v>1055</v>
      </c>
      <c r="BJ76" s="1" t="s">
        <v>1175</v>
      </c>
    </row>
    <row r="77" spans="1:62">
      <c r="A77" s="1" t="str">
        <f t="shared" si="18"/>
        <v>|PT|&gt;|8/8|シールド数|&gt;||</v>
      </c>
      <c r="B77" s="1" t="s">
        <v>1049</v>
      </c>
      <c r="C77" s="1" t="s">
        <v>1069</v>
      </c>
      <c r="D77" s="1" t="s">
        <v>12</v>
      </c>
      <c r="E77" s="1" t="s">
        <v>1069</v>
      </c>
      <c r="F77" s="1" t="s">
        <v>1083</v>
      </c>
      <c r="G77" s="1" t="s">
        <v>1069</v>
      </c>
      <c r="H77" s="1" t="str">
        <f>IF(R76=0,"",R76)</f>
        <v>8/8</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*優雅な鷺、シガルダ/Sigarda, Heron's Grace</v>
      </c>
      <c r="B84" s="1" t="s">
        <v>1049</v>
      </c>
      <c r="C84" s="1" t="str">
        <f>"*"&amp;R84&amp;"/"&amp;T84</f>
        <v>*優雅な鷺、シガルダ/Sigarda, Heron's Grace</v>
      </c>
      <c r="Q84" s="9" t="s">
        <v>3</v>
      </c>
      <c r="R84" s="10" t="str">
        <f>INDEX(AJ:AJ,W83+1)</f>
        <v>優雅な鷺、シガルダ</v>
      </c>
      <c r="S84" s="11" t="s">
        <v>4</v>
      </c>
      <c r="T84" s="10" t="str">
        <f>INDEX(AK:AK,W83+1)</f>
        <v>Sigarda, Heron's Grace</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緑白</v>
      </c>
      <c r="S85" s="15" t="s">
        <v>1</v>
      </c>
      <c r="T85" s="10" t="str">
        <f>INDEX(AG:AG,W83+1)</f>
        <v>神話レア</v>
      </c>
      <c r="U85" s="15" t="s">
        <v>2</v>
      </c>
      <c r="V85" s="10">
        <f>INDEX(AI:AI,W83+1)</f>
        <v>15</v>
      </c>
      <c r="W85" s="16"/>
      <c r="X85" s="10" t="str">
        <f>INDEX(AQ:AQ,W83+1)</f>
        <v>飛行 警戒</v>
      </c>
      <c r="Y85" s="28"/>
      <c r="Z85" s="28"/>
      <c r="AA85" s="29"/>
      <c r="BF85" s="9" t="s">
        <v>1049</v>
      </c>
      <c r="BG85" s="1">
        <v>84</v>
      </c>
      <c r="BH85" s="1" t="s">
        <v>691</v>
      </c>
      <c r="BI85" s="1" t="s">
        <v>1055</v>
      </c>
      <c r="BJ85" s="1" t="s">
        <v>1183</v>
      </c>
    </row>
    <row r="86" spans="1:62">
      <c r="A86" s="1" t="str">
        <f t="shared" si="18"/>
        <v>|色|緑白|レアリティ|神話レア|マナコスト|15|</v>
      </c>
      <c r="B86" s="1" t="s">
        <v>1049</v>
      </c>
      <c r="C86" s="1" t="s">
        <v>1069</v>
      </c>
      <c r="D86" s="4" t="s">
        <v>0</v>
      </c>
      <c r="E86" s="1" t="s">
        <v>1069</v>
      </c>
      <c r="F86" s="1" t="str">
        <f>IF(R85=0,"",R85)</f>
        <v>緑白</v>
      </c>
      <c r="G86" s="1" t="s">
        <v>1069</v>
      </c>
      <c r="H86" s="4" t="s">
        <v>1073</v>
      </c>
      <c r="I86" s="1" t="s">
        <v>1069</v>
      </c>
      <c r="J86" s="1" t="str">
        <f>IF(T85=0,"",T85)</f>
        <v>神話レア</v>
      </c>
      <c r="K86" s="1" t="s">
        <v>1069</v>
      </c>
      <c r="L86" s="4" t="s">
        <v>1074</v>
      </c>
      <c r="M86" s="1" t="s">
        <v>1069</v>
      </c>
      <c r="N86" s="1">
        <f>IF(V85=0,"",V85)</f>
        <v>15</v>
      </c>
      <c r="O86" s="1" t="s">
        <v>1069</v>
      </c>
      <c r="Q86" s="9" t="s">
        <v>5</v>
      </c>
      <c r="R86" s="10" t="str">
        <f>INDEX(AL:AL,W83+1)</f>
        <v>クリーチャー</v>
      </c>
      <c r="S86" s="15" t="s">
        <v>1075</v>
      </c>
      <c r="T86" s="10" t="str">
        <f>INDEX(AN:AN,W83+1)</f>
        <v>天使</v>
      </c>
      <c r="U86" s="10">
        <f>INDEX(AO:AO,W83+1)</f>
        <v>0</v>
      </c>
      <c r="V86" s="10">
        <f>INDEX(AP:AP,W83+1)</f>
        <v>0</v>
      </c>
      <c r="W86" s="16"/>
      <c r="X86" s="10" t="str">
        <f>INDEX(AZ:AZ,W83+1)</f>
        <v>飛行</v>
      </c>
      <c r="Y86" s="10" t="str">
        <f>INDEX(BA:BA,W83+1)</f>
        <v>警戒</v>
      </c>
      <c r="Z86" s="10" t="str">
        <f>INDEX(BB:BB,W83+1)</f>
        <v/>
      </c>
      <c r="AA86" s="10">
        <f>INDEX(BC:BC,W83+1)</f>
        <v>0</v>
      </c>
      <c r="BF86" s="9" t="s">
        <v>1049</v>
      </c>
      <c r="BG86" s="1">
        <v>85</v>
      </c>
      <c r="BH86" s="1" t="s">
        <v>515</v>
      </c>
      <c r="BI86" s="1" t="s">
        <v>1055</v>
      </c>
      <c r="BJ86" s="1" t="s">
        <v>1184</v>
      </c>
    </row>
    <row r="87" spans="1:62">
      <c r="A87" s="1" t="str">
        <f t="shared" si="18"/>
        <v>|種別|クリーチャー|サブタイプ|天使|||</v>
      </c>
      <c r="B87" s="1" t="s">
        <v>1049</v>
      </c>
      <c r="C87" s="1" t="s">
        <v>1069</v>
      </c>
      <c r="D87" s="4" t="s">
        <v>5</v>
      </c>
      <c r="E87" s="1" t="s">
        <v>1069</v>
      </c>
      <c r="F87" s="1" t="str">
        <f>IF(R86=0,"",R86)</f>
        <v>クリーチャー</v>
      </c>
      <c r="G87" s="1" t="s">
        <v>1069</v>
      </c>
      <c r="H87" s="4" t="s">
        <v>1078</v>
      </c>
      <c r="I87" s="1" t="s">
        <v>1069</v>
      </c>
      <c r="J87" s="1" t="str">
        <f>IF(T86=0,"",T86)</f>
        <v>天使</v>
      </c>
      <c r="K87" s="1" t="s">
        <v>1069</v>
      </c>
      <c r="L87" s="1" t="str">
        <f>IF(U86=0,"",U86)</f>
        <v/>
      </c>
      <c r="M87" s="1" t="s">
        <v>1069</v>
      </c>
      <c r="N87" s="1" t="str">
        <f>IF(V86=0,"",V86)</f>
        <v/>
      </c>
      <c r="O87" s="1" t="s">
        <v>1069</v>
      </c>
      <c r="Q87" s="9" t="s">
        <v>1079</v>
      </c>
      <c r="R87" s="10" t="str">
        <f>INDEX(BD:BD,W83+1)</f>
        <v>飛行 警戒&amp;br;あなたと、あなたがコントロールする書く人間は呪禁を得る。&amp;br;ジェム5個を起動する：1/1の白の人間･兵士･トークンを1体召喚する。</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|テキスト|&gt;|&gt;|&gt;|&gt;|飛行 警戒&amp;br;あなたと、あなたがコントロールする書く人間は呪禁を得る。&amp;br;ジェム5個を起動する：1/1の白の人間･兵士･トークンを1体召喚する。|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飛行 警戒&amp;br;あなたと、あなたがコントロールする書く人間は呪禁を得る。&amp;br;ジェム5個を起動する：1/1の白の人間･兵士･トークンを1体召喚する。</v>
      </c>
      <c r="O88" s="1" t="s">
        <v>1069</v>
      </c>
      <c r="Q88" s="14" t="s">
        <v>21</v>
      </c>
      <c r="R88" s="10" t="str">
        <f>INDEX(BE:BE,W83+1)</f>
        <v>You and each Human you control gain Hexproof.&amp;br;Activate 5:Summon 1 1/1 White Human Soldier token.</v>
      </c>
      <c r="S88" s="11" t="s">
        <v>1173</v>
      </c>
      <c r="T88" s="10" t="str">
        <f>IF(X88="","",X88&amp;IF(Y88="",""," "&amp;Y88)&amp;IF(Z88="",""," "&amp;Z88)&amp;IF(AA88="",""," "&amp;AA88))</f>
        <v>Flying Vigiliance  </v>
      </c>
      <c r="U88" s="11"/>
      <c r="V88" s="12"/>
      <c r="W88" s="16" t="s">
        <v>1084</v>
      </c>
      <c r="X88" s="9" t="str">
        <f t="shared" ref="X88:AA88" si="22">IF(ISERROR(IF(LEN(X87)&gt;1,X87,VLOOKUP(X86,$AC:$AD,2,FALSE))),"",IF(LEN(X87)&gt;1,X87,VLOOKUP(X86,$AC:$AD,2,FALSE)))</f>
        <v>Flying</v>
      </c>
      <c r="Y88" s="9" t="str">
        <f t="shared" si="22"/>
        <v>Vigiliance</v>
      </c>
      <c r="Z88" s="9" t="str">
        <f t="shared" si="22"/>
        <v/>
      </c>
      <c r="AA88" s="9" t="str">
        <f t="shared" si="22"/>
        <v> </v>
      </c>
      <c r="BF88" s="9" t="s">
        <v>1049</v>
      </c>
      <c r="BG88" s="1">
        <v>87</v>
      </c>
      <c r="BH88" s="1" t="s">
        <v>300</v>
      </c>
      <c r="BI88" s="1" t="s">
        <v>1055</v>
      </c>
      <c r="BJ88" s="1" t="s">
        <v>1090</v>
      </c>
    </row>
    <row r="89" spans="1:62">
      <c r="A89" s="1" t="str">
        <f t="shared" si="18"/>
        <v>|英テキスト|&gt;|&gt;|&gt;|&gt;|Flying Vigiliance  &amp;br;You and each Human you control gain Hexproof.&amp;br;Activate 5:Summon 1 1/1 White Human Soldier token.|</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Flying Vigiliance  &amp;br;You and each Human you control gain Hexproof.&amp;br;Activate 5:Summon 1 1/1 White Human Soldier token.</v>
      </c>
      <c r="O89" s="1" t="s">
        <v>1069</v>
      </c>
      <c r="Q89" s="9" t="s">
        <v>12</v>
      </c>
      <c r="R89" s="10" t="str">
        <f>IF(INDEX(AX:AX,W83+1)="",0,INDEX(AX:AX,W83+1)&amp;"/"&amp;INDEX(AY:AY,W83+1))</f>
        <v>7/8</v>
      </c>
      <c r="S89" s="11"/>
      <c r="T89" s="11"/>
      <c r="U89" s="11"/>
      <c r="V89" s="12"/>
      <c r="W89" s="16"/>
      <c r="X89" s="9"/>
      <c r="Y89" s="28"/>
      <c r="Z89" s="28"/>
      <c r="AA89" s="29"/>
      <c r="BF89" s="9" t="s">
        <v>1049</v>
      </c>
      <c r="BG89" s="1">
        <v>88</v>
      </c>
      <c r="BH89" s="1" t="s">
        <v>585</v>
      </c>
      <c r="BI89" s="1" t="s">
        <v>1055</v>
      </c>
      <c r="BJ89" s="1" t="s">
        <v>1186</v>
      </c>
    </row>
    <row r="90" spans="1:62">
      <c r="A90" s="1" t="str">
        <f t="shared" si="18"/>
        <v>|PT|&gt;|7/8|シールド数|&gt;||</v>
      </c>
      <c r="B90" s="1" t="s">
        <v>1049</v>
      </c>
      <c r="C90" s="1" t="s">
        <v>1069</v>
      </c>
      <c r="D90" s="1" t="s">
        <v>12</v>
      </c>
      <c r="E90" s="1" t="s">
        <v>1069</v>
      </c>
      <c r="F90" s="1" t="s">
        <v>1083</v>
      </c>
      <c r="G90" s="1" t="s">
        <v>1069</v>
      </c>
      <c r="H90" s="1" t="str">
        <f>IF(R89=0,"",R89)</f>
        <v>7/8</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*0/0</v>
      </c>
      <c r="B97" s="1" t="s">
        <v>1049</v>
      </c>
      <c r="C97" s="1" t="str">
        <f>"*"&amp;R97&amp;"/"&amp;T97</f>
        <v>*0/0</v>
      </c>
      <c r="Q97" s="9" t="s">
        <v>3</v>
      </c>
      <c r="R97" s="10">
        <f>INDEX(AJ:AJ,W96+1)</f>
        <v>0</v>
      </c>
      <c r="S97" s="11" t="s">
        <v>4</v>
      </c>
      <c r="T97" s="10">
        <f>INDEX(AK:AK,W96+1)</f>
        <v>0</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f>INDEX(AF:AF,W96+1)</f>
        <v>0</v>
      </c>
      <c r="S98" s="15" t="s">
        <v>1</v>
      </c>
      <c r="T98" s="10">
        <f>INDEX(AG:AG,W96+1)</f>
        <v>0</v>
      </c>
      <c r="U98" s="15" t="s">
        <v>2</v>
      </c>
      <c r="V98" s="10">
        <f>INDEX(AI:AI,W96+1)</f>
        <v>0</v>
      </c>
      <c r="W98" s="16"/>
      <c r="X98" s="10">
        <f>INDEX(AQ:AQ,W96+1)</f>
        <v>0</v>
      </c>
      <c r="Y98" s="28"/>
      <c r="Z98" s="28"/>
      <c r="AA98" s="29"/>
      <c r="BF98" s="9" t="s">
        <v>1049</v>
      </c>
      <c r="BG98" s="1">
        <v>97</v>
      </c>
      <c r="BH98" s="1" t="s">
        <v>519</v>
      </c>
      <c r="BI98" s="1" t="s">
        <v>1055</v>
      </c>
      <c r="BJ98" s="1" t="s">
        <v>1194</v>
      </c>
    </row>
    <row r="99" spans="1:62">
      <c r="A99" s="1" t="str">
        <f t="shared" si="18"/>
        <v>|色||レアリティ||マナコスト||</v>
      </c>
      <c r="B99" s="1" t="s">
        <v>1049</v>
      </c>
      <c r="C99" s="1" t="s">
        <v>1069</v>
      </c>
      <c r="D99" s="4" t="s">
        <v>0</v>
      </c>
      <c r="E99" s="1" t="s">
        <v>1069</v>
      </c>
      <c r="F99" s="1" t="str">
        <f>IF(R98=0,"",R98)</f>
        <v/>
      </c>
      <c r="G99" s="1" t="s">
        <v>1069</v>
      </c>
      <c r="H99" s="4" t="s">
        <v>1073</v>
      </c>
      <c r="I99" s="1" t="s">
        <v>1069</v>
      </c>
      <c r="J99" s="1" t="str">
        <f>IF(T98=0,"",T98)</f>
        <v/>
      </c>
      <c r="K99" s="1" t="s">
        <v>1069</v>
      </c>
      <c r="L99" s="4" t="s">
        <v>1074</v>
      </c>
      <c r="M99" s="1" t="s">
        <v>1069</v>
      </c>
      <c r="N99" s="1" t="str">
        <f>IF(V98=0,"",V98)</f>
        <v/>
      </c>
      <c r="O99" s="1" t="s">
        <v>1069</v>
      </c>
      <c r="Q99" s="9" t="s">
        <v>5</v>
      </c>
      <c r="R99" s="10">
        <f>INDEX(AL:AL,W96+1)</f>
        <v>0</v>
      </c>
      <c r="S99" s="15" t="s">
        <v>1075</v>
      </c>
      <c r="T99" s="10">
        <f>INDEX(AN:AN,W96+1)</f>
        <v>0</v>
      </c>
      <c r="U99" s="10">
        <f>INDEX(AO:AO,W96+1)</f>
        <v>0</v>
      </c>
      <c r="V99" s="10">
        <f>INDEX(AP:AP,W96+1)</f>
        <v>0</v>
      </c>
      <c r="W99" s="16"/>
      <c r="X99" s="10" t="str">
        <f>INDEX(AZ:AZ,W96+1)</f>
        <v/>
      </c>
      <c r="Y99" s="10" t="str">
        <f>INDEX(BA:BA,W96+1)</f>
        <v/>
      </c>
      <c r="Z99" s="10" t="str">
        <f>INDEX(BB:BB,W96+1)</f>
        <v/>
      </c>
      <c r="AA99" s="10">
        <f>INDEX(BC:BC,W96+1)</f>
        <v>0</v>
      </c>
      <c r="BF99" s="9" t="s">
        <v>1049</v>
      </c>
      <c r="BG99" s="1">
        <v>98</v>
      </c>
      <c r="BH99" s="1" t="s">
        <v>647</v>
      </c>
      <c r="BI99" s="1" t="s">
        <v>1055</v>
      </c>
      <c r="BJ99" s="1" t="s">
        <v>1195</v>
      </c>
    </row>
    <row r="100" spans="1:62">
      <c r="A100" s="1" t="str">
        <f t="shared" si="18"/>
        <v>|種別||サブタイプ||||</v>
      </c>
      <c r="B100" s="1" t="s">
        <v>1049</v>
      </c>
      <c r="C100" s="1" t="s">
        <v>1069</v>
      </c>
      <c r="D100" s="4" t="s">
        <v>5</v>
      </c>
      <c r="E100" s="1" t="s">
        <v>1069</v>
      </c>
      <c r="F100" s="1" t="str">
        <f>IF(R99=0,"",R99)</f>
        <v/>
      </c>
      <c r="G100" s="1" t="s">
        <v>1069</v>
      </c>
      <c r="H100" s="4" t="s">
        <v>1078</v>
      </c>
      <c r="I100" s="1" t="s">
        <v>1069</v>
      </c>
      <c r="J100" s="1" t="str">
        <f>IF(T99=0,"",T99)</f>
        <v/>
      </c>
      <c r="K100" s="1" t="s">
        <v>1069</v>
      </c>
      <c r="L100" s="1" t="str">
        <f>IF(U99=0,"",U99)</f>
        <v/>
      </c>
      <c r="M100" s="1" t="s">
        <v>1069</v>
      </c>
      <c r="N100" s="1" t="str">
        <f>IF(V99=0,"",V99)</f>
        <v/>
      </c>
      <c r="O100" s="1" t="s">
        <v>1069</v>
      </c>
      <c r="Q100" s="9" t="s">
        <v>1079</v>
      </c>
      <c r="R100" s="10" t="str">
        <f>INDEX(BD:BD,W96+1)</f>
        <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
      </c>
      <c r="O101" s="1" t="s">
        <v>1069</v>
      </c>
      <c r="Q101" s="14" t="s">
        <v>21</v>
      </c>
      <c r="R101" s="10" t="str">
        <f>INDEX(BE:BE,W96+1)</f>
        <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
      </c>
      <c r="O102" s="1" t="s">
        <v>1069</v>
      </c>
      <c r="Q102" s="9" t="s">
        <v>12</v>
      </c>
      <c r="R102" s="10">
        <f>IF(INDEX(AX:AX,W96+1)="",0,INDEX(AX:AX,W96+1)&amp;"/"&amp;INDEX(AY:AY,W96+1))</f>
        <v>0</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|PT|&gt;||シールド数|&gt;||</v>
      </c>
      <c r="B103" s="1" t="s">
        <v>1049</v>
      </c>
      <c r="C103" s="1" t="s">
        <v>1069</v>
      </c>
      <c r="D103" s="1" t="s">
        <v>12</v>
      </c>
      <c r="E103" s="1" t="s">
        <v>1069</v>
      </c>
      <c r="F103" s="1" t="s">
        <v>1083</v>
      </c>
      <c r="G103" s="1" t="s">
        <v>1069</v>
      </c>
      <c r="H103" s="1" t="str">
        <f>IF(R102=0,"",R102)</f>
        <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*0/0</v>
      </c>
      <c r="B110" s="1" t="s">
        <v>1049</v>
      </c>
      <c r="C110" s="1" t="str">
        <f>"*"&amp;R110&amp;"/"&amp;T110</f>
        <v>*0/0</v>
      </c>
      <c r="Q110" s="9" t="s">
        <v>3</v>
      </c>
      <c r="R110" s="10">
        <f>INDEX(AJ:AJ,W109+1)</f>
        <v>0</v>
      </c>
      <c r="S110" s="11" t="s">
        <v>4</v>
      </c>
      <c r="T110" s="10">
        <f>INDEX(AK:AK,W109+1)</f>
        <v>0</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f>INDEX(AF:AF,W109+1)</f>
        <v>0</v>
      </c>
      <c r="S111" s="15" t="s">
        <v>1</v>
      </c>
      <c r="T111" s="10">
        <f>INDEX(AG:AG,W109+1)</f>
        <v>0</v>
      </c>
      <c r="U111" s="15" t="s">
        <v>2</v>
      </c>
      <c r="V111" s="10">
        <f>INDEX(AI:AI,W109+1)</f>
        <v>0</v>
      </c>
      <c r="W111" s="16"/>
      <c r="X111" s="10">
        <f>INDEX(AQ:AQ,W109+1)</f>
        <v>0</v>
      </c>
      <c r="Y111" s="28"/>
      <c r="Z111" s="28"/>
      <c r="AA111" s="29"/>
      <c r="BF111" s="9" t="s">
        <v>1049</v>
      </c>
      <c r="BG111" s="1">
        <v>110</v>
      </c>
      <c r="BH111" s="1" t="s">
        <v>1205</v>
      </c>
      <c r="BI111" s="1" t="s">
        <v>1055</v>
      </c>
      <c r="BJ111" s="1" t="s">
        <v>1206</v>
      </c>
    </row>
    <row r="112" spans="1:62">
      <c r="A112" s="1" t="str">
        <f t="shared" si="18"/>
        <v>|色||レアリティ||マナコスト||</v>
      </c>
      <c r="B112" s="1" t="s">
        <v>1049</v>
      </c>
      <c r="C112" s="1" t="s">
        <v>1069</v>
      </c>
      <c r="D112" s="4" t="s">
        <v>0</v>
      </c>
      <c r="E112" s="1" t="s">
        <v>1069</v>
      </c>
      <c r="F112" s="1" t="str">
        <f>IF(R111=0,"",R111)</f>
        <v/>
      </c>
      <c r="G112" s="1" t="s">
        <v>1069</v>
      </c>
      <c r="H112" s="4" t="s">
        <v>1073</v>
      </c>
      <c r="I112" s="1" t="s">
        <v>1069</v>
      </c>
      <c r="J112" s="1" t="str">
        <f>IF(T111=0,"",T111)</f>
        <v/>
      </c>
      <c r="K112" s="1" t="s">
        <v>1069</v>
      </c>
      <c r="L112" s="4" t="s">
        <v>1074</v>
      </c>
      <c r="M112" s="1" t="s">
        <v>1069</v>
      </c>
      <c r="N112" s="1" t="str">
        <f>IF(V111=0,"",V111)</f>
        <v/>
      </c>
      <c r="O112" s="1" t="s">
        <v>1069</v>
      </c>
      <c r="Q112" s="9" t="s">
        <v>5</v>
      </c>
      <c r="R112" s="10">
        <f>INDEX(AL:AL,W109+1)</f>
        <v>0</v>
      </c>
      <c r="S112" s="15" t="s">
        <v>1075</v>
      </c>
      <c r="T112" s="10">
        <f>INDEX(AN:AN,W109+1)</f>
        <v>0</v>
      </c>
      <c r="U112" s="10">
        <f>INDEX(AO:AO,W109+1)</f>
        <v>0</v>
      </c>
      <c r="V112" s="10">
        <f>INDEX(AP:AP,W109+1)</f>
        <v>0</v>
      </c>
      <c r="W112" s="16"/>
      <c r="X112" s="10" t="str">
        <f>INDEX(AZ:AZ,W109+1)</f>
        <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|種別||サブタイプ||||</v>
      </c>
      <c r="B113" s="1" t="s">
        <v>1049</v>
      </c>
      <c r="C113" s="1" t="s">
        <v>1069</v>
      </c>
      <c r="D113" s="4" t="s">
        <v>5</v>
      </c>
      <c r="E113" s="1" t="s">
        <v>1069</v>
      </c>
      <c r="F113" s="1" t="str">
        <f>IF(R112=0,"",R112)</f>
        <v/>
      </c>
      <c r="G113" s="1" t="s">
        <v>1069</v>
      </c>
      <c r="H113" s="4" t="s">
        <v>1078</v>
      </c>
      <c r="I113" s="1" t="s">
        <v>1069</v>
      </c>
      <c r="J113" s="1" t="str">
        <f>IF(T112=0,"",T112)</f>
        <v/>
      </c>
      <c r="K113" s="1" t="s">
        <v>1069</v>
      </c>
      <c r="L113" s="1" t="str">
        <f>IF(U112=0,"",U112)</f>
        <v/>
      </c>
      <c r="M113" s="1" t="s">
        <v>1069</v>
      </c>
      <c r="N113" s="1" t="str">
        <f>IF(V112=0,"",V112)</f>
        <v/>
      </c>
      <c r="O113" s="1" t="s">
        <v>1069</v>
      </c>
      <c r="Q113" s="9" t="s">
        <v>1079</v>
      </c>
      <c r="R113" s="10" t="str">
        <f>INDEX(BD:BD,W109+1)</f>
        <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
      </c>
      <c r="O114" s="1" t="s">
        <v>1069</v>
      </c>
      <c r="Q114" s="14" t="s">
        <v>21</v>
      </c>
      <c r="R114" s="10" t="str">
        <f>INDEX(BE:BE,W109+1)</f>
        <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
      </c>
      <c r="O115" s="1" t="s">
        <v>1069</v>
      </c>
      <c r="Q115" s="9" t="s">
        <v>12</v>
      </c>
      <c r="R115" s="10">
        <f>IF(INDEX(AX:AX,W109+1)="",0,INDEX(AX:AX,W109+1)&amp;"/"&amp;INDEX(AY:AY,W109+1))</f>
        <v>0</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|PT|&gt;||シールド数|&gt;||</v>
      </c>
      <c r="B116" s="1" t="s">
        <v>1049</v>
      </c>
      <c r="C116" s="1" t="s">
        <v>1069</v>
      </c>
      <c r="D116" s="1" t="s">
        <v>12</v>
      </c>
      <c r="E116" s="1" t="s">
        <v>1069</v>
      </c>
      <c r="F116" s="1" t="s">
        <v>1083</v>
      </c>
      <c r="G116" s="1" t="s">
        <v>1069</v>
      </c>
      <c r="H116" s="1" t="str">
        <f>IF(R115=0,"",R115)</f>
        <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*0/0</v>
      </c>
      <c r="B123" s="1" t="s">
        <v>1049</v>
      </c>
      <c r="C123" s="1" t="str">
        <f>"*"&amp;R123&amp;"/"&amp;T123</f>
        <v>*0/0</v>
      </c>
      <c r="Q123" s="9" t="s">
        <v>3</v>
      </c>
      <c r="R123" s="10">
        <f>INDEX(AJ:AJ,W122+1)</f>
        <v>0</v>
      </c>
      <c r="S123" s="11" t="s">
        <v>4</v>
      </c>
      <c r="T123" s="10">
        <f>INDEX(AK:AK,W122+1)</f>
        <v>0</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f>INDEX(AF:AF,W122+1)</f>
        <v>0</v>
      </c>
      <c r="S124" s="15" t="s">
        <v>1</v>
      </c>
      <c r="T124" s="10">
        <f>INDEX(AG:AG,W122+1)</f>
        <v>0</v>
      </c>
      <c r="U124" s="15" t="s">
        <v>2</v>
      </c>
      <c r="V124" s="10">
        <f>INDEX(AI:AI,W122+1)</f>
        <v>0</v>
      </c>
      <c r="W124" s="16"/>
      <c r="X124" s="10">
        <f>INDEX(AQ:AQ,W122+1)</f>
        <v>0</v>
      </c>
      <c r="Y124" s="28"/>
      <c r="Z124" s="28"/>
      <c r="AA124" s="29"/>
      <c r="BF124" s="9" t="s">
        <v>1049</v>
      </c>
      <c r="BG124" s="1">
        <v>123</v>
      </c>
      <c r="BH124" s="1" t="s">
        <v>86</v>
      </c>
      <c r="BI124" s="1" t="s">
        <v>1055</v>
      </c>
      <c r="BJ124" s="1" t="s">
        <v>1217</v>
      </c>
    </row>
    <row r="125" spans="1:62">
      <c r="A125" s="1" t="str">
        <f t="shared" si="18"/>
        <v>|色||レアリティ||マナコスト||</v>
      </c>
      <c r="B125" s="1" t="s">
        <v>1049</v>
      </c>
      <c r="C125" s="1" t="s">
        <v>1069</v>
      </c>
      <c r="D125" s="4" t="s">
        <v>0</v>
      </c>
      <c r="E125" s="1" t="s">
        <v>1069</v>
      </c>
      <c r="F125" s="1" t="str">
        <f>IF(R124=0,"",R124)</f>
        <v/>
      </c>
      <c r="G125" s="1" t="s">
        <v>1069</v>
      </c>
      <c r="H125" s="4" t="s">
        <v>1073</v>
      </c>
      <c r="I125" s="1" t="s">
        <v>1069</v>
      </c>
      <c r="J125" s="1" t="str">
        <f>IF(T124=0,"",T124)</f>
        <v/>
      </c>
      <c r="K125" s="1" t="s">
        <v>1069</v>
      </c>
      <c r="L125" s="4" t="s">
        <v>1074</v>
      </c>
      <c r="M125" s="1" t="s">
        <v>1069</v>
      </c>
      <c r="N125" s="1" t="str">
        <f>IF(V124=0,"",V124)</f>
        <v/>
      </c>
      <c r="O125" s="1" t="s">
        <v>1069</v>
      </c>
      <c r="Q125" s="9" t="s">
        <v>5</v>
      </c>
      <c r="R125" s="10">
        <f>INDEX(AL:AL,W122+1)</f>
        <v>0</v>
      </c>
      <c r="S125" s="15" t="s">
        <v>1075</v>
      </c>
      <c r="T125" s="10">
        <f>INDEX(AN:AN,W122+1)</f>
        <v>0</v>
      </c>
      <c r="U125" s="10">
        <f>INDEX(AO:AO,W122+1)</f>
        <v>0</v>
      </c>
      <c r="V125" s="10">
        <f>INDEX(AP:AP,W122+1)</f>
        <v>0</v>
      </c>
      <c r="W125" s="16"/>
      <c r="X125" s="10" t="str">
        <f>INDEX(AZ:AZ,W122+1)</f>
        <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|種別||サブタイプ||||</v>
      </c>
      <c r="B126" s="1" t="s">
        <v>1049</v>
      </c>
      <c r="C126" s="1" t="s">
        <v>1069</v>
      </c>
      <c r="D126" s="4" t="s">
        <v>5</v>
      </c>
      <c r="E126" s="1" t="s">
        <v>1069</v>
      </c>
      <c r="F126" s="1" t="str">
        <f>IF(R125=0,"",R125)</f>
        <v/>
      </c>
      <c r="G126" s="1" t="s">
        <v>1069</v>
      </c>
      <c r="H126" s="4" t="s">
        <v>1078</v>
      </c>
      <c r="I126" s="1" t="s">
        <v>1069</v>
      </c>
      <c r="J126" s="1" t="str">
        <f>IF(T125=0,"",T125)</f>
        <v/>
      </c>
      <c r="K126" s="1" t="s">
        <v>1069</v>
      </c>
      <c r="L126" s="1" t="str">
        <f>IF(U125=0,"",U125)</f>
        <v/>
      </c>
      <c r="M126" s="1" t="s">
        <v>1069</v>
      </c>
      <c r="N126" s="1" t="str">
        <f>IF(V125=0,"",V125)</f>
        <v/>
      </c>
      <c r="O126" s="1" t="s">
        <v>1069</v>
      </c>
      <c r="Q126" s="9" t="s">
        <v>1079</v>
      </c>
      <c r="R126" s="10" t="str">
        <f>INDEX(BD:BD,W122+1)</f>
        <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
      </c>
      <c r="O127" s="1" t="s">
        <v>1069</v>
      </c>
      <c r="Q127" s="14" t="s">
        <v>21</v>
      </c>
      <c r="R127" s="10" t="str">
        <f>INDEX(BE:BE,W122+1)</f>
        <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c r="BH127" s="1" t="s">
        <v>254</v>
      </c>
      <c r="BI127" s="1" t="s">
        <v>1055</v>
      </c>
      <c r="BJ127" s="1" t="s">
        <v>1220</v>
      </c>
    </row>
    <row r="128" spans="1:62">
      <c r="A128" s="1" t="str">
        <f t="shared" si="18"/>
        <v>|英テキスト|&gt;|&gt;|&gt;|&gt;||</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
      </c>
      <c r="O128" s="1" t="s">
        <v>1069</v>
      </c>
      <c r="Q128" s="9" t="s">
        <v>12</v>
      </c>
      <c r="R128" s="10">
        <f>IF(INDEX(AX:AX,W122+1)="",0,INDEX(AX:AX,W122+1)&amp;"/"&amp;INDEX(AY:AY,W122+1))</f>
        <v>0</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|PT|&gt;||シールド数|&gt;||</v>
      </c>
      <c r="B129" s="1" t="s">
        <v>1049</v>
      </c>
      <c r="C129" s="1" t="s">
        <v>1069</v>
      </c>
      <c r="D129" s="1" t="s">
        <v>12</v>
      </c>
      <c r="E129" s="1" t="s">
        <v>1069</v>
      </c>
      <c r="F129" s="1" t="s">
        <v>1083</v>
      </c>
      <c r="G129" s="1" t="s">
        <v>1069</v>
      </c>
      <c r="H129" s="1" t="str">
        <f>IF(R128=0,"",R128)</f>
        <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*0/0</v>
      </c>
      <c r="B136" s="1" t="s">
        <v>1049</v>
      </c>
      <c r="C136" s="1" t="str">
        <f>"*"&amp;R136&amp;"/"&amp;T136</f>
        <v>*0/0</v>
      </c>
      <c r="Q136" s="9" t="s">
        <v>3</v>
      </c>
      <c r="R136" s="10">
        <f>INDEX(AJ:AJ,W135+1)</f>
        <v>0</v>
      </c>
      <c r="S136" s="11" t="s">
        <v>4</v>
      </c>
      <c r="T136" s="10">
        <f>INDEX(AK:AK,W135+1)</f>
        <v>0</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f>INDEX(AF:AF,W135+1)</f>
        <v>0</v>
      </c>
      <c r="S137" s="15" t="s">
        <v>1</v>
      </c>
      <c r="T137" s="10">
        <f>INDEX(AG:AG,W135+1)</f>
        <v>0</v>
      </c>
      <c r="U137" s="15" t="s">
        <v>2</v>
      </c>
      <c r="V137" s="10">
        <f>INDEX(AI:AI,W135+1)</f>
        <v>0</v>
      </c>
      <c r="W137" s="16"/>
      <c r="X137" s="10">
        <f>INDEX(AQ:AQ,W135+1)</f>
        <v>0</v>
      </c>
      <c r="Y137" s="28"/>
      <c r="Z137" s="28"/>
      <c r="AA137" s="29"/>
      <c r="BF137" s="9" t="s">
        <v>1049</v>
      </c>
      <c r="BG137" s="1">
        <v>136</v>
      </c>
      <c r="BH137" s="1" t="s">
        <v>213</v>
      </c>
      <c r="BI137" s="1" t="s">
        <v>1055</v>
      </c>
      <c r="BJ137" s="1" t="s">
        <v>1090</v>
      </c>
    </row>
    <row r="138" spans="1:62">
      <c r="A138" s="1" t="str">
        <f t="shared" si="29"/>
        <v>|色||レアリティ||マナコスト||</v>
      </c>
      <c r="B138" s="1" t="s">
        <v>1049</v>
      </c>
      <c r="C138" s="1" t="s">
        <v>1069</v>
      </c>
      <c r="D138" s="4" t="s">
        <v>0</v>
      </c>
      <c r="E138" s="1" t="s">
        <v>1069</v>
      </c>
      <c r="F138" s="1" t="str">
        <f>IF(R137=0,"",R137)</f>
        <v/>
      </c>
      <c r="G138" s="1" t="s">
        <v>1069</v>
      </c>
      <c r="H138" s="4" t="s">
        <v>1073</v>
      </c>
      <c r="I138" s="1" t="s">
        <v>1069</v>
      </c>
      <c r="J138" s="1" t="str">
        <f>IF(T137=0,"",T137)</f>
        <v/>
      </c>
      <c r="K138" s="1" t="s">
        <v>1069</v>
      </c>
      <c r="L138" s="4" t="s">
        <v>1074</v>
      </c>
      <c r="M138" s="1" t="s">
        <v>1069</v>
      </c>
      <c r="N138" s="1" t="str">
        <f>IF(V137=0,"",V137)</f>
        <v/>
      </c>
      <c r="O138" s="1" t="s">
        <v>1069</v>
      </c>
      <c r="Q138" s="9" t="s">
        <v>5</v>
      </c>
      <c r="R138" s="10">
        <f>INDEX(AL:AL,W135+1)</f>
        <v>0</v>
      </c>
      <c r="S138" s="15" t="s">
        <v>1075</v>
      </c>
      <c r="T138" s="10">
        <f>INDEX(AN:AN,W135+1)</f>
        <v>0</v>
      </c>
      <c r="U138" s="10">
        <f>INDEX(AO:AO,W135+1)</f>
        <v>0</v>
      </c>
      <c r="V138" s="10">
        <f>INDEX(AP:AP,W135+1)</f>
        <v>0</v>
      </c>
      <c r="W138" s="16"/>
      <c r="X138" s="10" t="str">
        <f>INDEX(AZ:AZ,W135+1)</f>
        <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|種別||サブタイプ||||</v>
      </c>
      <c r="B139" s="1" t="s">
        <v>1049</v>
      </c>
      <c r="C139" s="1" t="s">
        <v>1069</v>
      </c>
      <c r="D139" s="4" t="s">
        <v>5</v>
      </c>
      <c r="E139" s="1" t="s">
        <v>1069</v>
      </c>
      <c r="F139" s="1" t="str">
        <f>IF(R138=0,"",R138)</f>
        <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
      </c>
      <c r="O140" s="1" t="s">
        <v>1069</v>
      </c>
      <c r="Q140" s="14" t="s">
        <v>21</v>
      </c>
      <c r="R140" s="10" t="str">
        <f>INDEX(BE:BE,W135+1)</f>
        <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*0/0</v>
      </c>
      <c r="B149" s="1" t="s">
        <v>1049</v>
      </c>
      <c r="C149" s="1" t="str">
        <f>"*"&amp;R149&amp;"/"&amp;T149</f>
        <v>*0/0</v>
      </c>
      <c r="Q149" s="9" t="s">
        <v>3</v>
      </c>
      <c r="R149" s="10">
        <f>INDEX(AJ:AJ,W148+1)</f>
        <v>0</v>
      </c>
      <c r="S149" s="11" t="s">
        <v>4</v>
      </c>
      <c r="T149" s="10">
        <f>INDEX(AK:AK,W148+1)</f>
        <v>0</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f>INDEX(AF:AF,W148+1)</f>
        <v>0</v>
      </c>
      <c r="S150" s="15" t="s">
        <v>1</v>
      </c>
      <c r="T150" s="10">
        <f>INDEX(AG:AG,W148+1)</f>
        <v>0</v>
      </c>
      <c r="U150" s="15" t="s">
        <v>2</v>
      </c>
      <c r="V150" s="10">
        <f>INDEX(AI:AI,W148+1)</f>
        <v>0</v>
      </c>
      <c r="W150" s="16"/>
      <c r="X150" s="10">
        <f>INDEX(AQ:AQ,W148+1)</f>
        <v>0</v>
      </c>
      <c r="Y150" s="28"/>
      <c r="Z150" s="28"/>
      <c r="AA150" s="29"/>
      <c r="BF150" s="9" t="s">
        <v>1049</v>
      </c>
      <c r="BG150" s="1">
        <v>149</v>
      </c>
      <c r="BH150" s="1" t="s">
        <v>707</v>
      </c>
      <c r="BI150" s="1" t="s">
        <v>1055</v>
      </c>
      <c r="BJ150" s="1" t="s">
        <v>1239</v>
      </c>
    </row>
    <row r="151" spans="1:62">
      <c r="A151" s="1" t="str">
        <f t="shared" si="29"/>
        <v>|色||レアリティ||マナコスト||</v>
      </c>
      <c r="B151" s="1" t="s">
        <v>1049</v>
      </c>
      <c r="C151" s="1" t="s">
        <v>1069</v>
      </c>
      <c r="D151" s="4" t="s">
        <v>0</v>
      </c>
      <c r="E151" s="1" t="s">
        <v>1069</v>
      </c>
      <c r="F151" s="1" t="str">
        <f>IF(R150=0,"",R150)</f>
        <v/>
      </c>
      <c r="G151" s="1" t="s">
        <v>1069</v>
      </c>
      <c r="H151" s="4" t="s">
        <v>1073</v>
      </c>
      <c r="I151" s="1" t="s">
        <v>1069</v>
      </c>
      <c r="J151" s="1" t="str">
        <f>IF(T150=0,"",T150)</f>
        <v/>
      </c>
      <c r="K151" s="1" t="s">
        <v>1069</v>
      </c>
      <c r="L151" s="4" t="s">
        <v>1074</v>
      </c>
      <c r="M151" s="1" t="s">
        <v>1069</v>
      </c>
      <c r="N151" s="1" t="str">
        <f>IF(V150=0,"",V150)</f>
        <v/>
      </c>
      <c r="O151" s="1" t="s">
        <v>1069</v>
      </c>
      <c r="Q151" s="9" t="s">
        <v>5</v>
      </c>
      <c r="R151" s="10">
        <f>INDEX(AL:AL,W148+1)</f>
        <v>0</v>
      </c>
      <c r="S151" s="15" t="s">
        <v>1075</v>
      </c>
      <c r="T151" s="10">
        <f>INDEX(AN:AN,W148+1)</f>
        <v>0</v>
      </c>
      <c r="U151" s="10">
        <f>INDEX(AO:AO,W148+1)</f>
        <v>0</v>
      </c>
      <c r="V151" s="10">
        <f>INDEX(AP:AP,W148+1)</f>
        <v>0</v>
      </c>
      <c r="W151" s="16"/>
      <c r="X151" s="10" t="str">
        <f>INDEX(AZ:AZ,W148+1)</f>
        <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|種別||サブタイプ||||</v>
      </c>
      <c r="B152" s="1" t="s">
        <v>1049</v>
      </c>
      <c r="C152" s="1" t="s">
        <v>1069</v>
      </c>
      <c r="D152" s="4" t="s">
        <v>5</v>
      </c>
      <c r="E152" s="1" t="s">
        <v>1069</v>
      </c>
      <c r="F152" s="1" t="str">
        <f>IF(R151=0,"",R151)</f>
        <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
      </c>
      <c r="O153" s="1" t="s">
        <v>1069</v>
      </c>
      <c r="Q153" s="14" t="s">
        <v>21</v>
      </c>
      <c r="R153" s="10" t="str">
        <f>INDEX(BE:BE,W148+1)</f>
        <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
      </c>
      <c r="O154" s="1" t="s">
        <v>1069</v>
      </c>
      <c r="Q154" s="9" t="s">
        <v>12</v>
      </c>
      <c r="R154" s="10">
        <f>IF(INDEX(AX:AX,W148+1)="",0,INDEX(AX:AX,W148+1)&amp;"/"&amp;INDEX(AY:AY,W148+1))</f>
        <v>0</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|PT|&gt;||シールド数|&gt;||</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*0/0</v>
      </c>
      <c r="B162" s="1" t="s">
        <v>1049</v>
      </c>
      <c r="C162" s="1" t="str">
        <f>"*"&amp;R162&amp;"/"&amp;T162</f>
        <v>*0/0</v>
      </c>
      <c r="Q162" s="9" t="s">
        <v>3</v>
      </c>
      <c r="R162" s="10">
        <f>INDEX(AJ:AJ,W161+1)</f>
        <v>0</v>
      </c>
      <c r="S162" s="11" t="s">
        <v>4</v>
      </c>
      <c r="T162" s="10">
        <f>INDEX(AK:AK,W161+1)</f>
        <v>0</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f>INDEX(AF:AF,W161+1)</f>
        <v>0</v>
      </c>
      <c r="S163" s="15" t="s">
        <v>1</v>
      </c>
      <c r="T163" s="10">
        <f>INDEX(AG:AG,W161+1)</f>
        <v>0</v>
      </c>
      <c r="U163" s="15" t="s">
        <v>2</v>
      </c>
      <c r="V163" s="10">
        <f>INDEX(AI:AI,W161+1)</f>
        <v>0</v>
      </c>
      <c r="W163" s="16"/>
      <c r="X163" s="10">
        <f>INDEX(AQ:AQ,W161+1)</f>
        <v>0</v>
      </c>
      <c r="Y163" s="28"/>
      <c r="Z163" s="28"/>
      <c r="AA163" s="29"/>
      <c r="BF163" s="9" t="s">
        <v>1049</v>
      </c>
      <c r="BG163" s="1">
        <v>162</v>
      </c>
      <c r="BH163" s="1" t="s">
        <v>612</v>
      </c>
      <c r="BI163" s="1" t="s">
        <v>1055</v>
      </c>
      <c r="BJ163" s="1" t="s">
        <v>1251</v>
      </c>
    </row>
    <row r="164" spans="1:62">
      <c r="A164" s="1" t="str">
        <f t="shared" si="29"/>
        <v>|色||レアリティ||マナコスト||</v>
      </c>
      <c r="B164" s="1" t="s">
        <v>1049</v>
      </c>
      <c r="C164" s="1" t="s">
        <v>1069</v>
      </c>
      <c r="D164" s="4" t="s">
        <v>0</v>
      </c>
      <c r="E164" s="1" t="s">
        <v>1069</v>
      </c>
      <c r="F164" s="1" t="str">
        <f>IF(R163=0,"",R163)</f>
        <v/>
      </c>
      <c r="G164" s="1" t="s">
        <v>1069</v>
      </c>
      <c r="H164" s="4" t="s">
        <v>1073</v>
      </c>
      <c r="I164" s="1" t="s">
        <v>1069</v>
      </c>
      <c r="J164" s="1" t="str">
        <f>IF(T163=0,"",T163)</f>
        <v/>
      </c>
      <c r="K164" s="1" t="s">
        <v>1069</v>
      </c>
      <c r="L164" s="4" t="s">
        <v>1074</v>
      </c>
      <c r="M164" s="1" t="s">
        <v>1069</v>
      </c>
      <c r="N164" s="1" t="str">
        <f>IF(V163=0,"",V163)</f>
        <v/>
      </c>
      <c r="O164" s="1" t="s">
        <v>1069</v>
      </c>
      <c r="Q164" s="9" t="s">
        <v>5</v>
      </c>
      <c r="R164" s="10">
        <f>INDEX(AL:AL,W161+1)</f>
        <v>0</v>
      </c>
      <c r="S164" s="15" t="s">
        <v>1075</v>
      </c>
      <c r="T164" s="10">
        <f>INDEX(AN:AN,W161+1)</f>
        <v>0</v>
      </c>
      <c r="U164" s="10">
        <f>INDEX(AO:AO,W161+1)</f>
        <v>0</v>
      </c>
      <c r="V164" s="10">
        <f>INDEX(AP:AP,W161+1)</f>
        <v>0</v>
      </c>
      <c r="W164" s="16"/>
      <c r="X164" s="10" t="str">
        <f>INDEX(AZ:AZ,W161+1)</f>
        <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|種別||サブタイプ||||</v>
      </c>
      <c r="B165" s="1" t="s">
        <v>1049</v>
      </c>
      <c r="C165" s="1" t="s">
        <v>1069</v>
      </c>
      <c r="D165" s="4" t="s">
        <v>5</v>
      </c>
      <c r="E165" s="1" t="s">
        <v>1069</v>
      </c>
      <c r="F165" s="1" t="str">
        <f>IF(R164=0,"",R164)</f>
        <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
      </c>
      <c r="O166" s="1" t="s">
        <v>1069</v>
      </c>
      <c r="Q166" s="14" t="s">
        <v>21</v>
      </c>
      <c r="R166" s="10" t="str">
        <f>INDEX(BE:BE,W161+1)</f>
        <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
      </c>
      <c r="O167" s="1" t="s">
        <v>1069</v>
      </c>
      <c r="Q167" s="9" t="s">
        <v>12</v>
      </c>
      <c r="R167" s="10">
        <f>IF(INDEX(AX:AX,W161+1)="",0,INDEX(AX:AX,W161+1)&amp;"/"&amp;INDEX(AY:AY,W161+1))</f>
        <v>0</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*0/0</v>
      </c>
      <c r="B175" s="1" t="s">
        <v>1049</v>
      </c>
      <c r="C175" s="1" t="str">
        <f>"*"&amp;R175&amp;"/"&amp;T175</f>
        <v>*0/0</v>
      </c>
      <c r="Q175" s="9" t="s">
        <v>3</v>
      </c>
      <c r="R175" s="10">
        <f>INDEX(AJ:AJ,W174+1)</f>
        <v>0</v>
      </c>
      <c r="S175" s="11" t="s">
        <v>4</v>
      </c>
      <c r="T175" s="10">
        <f>INDEX(AK:AK,W174+1)</f>
        <v>0</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f>INDEX(AF:AF,W174+1)</f>
        <v>0</v>
      </c>
      <c r="S176" s="15" t="s">
        <v>1</v>
      </c>
      <c r="T176" s="10">
        <f>INDEX(AG:AG,W174+1)</f>
        <v>0</v>
      </c>
      <c r="U176" s="15" t="s">
        <v>2</v>
      </c>
      <c r="V176" s="10">
        <f>INDEX(AI:AI,W174+1)</f>
        <v>0</v>
      </c>
      <c r="W176" s="16"/>
      <c r="X176" s="10">
        <f>INDEX(AQ:AQ,W174+1)</f>
        <v>0</v>
      </c>
      <c r="Y176" s="28"/>
      <c r="Z176" s="28"/>
      <c r="AA176" s="29"/>
      <c r="BF176" s="9" t="s">
        <v>1049</v>
      </c>
      <c r="BG176" s="1">
        <v>175</v>
      </c>
      <c r="BH176" s="1" t="s">
        <v>694</v>
      </c>
      <c r="BI176" s="1" t="s">
        <v>1055</v>
      </c>
      <c r="BJ176" s="1" t="s">
        <v>1263</v>
      </c>
    </row>
    <row r="177" spans="1:62">
      <c r="A177" s="1" t="str">
        <f t="shared" si="29"/>
        <v>|色||レアリティ||マナコスト||</v>
      </c>
      <c r="B177" s="1" t="s">
        <v>1049</v>
      </c>
      <c r="C177" s="1" t="s">
        <v>1069</v>
      </c>
      <c r="D177" s="4" t="s">
        <v>0</v>
      </c>
      <c r="E177" s="1" t="s">
        <v>1069</v>
      </c>
      <c r="F177" s="1" t="str">
        <f>IF(R176=0,"",R176)</f>
        <v/>
      </c>
      <c r="G177" s="1" t="s">
        <v>1069</v>
      </c>
      <c r="H177" s="4" t="s">
        <v>1073</v>
      </c>
      <c r="I177" s="1" t="s">
        <v>1069</v>
      </c>
      <c r="J177" s="1" t="str">
        <f>IF(T176=0,"",T176)</f>
        <v/>
      </c>
      <c r="K177" s="1" t="s">
        <v>1069</v>
      </c>
      <c r="L177" s="4" t="s">
        <v>1074</v>
      </c>
      <c r="M177" s="1" t="s">
        <v>1069</v>
      </c>
      <c r="N177" s="1" t="str">
        <f>IF(V176=0,"",V176)</f>
        <v/>
      </c>
      <c r="O177" s="1" t="s">
        <v>1069</v>
      </c>
      <c r="Q177" s="9" t="s">
        <v>5</v>
      </c>
      <c r="R177" s="10">
        <f>INDEX(AL:AL,W174+1)</f>
        <v>0</v>
      </c>
      <c r="S177" s="15" t="s">
        <v>1075</v>
      </c>
      <c r="T177" s="10">
        <f>INDEX(AN:AN,W174+1)</f>
        <v>0</v>
      </c>
      <c r="U177" s="10">
        <f>INDEX(AO:AO,W174+1)</f>
        <v>0</v>
      </c>
      <c r="V177" s="10">
        <f>INDEX(AP:AP,W174+1)</f>
        <v>0</v>
      </c>
      <c r="W177" s="16"/>
      <c r="X177" s="10" t="str">
        <f>INDEX(AZ:AZ,W174+1)</f>
        <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|種別||サブタイプ||||</v>
      </c>
      <c r="B178" s="1" t="s">
        <v>1049</v>
      </c>
      <c r="C178" s="1" t="s">
        <v>1069</v>
      </c>
      <c r="D178" s="4" t="s">
        <v>5</v>
      </c>
      <c r="E178" s="1" t="s">
        <v>1069</v>
      </c>
      <c r="F178" s="1" t="str">
        <f>IF(R177=0,"",R177)</f>
        <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
      </c>
      <c r="O179" s="1" t="s">
        <v>1069</v>
      </c>
      <c r="Q179" s="14" t="s">
        <v>21</v>
      </c>
      <c r="R179" s="10" t="str">
        <f>INDEX(BE:BE,W174+1)</f>
        <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
      </c>
      <c r="O180" s="1" t="s">
        <v>1069</v>
      </c>
      <c r="Q180" s="9" t="s">
        <v>12</v>
      </c>
      <c r="R180" s="10">
        <f>IF(INDEX(AX:AX,W174+1)="",0,INDEX(AX:AX,W174+1)&amp;"/"&amp;INDEX(AY:AY,W174+1))</f>
        <v>0</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|PT|&gt;||シールド数|&gt;||</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*0/0</v>
      </c>
      <c r="B188" s="1" t="s">
        <v>1049</v>
      </c>
      <c r="C188" s="1" t="str">
        <f>"*"&amp;R188&amp;"/"&amp;T188</f>
        <v>*0/0</v>
      </c>
      <c r="Q188" s="9" t="s">
        <v>3</v>
      </c>
      <c r="R188" s="10">
        <f>INDEX(AJ:AJ,W187+1)</f>
        <v>0</v>
      </c>
      <c r="S188" s="11" t="s">
        <v>4</v>
      </c>
      <c r="T188" s="10">
        <f>INDEX(AK:AK,W187+1)</f>
        <v>0</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f>INDEX(AF:AF,W187+1)</f>
        <v>0</v>
      </c>
      <c r="S189" s="15" t="s">
        <v>1</v>
      </c>
      <c r="T189" s="10">
        <f>INDEX(AG:AG,W187+1)</f>
        <v>0</v>
      </c>
      <c r="U189" s="15" t="s">
        <v>2</v>
      </c>
      <c r="V189" s="10">
        <f>INDEX(AI:AI,W187+1)</f>
        <v>0</v>
      </c>
      <c r="W189" s="16"/>
      <c r="X189" s="10">
        <f>INDEX(AQ:AQ,W187+1)</f>
        <v>0</v>
      </c>
      <c r="Y189" s="28"/>
      <c r="Z189" s="28"/>
      <c r="AA189" s="29"/>
      <c r="BF189" s="9" t="s">
        <v>1049</v>
      </c>
      <c r="BG189" s="1">
        <v>188</v>
      </c>
      <c r="BH189" s="1" t="s">
        <v>433</v>
      </c>
      <c r="BI189" s="1" t="s">
        <v>1055</v>
      </c>
      <c r="BJ189" s="1" t="s">
        <v>1272</v>
      </c>
    </row>
    <row r="190" spans="1:62">
      <c r="A190" s="1" t="str">
        <f t="shared" si="29"/>
        <v>|色||レアリティ||マナコスト||</v>
      </c>
      <c r="B190" s="1" t="s">
        <v>1049</v>
      </c>
      <c r="C190" s="1" t="s">
        <v>1069</v>
      </c>
      <c r="D190" s="4" t="s">
        <v>0</v>
      </c>
      <c r="E190" s="1" t="s">
        <v>1069</v>
      </c>
      <c r="F190" s="1" t="str">
        <f>IF(R189=0,"",R189)</f>
        <v/>
      </c>
      <c r="G190" s="1" t="s">
        <v>1069</v>
      </c>
      <c r="H190" s="4" t="s">
        <v>1073</v>
      </c>
      <c r="I190" s="1" t="s">
        <v>1069</v>
      </c>
      <c r="J190" s="1" t="str">
        <f>IF(T189=0,"",T189)</f>
        <v/>
      </c>
      <c r="K190" s="1" t="s">
        <v>1069</v>
      </c>
      <c r="L190" s="4" t="s">
        <v>1074</v>
      </c>
      <c r="M190" s="1" t="s">
        <v>1069</v>
      </c>
      <c r="N190" s="1" t="str">
        <f>IF(V189=0,"",V189)</f>
        <v/>
      </c>
      <c r="O190" s="1" t="s">
        <v>1069</v>
      </c>
      <c r="Q190" s="9" t="s">
        <v>5</v>
      </c>
      <c r="R190" s="10">
        <f>INDEX(AL:AL,W187+1)</f>
        <v>0</v>
      </c>
      <c r="S190" s="15" t="s">
        <v>1075</v>
      </c>
      <c r="T190" s="10">
        <f>INDEX(AN:AN,W187+1)</f>
        <v>0</v>
      </c>
      <c r="U190" s="10">
        <f>INDEX(AO:AO,W187+1)</f>
        <v>0</v>
      </c>
      <c r="V190" s="10">
        <f>INDEX(AP:AP,W187+1)</f>
        <v>0</v>
      </c>
      <c r="W190" s="16"/>
      <c r="X190" s="10" t="str">
        <f>INDEX(AZ:AZ,W187+1)</f>
        <v/>
      </c>
      <c r="Y190" s="10" t="str">
        <f>INDEX(BA:BA,W187+1)</f>
        <v/>
      </c>
      <c r="Z190" s="10" t="str">
        <f>INDEX(BB:BB,W187+1)</f>
        <v/>
      </c>
      <c r="AA190" s="10">
        <f>INDEX(BC:BC,W187+1)</f>
        <v>0</v>
      </c>
      <c r="BF190" s="9" t="s">
        <v>1049</v>
      </c>
      <c r="BG190" s="1">
        <v>189</v>
      </c>
      <c r="BH190" s="1" t="s">
        <v>102</v>
      </c>
      <c r="BI190" s="1" t="s">
        <v>1055</v>
      </c>
      <c r="BJ190" s="1" t="s">
        <v>1269</v>
      </c>
    </row>
    <row r="191" spans="1:62">
      <c r="A191" s="1" t="str">
        <f t="shared" si="29"/>
        <v>|種別||サブタイプ||||</v>
      </c>
      <c r="B191" s="1" t="s">
        <v>1049</v>
      </c>
      <c r="C191" s="1" t="s">
        <v>1069</v>
      </c>
      <c r="D191" s="4" t="s">
        <v>5</v>
      </c>
      <c r="E191" s="1" t="s">
        <v>1069</v>
      </c>
      <c r="F191" s="1" t="str">
        <f>IF(R190=0,"",R190)</f>
        <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
      </c>
      <c r="O192" s="1" t="s">
        <v>1069</v>
      </c>
      <c r="Q192" s="14" t="s">
        <v>21</v>
      </c>
      <c r="R192" s="10" t="str">
        <f>INDEX(BE:BE,W187+1)</f>
        <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c r="BH192" s="1" t="s">
        <v>697</v>
      </c>
      <c r="BI192" s="1" t="s">
        <v>1055</v>
      </c>
      <c r="BJ192" s="1" t="s">
        <v>1274</v>
      </c>
    </row>
    <row r="193" spans="1:62">
      <c r="A193" s="1" t="str">
        <f t="shared" si="29"/>
        <v>|英テキスト|&gt;|&gt;|&gt;|&gt;||</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
      </c>
      <c r="O193" s="1" t="s">
        <v>1069</v>
      </c>
      <c r="Q193" s="9" t="s">
        <v>12</v>
      </c>
      <c r="R193" s="10">
        <f>IF(INDEX(AX:AX,W187+1)="",0,INDEX(AX:AX,W187+1)&amp;"/"&amp;INDEX(AY:AY,W187+1))</f>
        <v>0</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|PT|&gt;||シールド数|&gt;||</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*0/0</v>
      </c>
      <c r="B201" s="1" t="s">
        <v>1049</v>
      </c>
      <c r="C201" s="1" t="str">
        <f>"*"&amp;R201&amp;"/"&amp;T201</f>
        <v>*0/0</v>
      </c>
      <c r="Q201" s="9" t="s">
        <v>3</v>
      </c>
      <c r="R201" s="10">
        <f>INDEX(AJ:AJ,W200+1)</f>
        <v>0</v>
      </c>
      <c r="S201" s="11" t="s">
        <v>4</v>
      </c>
      <c r="T201" s="10">
        <f>INDEX(AK:AK,W200+1)</f>
        <v>0</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f>INDEX(AF:AF,W200+1)</f>
        <v>0</v>
      </c>
      <c r="S202" s="15" t="s">
        <v>1</v>
      </c>
      <c r="T202" s="10">
        <f>INDEX(AG:AG,W200+1)</f>
        <v>0</v>
      </c>
      <c r="U202" s="15" t="s">
        <v>2</v>
      </c>
      <c r="V202" s="10">
        <f>INDEX(AI:AI,W200+1)</f>
        <v>0</v>
      </c>
      <c r="W202" s="16"/>
      <c r="X202" s="10">
        <f>INDEX(AQ:AQ,W200+1)</f>
        <v>0</v>
      </c>
      <c r="Y202" s="28"/>
      <c r="Z202" s="28"/>
      <c r="AA202" s="29"/>
      <c r="BF202" s="9" t="s">
        <v>1049</v>
      </c>
      <c r="BG202" s="1">
        <v>201</v>
      </c>
      <c r="BH202" s="1" t="s">
        <v>552</v>
      </c>
      <c r="BI202" s="1" t="s">
        <v>1055</v>
      </c>
      <c r="BJ202" s="1" t="s">
        <v>1282</v>
      </c>
    </row>
    <row r="203" spans="1:62">
      <c r="A203" s="1" t="str">
        <f t="shared" si="40"/>
        <v>|色||レアリティ||マナコスト||</v>
      </c>
      <c r="B203" s="1" t="s">
        <v>1049</v>
      </c>
      <c r="C203" s="1" t="s">
        <v>1069</v>
      </c>
      <c r="D203" s="4" t="s">
        <v>0</v>
      </c>
      <c r="E203" s="1" t="s">
        <v>1069</v>
      </c>
      <c r="F203" s="1" t="str">
        <f>IF(R202=0,"",R202)</f>
        <v/>
      </c>
      <c r="G203" s="1" t="s">
        <v>1069</v>
      </c>
      <c r="H203" s="4" t="s">
        <v>1073</v>
      </c>
      <c r="I203" s="1" t="s">
        <v>1069</v>
      </c>
      <c r="J203" s="1" t="str">
        <f>IF(T202=0,"",T202)</f>
        <v/>
      </c>
      <c r="K203" s="1" t="s">
        <v>1069</v>
      </c>
      <c r="L203" s="4" t="s">
        <v>1074</v>
      </c>
      <c r="M203" s="1" t="s">
        <v>1069</v>
      </c>
      <c r="N203" s="1" t="str">
        <f>IF(V202=0,"",V202)</f>
        <v/>
      </c>
      <c r="O203" s="1" t="s">
        <v>1069</v>
      </c>
      <c r="Q203" s="9" t="s">
        <v>5</v>
      </c>
      <c r="R203" s="10">
        <f>INDEX(AL:AL,W200+1)</f>
        <v>0</v>
      </c>
      <c r="S203" s="15" t="s">
        <v>1075</v>
      </c>
      <c r="T203" s="10">
        <f>INDEX(AN:AN,W200+1)</f>
        <v>0</v>
      </c>
      <c r="U203" s="10">
        <f>INDEX(AO:AO,W200+1)</f>
        <v>0</v>
      </c>
      <c r="V203" s="10">
        <f>INDEX(AP:AP,W200+1)</f>
        <v>0</v>
      </c>
      <c r="W203" s="16"/>
      <c r="X203" s="10" t="str">
        <f>INDEX(AZ:AZ,W200+1)</f>
        <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|種別||サブタイプ||||</v>
      </c>
      <c r="B204" s="1" t="s">
        <v>1049</v>
      </c>
      <c r="C204" s="1" t="s">
        <v>1069</v>
      </c>
      <c r="D204" s="4" t="s">
        <v>5</v>
      </c>
      <c r="E204" s="1" t="s">
        <v>1069</v>
      </c>
      <c r="F204" s="1" t="str">
        <f>IF(R203=0,"",R203)</f>
        <v/>
      </c>
      <c r="G204" s="1" t="s">
        <v>1069</v>
      </c>
      <c r="H204" s="4" t="s">
        <v>1078</v>
      </c>
      <c r="I204" s="1" t="s">
        <v>1069</v>
      </c>
      <c r="J204" s="1" t="str">
        <f>IF(T203=0,"",T203)</f>
        <v/>
      </c>
      <c r="K204" s="1" t="s">
        <v>1069</v>
      </c>
      <c r="L204" s="1" t="str">
        <f>IF(U203=0,"",U203)</f>
        <v/>
      </c>
      <c r="M204" s="1" t="s">
        <v>1069</v>
      </c>
      <c r="N204" s="1" t="str">
        <f>IF(V203=0,"",V203)</f>
        <v/>
      </c>
      <c r="O204" s="1" t="s">
        <v>1069</v>
      </c>
      <c r="Q204" s="9" t="s">
        <v>1079</v>
      </c>
      <c r="R204" s="10" t="str">
        <f>INDEX(BD:BD,W200+1)</f>
        <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
      </c>
      <c r="O205" s="1" t="s">
        <v>1069</v>
      </c>
      <c r="Q205" s="14" t="s">
        <v>21</v>
      </c>
      <c r="R205" s="10" t="str">
        <f>INDEX(BE:BE,W200+1)</f>
        <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
      </c>
      <c r="O206" s="1" t="s">
        <v>1069</v>
      </c>
      <c r="Q206" s="9" t="s">
        <v>12</v>
      </c>
      <c r="R206" s="10">
        <f>IF(INDEX(AX:AX,W200+1)="",0,INDEX(AX:AX,W200+1)&amp;"/"&amp;INDEX(AY:AY,W200+1))</f>
        <v>0</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|PT|&gt;||シールド数|&gt;||</v>
      </c>
      <c r="B207" s="1" t="s">
        <v>1049</v>
      </c>
      <c r="C207" s="1" t="s">
        <v>1069</v>
      </c>
      <c r="D207" s="1" t="s">
        <v>12</v>
      </c>
      <c r="E207" s="1" t="s">
        <v>1069</v>
      </c>
      <c r="F207" s="1" t="s">
        <v>1083</v>
      </c>
      <c r="G207" s="1" t="s">
        <v>1069</v>
      </c>
      <c r="H207" s="1" t="str">
        <f>IF(R206=0,"",R206)</f>
        <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*0/0</v>
      </c>
      <c r="B214" s="1" t="s">
        <v>1049</v>
      </c>
      <c r="C214" s="1" t="str">
        <f>"*"&amp;R214&amp;"/"&amp;T214</f>
        <v>*0/0</v>
      </c>
      <c r="Q214" s="9" t="s">
        <v>3</v>
      </c>
      <c r="R214" s="10">
        <f>INDEX(AJ:AJ,W213+1)</f>
        <v>0</v>
      </c>
      <c r="S214" s="11" t="s">
        <v>4</v>
      </c>
      <c r="T214" s="10">
        <f>INDEX(AK:AK,W213+1)</f>
        <v>0</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f>INDEX(AF:AF,W213+1)</f>
        <v>0</v>
      </c>
      <c r="S215" s="15" t="s">
        <v>1</v>
      </c>
      <c r="T215" s="10">
        <f>INDEX(AG:AG,W213+1)</f>
        <v>0</v>
      </c>
      <c r="U215" s="15" t="s">
        <v>2</v>
      </c>
      <c r="V215" s="10">
        <f>INDEX(AI:AI,W213+1)</f>
        <v>0</v>
      </c>
      <c r="W215" s="16"/>
      <c r="X215" s="10">
        <f>INDEX(AQ:AQ,W213+1)</f>
        <v>0</v>
      </c>
      <c r="Y215" s="28"/>
      <c r="Z215" s="28"/>
      <c r="AA215" s="29"/>
      <c r="BF215" s="9" t="s">
        <v>1049</v>
      </c>
      <c r="BG215" s="1">
        <v>214</v>
      </c>
      <c r="BH215" s="1" t="s">
        <v>671</v>
      </c>
      <c r="BI215" s="1" t="s">
        <v>1055</v>
      </c>
      <c r="BJ215" s="1" t="s">
        <v>1292</v>
      </c>
    </row>
    <row r="216" spans="1:62">
      <c r="A216" s="1" t="str">
        <f t="shared" si="40"/>
        <v>|色||レアリティ||マナコスト||</v>
      </c>
      <c r="B216" s="1" t="s">
        <v>1049</v>
      </c>
      <c r="C216" s="1" t="s">
        <v>1069</v>
      </c>
      <c r="D216" s="4" t="s">
        <v>0</v>
      </c>
      <c r="E216" s="1" t="s">
        <v>1069</v>
      </c>
      <c r="F216" s="1" t="str">
        <f>IF(R215=0,"",R215)</f>
        <v/>
      </c>
      <c r="G216" s="1" t="s">
        <v>1069</v>
      </c>
      <c r="H216" s="4" t="s">
        <v>1073</v>
      </c>
      <c r="I216" s="1" t="s">
        <v>1069</v>
      </c>
      <c r="J216" s="1" t="str">
        <f>IF(T215=0,"",T215)</f>
        <v/>
      </c>
      <c r="K216" s="1" t="s">
        <v>1069</v>
      </c>
      <c r="L216" s="4" t="s">
        <v>1074</v>
      </c>
      <c r="M216" s="1" t="s">
        <v>1069</v>
      </c>
      <c r="N216" s="1" t="str">
        <f>IF(V215=0,"",V215)</f>
        <v/>
      </c>
      <c r="O216" s="1" t="s">
        <v>1069</v>
      </c>
      <c r="Q216" s="9" t="s">
        <v>5</v>
      </c>
      <c r="R216" s="10">
        <f>INDEX(AL:AL,W213+1)</f>
        <v>0</v>
      </c>
      <c r="S216" s="15" t="s">
        <v>1075</v>
      </c>
      <c r="T216" s="10">
        <f>INDEX(AN:AN,W213+1)</f>
        <v>0</v>
      </c>
      <c r="U216" s="10">
        <f>INDEX(AO:AO,W213+1)</f>
        <v>0</v>
      </c>
      <c r="V216" s="10">
        <f>INDEX(AP:AP,W213+1)</f>
        <v>0</v>
      </c>
      <c r="W216" s="16"/>
      <c r="X216" s="10" t="str">
        <f>INDEX(AZ:AZ,W213+1)</f>
        <v/>
      </c>
      <c r="Y216" s="10" t="str">
        <f>INDEX(BA:BA,W213+1)</f>
        <v/>
      </c>
      <c r="Z216" s="10" t="str">
        <f>INDEX(BB:BB,W213+1)</f>
        <v/>
      </c>
      <c r="AA216" s="10">
        <f>INDEX(BC:BC,W213+1)</f>
        <v>0</v>
      </c>
      <c r="BF216" s="9" t="s">
        <v>1049</v>
      </c>
      <c r="BG216" s="1">
        <v>215</v>
      </c>
      <c r="BH216" s="1" t="s">
        <v>505</v>
      </c>
      <c r="BI216" s="1" t="s">
        <v>1055</v>
      </c>
      <c r="BJ216" s="1" t="s">
        <v>1293</v>
      </c>
    </row>
    <row r="217" spans="1:62">
      <c r="A217" s="1" t="str">
        <f t="shared" si="40"/>
        <v>|種別||サブタイプ||||</v>
      </c>
      <c r="B217" s="1" t="s">
        <v>1049</v>
      </c>
      <c r="C217" s="1" t="s">
        <v>1069</v>
      </c>
      <c r="D217" s="4" t="s">
        <v>5</v>
      </c>
      <c r="E217" s="1" t="s">
        <v>1069</v>
      </c>
      <c r="F217" s="1" t="str">
        <f>IF(R216=0,"",R216)</f>
        <v/>
      </c>
      <c r="G217" s="1" t="s">
        <v>1069</v>
      </c>
      <c r="H217" s="4" t="s">
        <v>1078</v>
      </c>
      <c r="I217" s="1" t="s">
        <v>1069</v>
      </c>
      <c r="J217" s="1" t="str">
        <f>IF(T216=0,"",T216)</f>
        <v/>
      </c>
      <c r="K217" s="1" t="s">
        <v>1069</v>
      </c>
      <c r="L217" s="1" t="str">
        <f>IF(U216=0,"",U216)</f>
        <v/>
      </c>
      <c r="M217" s="1" t="s">
        <v>1069</v>
      </c>
      <c r="N217" s="1" t="str">
        <f>IF(V216=0,"",V216)</f>
        <v/>
      </c>
      <c r="O217" s="1" t="s">
        <v>1069</v>
      </c>
      <c r="Q217" s="9" t="s">
        <v>1079</v>
      </c>
      <c r="R217" s="10" t="str">
        <f>INDEX(BD:BD,W213+1)</f>
        <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
      </c>
      <c r="O218" s="1" t="s">
        <v>1069</v>
      </c>
      <c r="Q218" s="14" t="s">
        <v>21</v>
      </c>
      <c r="R218" s="10" t="str">
        <f>INDEX(BE:BE,W213+1)</f>
        <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
      </c>
      <c r="O219" s="1" t="s">
        <v>1069</v>
      </c>
      <c r="Q219" s="9" t="s">
        <v>12</v>
      </c>
      <c r="R219" s="10">
        <f>IF(INDEX(AX:AX,W213+1)="",0,INDEX(AX:AX,W213+1)&amp;"/"&amp;INDEX(AY:AY,W213+1))</f>
        <v>0</v>
      </c>
      <c r="S219" s="11"/>
      <c r="T219" s="11"/>
      <c r="U219" s="11"/>
      <c r="V219" s="12"/>
      <c r="W219" s="16"/>
      <c r="X219" s="9"/>
      <c r="Y219" s="28"/>
      <c r="Z219" s="28"/>
      <c r="AA219" s="29"/>
      <c r="BF219" s="9" t="s">
        <v>1049</v>
      </c>
      <c r="BG219" s="1">
        <v>218</v>
      </c>
    </row>
    <row r="220" spans="1:59">
      <c r="A220" s="1" t="str">
        <f t="shared" si="40"/>
        <v>|PT|&gt;||シールド数|&gt;||</v>
      </c>
      <c r="B220" s="1" t="s">
        <v>1049</v>
      </c>
      <c r="C220" s="1" t="s">
        <v>1069</v>
      </c>
      <c r="D220" s="1" t="s">
        <v>12</v>
      </c>
      <c r="E220" s="1" t="s">
        <v>1069</v>
      </c>
      <c r="F220" s="1" t="s">
        <v>1083</v>
      </c>
      <c r="G220" s="1" t="s">
        <v>1069</v>
      </c>
      <c r="H220" s="1" t="str">
        <f>IF(R219=0,"",R219)</f>
        <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*0/0</v>
      </c>
      <c r="B227" s="1" t="s">
        <v>1049</v>
      </c>
      <c r="C227" s="1" t="str">
        <f>"*"&amp;R227&amp;"/"&amp;T227</f>
        <v>*0/0</v>
      </c>
      <c r="Q227" s="9" t="s">
        <v>3</v>
      </c>
      <c r="R227" s="10">
        <f>INDEX(AJ:AJ,W226+1)</f>
        <v>0</v>
      </c>
      <c r="S227" s="11" t="s">
        <v>4</v>
      </c>
      <c r="T227" s="10">
        <f>INDEX(AK:AK,W226+1)</f>
        <v>0</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f>INDEX(AF:AF,W226+1)</f>
        <v>0</v>
      </c>
      <c r="S228" s="15" t="s">
        <v>1</v>
      </c>
      <c r="T228" s="10">
        <f>INDEX(AG:AG,W226+1)</f>
        <v>0</v>
      </c>
      <c r="U228" s="15" t="s">
        <v>2</v>
      </c>
      <c r="V228" s="10">
        <f>INDEX(AI:AI,W226+1)</f>
        <v>0</v>
      </c>
      <c r="W228" s="16"/>
      <c r="X228" s="10">
        <f>INDEX(AQ:AQ,W226+1)</f>
        <v>0</v>
      </c>
      <c r="Y228" s="28"/>
      <c r="Z228" s="28"/>
      <c r="AA228" s="29"/>
      <c r="BF228" s="9" t="s">
        <v>1049</v>
      </c>
      <c r="BG228" s="1">
        <v>227</v>
      </c>
    </row>
    <row r="229" spans="1:59">
      <c r="A229" s="1" t="str">
        <f t="shared" si="40"/>
        <v>|色||レアリティ||マナコスト||</v>
      </c>
      <c r="B229" s="1" t="s">
        <v>1049</v>
      </c>
      <c r="C229" s="1" t="s">
        <v>1069</v>
      </c>
      <c r="D229" s="4" t="s">
        <v>0</v>
      </c>
      <c r="E229" s="1" t="s">
        <v>1069</v>
      </c>
      <c r="F229" s="1" t="str">
        <f>IF(R228=0,"",R228)</f>
        <v/>
      </c>
      <c r="G229" s="1" t="s">
        <v>1069</v>
      </c>
      <c r="H229" s="4" t="s">
        <v>1073</v>
      </c>
      <c r="I229" s="1" t="s">
        <v>1069</v>
      </c>
      <c r="J229" s="1" t="str">
        <f>IF(T228=0,"",T228)</f>
        <v/>
      </c>
      <c r="K229" s="1" t="s">
        <v>1069</v>
      </c>
      <c r="L229" s="4" t="s">
        <v>1074</v>
      </c>
      <c r="M229" s="1" t="s">
        <v>1069</v>
      </c>
      <c r="N229" s="1" t="str">
        <f>IF(V228=0,"",V228)</f>
        <v/>
      </c>
      <c r="O229" s="1" t="s">
        <v>1069</v>
      </c>
      <c r="Q229" s="9" t="s">
        <v>5</v>
      </c>
      <c r="R229" s="10">
        <f>INDEX(AL:AL,W226+1)</f>
        <v>0</v>
      </c>
      <c r="S229" s="15" t="s">
        <v>1075</v>
      </c>
      <c r="T229" s="10">
        <f>INDEX(AN:AN,W226+1)</f>
        <v>0</v>
      </c>
      <c r="U229" s="10">
        <f>INDEX(AO:AO,W226+1)</f>
        <v>0</v>
      </c>
      <c r="V229" s="10">
        <f>INDEX(AP:AP,W226+1)</f>
        <v>0</v>
      </c>
      <c r="W229" s="16"/>
      <c r="X229" s="10" t="str">
        <f>INDEX(AZ:AZ,W226+1)</f>
        <v/>
      </c>
      <c r="Y229" s="10" t="str">
        <f>INDEX(BA:BA,W226+1)</f>
        <v/>
      </c>
      <c r="Z229" s="10" t="str">
        <f>INDEX(BB:BB,W226+1)</f>
        <v/>
      </c>
      <c r="AA229" s="10">
        <f>INDEX(BC:BC,W226+1)</f>
        <v>0</v>
      </c>
      <c r="BF229" s="9" t="s">
        <v>1049</v>
      </c>
      <c r="BG229" s="1">
        <v>228</v>
      </c>
    </row>
    <row r="230" spans="1:59">
      <c r="A230" s="1" t="str">
        <f t="shared" si="40"/>
        <v>|種別||サブタイプ||||</v>
      </c>
      <c r="B230" s="1" t="s">
        <v>1049</v>
      </c>
      <c r="C230" s="1" t="s">
        <v>1069</v>
      </c>
      <c r="D230" s="4" t="s">
        <v>5</v>
      </c>
      <c r="E230" s="1" t="s">
        <v>1069</v>
      </c>
      <c r="F230" s="1" t="str">
        <f>IF(R229=0,"",R229)</f>
        <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
      </c>
      <c r="S230" s="11"/>
      <c r="T230" s="11"/>
      <c r="U230" s="11"/>
      <c r="V230" s="12"/>
      <c r="W230" s="16"/>
      <c r="X230" s="8"/>
      <c r="Y230" s="8"/>
      <c r="Z230" s="8"/>
      <c r="AA230" s="30"/>
      <c r="BF230" s="9" t="s">
        <v>1049</v>
      </c>
      <c r="BG230" s="1">
        <v>229</v>
      </c>
    </row>
    <row r="231" spans="1:59">
      <c r="A231" s="1" t="str">
        <f t="shared" si="40"/>
        <v>|テキスト|&gt;|&gt;|&gt;|&gt;||</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
      </c>
      <c r="O231" s="1" t="s">
        <v>1069</v>
      </c>
      <c r="Q231" s="14" t="s">
        <v>21</v>
      </c>
      <c r="R231" s="10" t="str">
        <f>INDEX(BE:BE,W226+1)</f>
        <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f>INDEX(AF:AF,W239+1)</f>
        <v>0</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|色||レアリティ||マナコスト||</v>
      </c>
      <c r="B242" s="1" t="s">
        <v>1049</v>
      </c>
      <c r="C242" s="1" t="s">
        <v>1069</v>
      </c>
      <c r="D242" s="4" t="s">
        <v>0</v>
      </c>
      <c r="E242" s="1" t="s">
        <v>1069</v>
      </c>
      <c r="F242" s="1" t="str">
        <f>IF(R241=0,"",R241)</f>
        <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f>INDEX(AF:AF,W252+1)</f>
        <v>0</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|色||レアリティ||マナコスト||</v>
      </c>
      <c r="B255" s="1" t="s">
        <v>1049</v>
      </c>
      <c r="C255" s="1" t="s">
        <v>1069</v>
      </c>
      <c r="D255" s="4" t="s">
        <v>0</v>
      </c>
      <c r="E255" s="1" t="s">
        <v>1069</v>
      </c>
      <c r="F255" s="1" t="str">
        <f>IF(R254=0,"",R254)</f>
        <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f>INDEX(AF:AF,W265+1)</f>
        <v>0</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|色||レアリティ||マナコスト||</v>
      </c>
      <c r="B268" s="1" t="s">
        <v>1049</v>
      </c>
      <c r="C268" s="1" t="s">
        <v>1069</v>
      </c>
      <c r="D268" s="4" t="s">
        <v>0</v>
      </c>
      <c r="E268" s="1" t="s">
        <v>1069</v>
      </c>
      <c r="F268" s="1" t="str">
        <f>IF(R267=0,"",R267)</f>
        <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f>INDEX(AF:AF,W278+1)</f>
        <v>0</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|色||レアリティ||マナコスト||</v>
      </c>
      <c r="B281" s="1" t="s">
        <v>1049</v>
      </c>
      <c r="C281" s="1" t="s">
        <v>1069</v>
      </c>
      <c r="D281" s="4" t="s">
        <v>0</v>
      </c>
      <c r="E281" s="1" t="s">
        <v>1069</v>
      </c>
      <c r="F281" s="1" t="str">
        <f>IF(R280=0,"",R280)</f>
        <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f>INDEX(AF:AF,W291+1)</f>
        <v>0</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|色||レアリティ||マナコスト||</v>
      </c>
      <c r="B294" s="1" t="s">
        <v>1049</v>
      </c>
      <c r="C294" s="1" t="s">
        <v>1069</v>
      </c>
      <c r="D294" s="4" t="s">
        <v>0</v>
      </c>
      <c r="E294" s="1" t="s">
        <v>1069</v>
      </c>
      <c r="F294" s="1" t="str">
        <f>IF(R293=0,"",R293)</f>
        <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f>INDEX(AF:AF,W304+1)</f>
        <v>0</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|色||レアリティ||マナコスト||</v>
      </c>
      <c r="B307" s="1" t="s">
        <v>1049</v>
      </c>
      <c r="C307" s="1" t="s">
        <v>1069</v>
      </c>
      <c r="D307" s="4" t="s">
        <v>0</v>
      </c>
      <c r="E307" s="1" t="s">
        <v>1069</v>
      </c>
      <c r="F307" s="1" t="str">
        <f>IF(R306=0,"",R306)</f>
        <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f>INDEX(AF:AF,W317+1)</f>
        <v>0</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|色||レアリティ||マナコスト||</v>
      </c>
      <c r="B320" s="1" t="s">
        <v>1049</v>
      </c>
      <c r="C320" s="1" t="s">
        <v>1069</v>
      </c>
      <c r="D320" s="4" t="s">
        <v>0</v>
      </c>
      <c r="E320" s="1" t="s">
        <v>1069</v>
      </c>
      <c r="F320" s="1" t="str">
        <f>IF(R319=0,"",R319)</f>
        <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t="s">
        <v>1049</v>
      </c>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f>INDEX(AF:AF,W330+1)</f>
        <v>0</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|色||レアリティ||マナコスト||</v>
      </c>
      <c r="B333" s="1" t="s">
        <v>1049</v>
      </c>
      <c r="C333" s="1" t="s">
        <v>1069</v>
      </c>
      <c r="D333" s="4" t="s">
        <v>0</v>
      </c>
      <c r="E333" s="1" t="s">
        <v>1069</v>
      </c>
      <c r="F333" s="1" t="str">
        <f>IF(R332=0,"",R332)</f>
        <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f>INDEX(AF:AF,W343+1)</f>
        <v>0</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|色||レアリティ||マナコスト||</v>
      </c>
      <c r="B346" s="1" t="s">
        <v>1049</v>
      </c>
      <c r="C346" s="1" t="s">
        <v>1069</v>
      </c>
      <c r="D346" s="4" t="s">
        <v>0</v>
      </c>
      <c r="E346" s="1" t="s">
        <v>1069</v>
      </c>
      <c r="F346" s="1" t="str">
        <f>IF(R345=0,"",R345)</f>
        <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f>INDEX(AF:AF,W356+1)</f>
        <v>0</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|色||レアリティ||マナコスト||</v>
      </c>
      <c r="B359" s="1" t="s">
        <v>1049</v>
      </c>
      <c r="C359" s="1" t="s">
        <v>1069</v>
      </c>
      <c r="D359" s="4" t="s">
        <v>0</v>
      </c>
      <c r="E359" s="1" t="s">
        <v>1069</v>
      </c>
      <c r="F359" s="1" t="str">
        <f>IF(R358=0,"",R358)</f>
        <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f>INDEX(AF:AF,W369+1)</f>
        <v>0</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|色||レアリティ||マナコスト||</v>
      </c>
      <c r="B372" s="1" t="s">
        <v>1049</v>
      </c>
      <c r="C372" s="1" t="s">
        <v>1069</v>
      </c>
      <c r="D372" s="4" t="s">
        <v>0</v>
      </c>
      <c r="E372" s="1" t="s">
        <v>1069</v>
      </c>
      <c r="F372" s="1" t="str">
        <f>IF(R371=0,"",R371)</f>
        <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f>INDEX(AF:AF,W382+1)</f>
        <v>0</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|色||レアリティ||マナコスト||</v>
      </c>
      <c r="B385" s="1" t="s">
        <v>1049</v>
      </c>
      <c r="C385" s="1" t="s">
        <v>1069</v>
      </c>
      <c r="D385" s="4" t="s">
        <v>0</v>
      </c>
      <c r="E385" s="1" t="s">
        <v>1069</v>
      </c>
      <c r="F385" s="1" t="str">
        <f>IF(R384=0,"",R384)</f>
        <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f>INDEX(AF:AF,W395+1)</f>
        <v>0</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|色||レアリティ||マナコスト||</v>
      </c>
      <c r="B398" s="1" t="s">
        <v>1049</v>
      </c>
      <c r="C398" s="1" t="s">
        <v>1069</v>
      </c>
      <c r="D398" s="4" t="s">
        <v>0</v>
      </c>
      <c r="E398" s="1" t="s">
        <v>1069</v>
      </c>
      <c r="F398" s="1" t="str">
        <f>IF(R397=0,"",R397)</f>
        <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f>INDEX(AF:AF,W408+1)</f>
        <v>0</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|色||レアリティ||マナコスト||</v>
      </c>
      <c r="B411" s="1" t="s">
        <v>1049</v>
      </c>
      <c r="C411" s="1" t="s">
        <v>1069</v>
      </c>
      <c r="D411" s="4" t="s">
        <v>0</v>
      </c>
      <c r="E411" s="1" t="s">
        <v>1069</v>
      </c>
      <c r="F411" s="1" t="str">
        <f>IF(R410=0,"",R410)</f>
        <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f>INDEX(AF:AF,W421+1)</f>
        <v>0</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|色||レアリティ||マナコスト||</v>
      </c>
      <c r="B424" s="1" t="s">
        <v>1049</v>
      </c>
      <c r="C424" s="1" t="s">
        <v>1069</v>
      </c>
      <c r="D424" s="4" t="s">
        <v>0</v>
      </c>
      <c r="E424" s="1" t="s">
        <v>1069</v>
      </c>
      <c r="F424" s="1" t="str">
        <f>IF(R423=0,"",R423)</f>
        <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f>INDEX(AF:AF,W434+1)</f>
        <v>0</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|色||レアリティ||マナコスト||</v>
      </c>
      <c r="B437" s="1" t="s">
        <v>1049</v>
      </c>
      <c r="C437" s="1" t="s">
        <v>1069</v>
      </c>
      <c r="D437" s="4" t="s">
        <v>0</v>
      </c>
      <c r="E437" s="1" t="s">
        <v>1069</v>
      </c>
      <c r="F437" s="1" t="str">
        <f>IF(R436=0,"",R436)</f>
        <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f>INDEX(AF:AF,W447+1)</f>
        <v>0</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|色||レアリティ||マナコスト||</v>
      </c>
      <c r="B450" s="1" t="s">
        <v>1049</v>
      </c>
      <c r="C450" s="1" t="s">
        <v>1069</v>
      </c>
      <c r="D450" s="4" t="s">
        <v>0</v>
      </c>
      <c r="E450" s="1" t="s">
        <v>1069</v>
      </c>
      <c r="F450" s="1" t="str">
        <f>IF(R449=0,"",R449)</f>
        <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f>INDEX(AF:AF,W460+1)</f>
        <v>0</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|色||レアリティ||マナコスト||</v>
      </c>
      <c r="B463" s="1" t="s">
        <v>1049</v>
      </c>
      <c r="C463" s="1" t="s">
        <v>1069</v>
      </c>
      <c r="D463" s="4" t="s">
        <v>0</v>
      </c>
      <c r="E463" s="1" t="s">
        <v>1069</v>
      </c>
      <c r="F463" s="1" t="str">
        <f>IF(R462=0,"",R462)</f>
        <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f>INDEX(AF:AF,W473+1)</f>
        <v>0</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|色||レアリティ||マナコスト||</v>
      </c>
      <c r="B476" s="1" t="s">
        <v>1049</v>
      </c>
      <c r="C476" s="1" t="s">
        <v>1069</v>
      </c>
      <c r="D476" s="4" t="s">
        <v>0</v>
      </c>
      <c r="E476" s="1" t="s">
        <v>1069</v>
      </c>
      <c r="F476" s="1" t="str">
        <f>IF(R475=0,"",R475)</f>
        <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f>INDEX(AF:AF,W486+1)</f>
        <v>0</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|色||レアリティ||マナコスト||</v>
      </c>
      <c r="B489" s="1" t="s">
        <v>1049</v>
      </c>
      <c r="C489" s="1" t="s">
        <v>1069</v>
      </c>
      <c r="D489" s="4" t="s">
        <v>0</v>
      </c>
      <c r="E489" s="1" t="s">
        <v>1069</v>
      </c>
      <c r="F489" s="1" t="str">
        <f>IF(R488=0,"",R488)</f>
        <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f>INDEX(AF:AF,W499+1)</f>
        <v>0</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|色||レアリティ||マナコスト||</v>
      </c>
      <c r="B502" s="1" t="s">
        <v>1049</v>
      </c>
      <c r="C502" s="1" t="s">
        <v>1069</v>
      </c>
      <c r="D502" s="4" t="s">
        <v>0</v>
      </c>
      <c r="E502" s="1" t="s">
        <v>1069</v>
      </c>
      <c r="F502" s="1" t="str">
        <f>IF(R501=0,"",R501)</f>
        <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f>INDEX(AF:AF,W512+1)</f>
        <v>0</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|色||レアリティ||マナコスト||</v>
      </c>
      <c r="B515" s="1" t="s">
        <v>1049</v>
      </c>
      <c r="C515" s="1" t="s">
        <v>1069</v>
      </c>
      <c r="D515" s="4" t="s">
        <v>0</v>
      </c>
      <c r="E515" s="1" t="s">
        <v>1069</v>
      </c>
      <c r="F515" s="1" t="str">
        <f>IF(R514=0,"",R514)</f>
        <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f>INDEX(AF:AF,W525+1)</f>
        <v>0</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|色||レアリティ||マナコスト||</v>
      </c>
      <c r="B528" s="1" t="s">
        <v>1049</v>
      </c>
      <c r="C528" s="1" t="s">
        <v>1069</v>
      </c>
      <c r="D528" s="4" t="s">
        <v>0</v>
      </c>
      <c r="E528" s="1" t="s">
        <v>1069</v>
      </c>
      <c r="F528" s="1" t="str">
        <f>IF(R527=0,"",R527)</f>
        <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f>INDEX(AF:AF,W538+1)</f>
        <v>0</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|色||レアリティ||マナコスト||</v>
      </c>
      <c r="B541" s="1" t="s">
        <v>1049</v>
      </c>
      <c r="C541" s="1" t="s">
        <v>1069</v>
      </c>
      <c r="D541" s="4" t="s">
        <v>0</v>
      </c>
      <c r="E541" s="1" t="s">
        <v>1069</v>
      </c>
      <c r="F541" s="1" t="str">
        <f>IF(R540=0,"",R540)</f>
        <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f>INDEX(AF:AF,W551+1)</f>
        <v>0</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|色||レアリティ||マナコスト||</v>
      </c>
      <c r="B554" s="1" t="s">
        <v>1049</v>
      </c>
      <c r="C554" s="1" t="s">
        <v>1069</v>
      </c>
      <c r="D554" s="4" t="s">
        <v>0</v>
      </c>
      <c r="E554" s="1" t="s">
        <v>1069</v>
      </c>
      <c r="F554" s="1" t="str">
        <f>IF(R553=0,"",R553)</f>
        <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f>INDEX(AF:AF,W564+1)</f>
        <v>0</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|色||レアリティ||マナコスト||</v>
      </c>
      <c r="B567" s="1" t="s">
        <v>1049</v>
      </c>
      <c r="C567" s="1" t="s">
        <v>1069</v>
      </c>
      <c r="D567" s="4" t="s">
        <v>0</v>
      </c>
      <c r="E567" s="1" t="s">
        <v>1069</v>
      </c>
      <c r="F567" s="1" t="str">
        <f>IF(R566=0,"",R566)</f>
        <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f>INDEX(AF:AF,W577+1)</f>
        <v>0</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|色||レアリティ||マナコスト||</v>
      </c>
      <c r="B580" s="1" t="s">
        <v>1049</v>
      </c>
      <c r="C580" s="1" t="s">
        <v>1069</v>
      </c>
      <c r="D580" s="4" t="s">
        <v>0</v>
      </c>
      <c r="E580" s="1" t="s">
        <v>1069</v>
      </c>
      <c r="F580" s="1" t="str">
        <f>IF(R579=0,"",R579)</f>
        <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f>INDEX(AF:AF,W590+1)</f>
        <v>0</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|色||レアリティ||マナコスト||</v>
      </c>
      <c r="B593" s="1" t="s">
        <v>1049</v>
      </c>
      <c r="C593" s="1" t="s">
        <v>1069</v>
      </c>
      <c r="D593" s="4" t="s">
        <v>0</v>
      </c>
      <c r="E593" s="1" t="s">
        <v>1069</v>
      </c>
      <c r="F593" s="1" t="str">
        <f>IF(R592=0,"",R592)</f>
        <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f>INDEX(AF:AF,W603+1)</f>
        <v>0</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|色||レアリティ||マナコスト||</v>
      </c>
      <c r="B606" s="1" t="s">
        <v>1049</v>
      </c>
      <c r="C606" s="1" t="s">
        <v>1069</v>
      </c>
      <c r="D606" s="4" t="s">
        <v>0</v>
      </c>
      <c r="E606" s="1" t="s">
        <v>1069</v>
      </c>
      <c r="F606" s="1" t="str">
        <f>IF(R605=0,"",R605)</f>
        <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f>INDEX(AF:AF,W616+1)</f>
        <v>0</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|色||レアリティ||マナコスト||</v>
      </c>
      <c r="B619" s="1" t="s">
        <v>1049</v>
      </c>
      <c r="C619" s="1" t="s">
        <v>1069</v>
      </c>
      <c r="D619" s="4" t="s">
        <v>0</v>
      </c>
      <c r="E619" s="1" t="s">
        <v>1069</v>
      </c>
      <c r="F619" s="1" t="str">
        <f>IF(R618=0,"",R618)</f>
        <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f>INDEX(AF:AF,W629+1)</f>
        <v>0</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|色||レアリティ||マナコスト||</v>
      </c>
      <c r="B632" s="1" t="s">
        <v>1049</v>
      </c>
      <c r="C632" s="1" t="s">
        <v>1069</v>
      </c>
      <c r="D632" s="4" t="s">
        <v>0</v>
      </c>
      <c r="E632" s="1" t="s">
        <v>1069</v>
      </c>
      <c r="F632" s="1" t="str">
        <f>IF(R631=0,"",R631)</f>
        <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f>INDEX(AF:AF,W642+1)</f>
        <v>0</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|色||レアリティ||マナコスト||</v>
      </c>
      <c r="B645" s="1" t="s">
        <v>1049</v>
      </c>
      <c r="C645" s="1" t="s">
        <v>1069</v>
      </c>
      <c r="D645" s="4" t="s">
        <v>0</v>
      </c>
      <c r="E645" s="1" t="s">
        <v>1069</v>
      </c>
      <c r="F645" s="1" t="str">
        <f>IF(R644=0,"",R644)</f>
        <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G42" sqref="AG42"/>
    </sheetView>
  </sheetViews>
  <sheetFormatPr defaultColWidth="9" defaultRowHeight="13.5"/>
  <cols>
    <col min="1" max="1" width="28.2416666666667"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8.825" style="1" customWidth="1"/>
    <col min="34" max="34" width="4.55" style="1" customWidth="1"/>
    <col min="35" max="35" width="5" style="1" customWidth="1"/>
    <col min="36" max="38" width="9" style="1"/>
    <col min="39" max="39" width="9" style="1" customWidth="1"/>
    <col min="40" max="45" width="9" style="1"/>
    <col min="46" max="46" width="9.125" style="1"/>
    <col min="47" max="48" width="9" style="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663</v>
      </c>
      <c r="AG2" s="36" t="s">
        <v>24</v>
      </c>
      <c r="AH2" s="36"/>
      <c r="AI2" s="36">
        <v>15</v>
      </c>
      <c r="AJ2" s="36" t="s">
        <v>664</v>
      </c>
      <c r="AK2" s="36" t="s">
        <v>665</v>
      </c>
      <c r="AL2" s="36" t="s">
        <v>27</v>
      </c>
      <c r="AM2" s="36"/>
      <c r="AN2" s="36" t="s">
        <v>666</v>
      </c>
      <c r="AO2" s="36"/>
      <c r="AP2" s="36"/>
      <c r="AQ2" s="36" t="s">
        <v>35</v>
      </c>
      <c r="AR2" s="36"/>
      <c r="AS2" s="36"/>
      <c r="AT2" s="38">
        <v>42799</v>
      </c>
      <c r="AU2" s="36"/>
      <c r="AV2" s="36"/>
      <c r="AW2" s="36"/>
      <c r="AX2" s="36">
        <v>3</v>
      </c>
      <c r="AY2" s="36">
        <v>5</v>
      </c>
      <c r="AZ2" s="36" t="str">
        <f t="shared" ref="AZ2:AZ51" si="0">LEFT(AQ2,2)</f>
        <v>ディ</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ディフェンダー</v>
      </c>
      <c r="BE2" s="30" t="str">
        <f>IF(AK2="","",VLOOKUP(AK2,BH:BJ,3,FALSE))</f>
        <v/>
      </c>
      <c r="BF2" s="9" t="s">
        <v>1049</v>
      </c>
      <c r="BG2" s="1">
        <v>1</v>
      </c>
      <c r="BH2" s="1" t="s">
        <v>209</v>
      </c>
      <c r="BI2" s="1" t="s">
        <v>1055</v>
      </c>
      <c r="BJ2" s="1" t="s">
        <v>1056</v>
      </c>
    </row>
    <row r="3" spans="2:62">
      <c r="B3" s="1" t="s">
        <v>1049</v>
      </c>
      <c r="Q3" s="2" t="s">
        <v>23</v>
      </c>
      <c r="R3" s="2" t="s">
        <v>164</v>
      </c>
      <c r="S3" s="2" t="s">
        <v>288</v>
      </c>
      <c r="T3" s="2" t="s">
        <v>398</v>
      </c>
      <c r="U3" s="2" t="s">
        <v>510</v>
      </c>
      <c r="V3" s="2" t="s">
        <v>1057</v>
      </c>
      <c r="W3" s="2"/>
      <c r="AB3" s="1" t="s">
        <v>288</v>
      </c>
      <c r="AC3" s="1" t="s">
        <v>340</v>
      </c>
      <c r="AD3" s="16" t="s">
        <v>1058</v>
      </c>
      <c r="AE3" s="24">
        <v>2</v>
      </c>
      <c r="AF3" s="25" t="s">
        <v>663</v>
      </c>
      <c r="AG3" s="36" t="s">
        <v>24</v>
      </c>
      <c r="AH3" s="36"/>
      <c r="AI3" s="36">
        <v>5</v>
      </c>
      <c r="AJ3" s="36" t="s">
        <v>667</v>
      </c>
      <c r="AK3" s="36" t="s">
        <v>668</v>
      </c>
      <c r="AL3" s="36" t="s">
        <v>27</v>
      </c>
      <c r="AM3" s="36"/>
      <c r="AN3" s="36" t="s">
        <v>669</v>
      </c>
      <c r="AO3" s="36"/>
      <c r="AP3" s="36"/>
      <c r="AQ3" s="36"/>
      <c r="AR3" s="36"/>
      <c r="AS3" s="36"/>
      <c r="AT3" s="38">
        <v>42795</v>
      </c>
      <c r="AU3" s="36"/>
      <c r="AV3" s="36"/>
      <c r="AW3" s="36"/>
      <c r="AX3" s="36">
        <v>3</v>
      </c>
      <c r="AY3" s="36">
        <v>1</v>
      </c>
      <c r="AZ3" s="36" t="str">
        <f t="shared" si="0"/>
        <v/>
      </c>
      <c r="BA3" s="36" t="str">
        <f t="shared" si="1"/>
        <v/>
      </c>
      <c r="BB3" s="36" t="str">
        <f t="shared" si="2"/>
        <v/>
      </c>
      <c r="BC3" s="36"/>
      <c r="BD3" s="36" t="str">
        <f t="shared" si="3"/>
        <v/>
      </c>
      <c r="BE3" s="30" t="str">
        <f>IF(AK3="","",VLOOKUP(AK3,BH:BJ,3,FALSE))</f>
        <v/>
      </c>
      <c r="BF3" s="9" t="s">
        <v>1049</v>
      </c>
      <c r="BG3" s="1">
        <v>2</v>
      </c>
      <c r="BH3" s="1" t="s">
        <v>324</v>
      </c>
      <c r="BI3" s="1" t="s">
        <v>1055</v>
      </c>
      <c r="BJ3" s="1" t="s">
        <v>1059</v>
      </c>
    </row>
    <row r="4" spans="2:62">
      <c r="B4" s="1" t="s">
        <v>1049</v>
      </c>
      <c r="Q4" s="1" t="s">
        <v>24</v>
      </c>
      <c r="R4" s="2" t="s">
        <v>78</v>
      </c>
      <c r="S4" s="2" t="s">
        <v>119</v>
      </c>
      <c r="T4" s="2" t="s">
        <v>143</v>
      </c>
      <c r="AB4" s="1" t="s">
        <v>398</v>
      </c>
      <c r="AC4" s="1" t="s">
        <v>1060</v>
      </c>
      <c r="AD4" s="16" t="s">
        <v>1061</v>
      </c>
      <c r="AE4" s="24">
        <v>3</v>
      </c>
      <c r="AF4" s="25" t="s">
        <v>663</v>
      </c>
      <c r="AG4" s="36" t="s">
        <v>24</v>
      </c>
      <c r="AH4" s="36"/>
      <c r="AI4" s="36">
        <v>6</v>
      </c>
      <c r="AJ4" s="36" t="s">
        <v>670</v>
      </c>
      <c r="AK4" s="36" t="s">
        <v>671</v>
      </c>
      <c r="AL4" s="36" t="s">
        <v>27</v>
      </c>
      <c r="AM4" s="36"/>
      <c r="AN4" s="36" t="s">
        <v>669</v>
      </c>
      <c r="AO4" s="36"/>
      <c r="AP4" s="36"/>
      <c r="AQ4" s="36" t="s">
        <v>35</v>
      </c>
      <c r="AR4" s="36" t="s">
        <v>672</v>
      </c>
      <c r="AS4" s="36"/>
      <c r="AT4" s="38">
        <v>42736</v>
      </c>
      <c r="AU4" s="36"/>
      <c r="AV4" s="36"/>
      <c r="AW4" s="36"/>
      <c r="AX4" s="36">
        <v>1</v>
      </c>
      <c r="AY4" s="36">
        <v>1</v>
      </c>
      <c r="AZ4" s="36" t="str">
        <f t="shared" si="0"/>
        <v>ディ</v>
      </c>
      <c r="BA4" s="36" t="str">
        <f t="shared" si="1"/>
        <v/>
      </c>
      <c r="BB4" s="36" t="str">
        <f t="shared" si="2"/>
        <v/>
      </c>
      <c r="BC4" s="36"/>
      <c r="BD4" s="36" t="str">
        <f t="shared" si="3"/>
        <v>ディフェンダー&amp;br;このクリーチャーが死亡したとき、3個のジェムをあなたのプレインズウォーカーの色に変換する。</v>
      </c>
      <c r="BE4" s="30" t="str">
        <f>IF(AK4="","",VLOOKUP(AK4,BH:BJ,3,FALSE))</f>
        <v>When this creature dies, convert 3 gems to your Planeswalker's color.</v>
      </c>
      <c r="BF4" s="9" t="s">
        <v>1049</v>
      </c>
      <c r="BG4" s="1">
        <v>3</v>
      </c>
      <c r="BH4" s="1" t="s">
        <v>540</v>
      </c>
      <c r="BI4" s="1" t="s">
        <v>1055</v>
      </c>
      <c r="BJ4" s="1" t="s">
        <v>1062</v>
      </c>
    </row>
    <row r="5" spans="2:62">
      <c r="B5" s="1" t="s">
        <v>1049</v>
      </c>
      <c r="Q5" s="5"/>
      <c r="R5" s="6"/>
      <c r="S5" s="6"/>
      <c r="T5" s="6"/>
      <c r="U5" s="6"/>
      <c r="V5" s="7"/>
      <c r="W5" s="8">
        <v>1</v>
      </c>
      <c r="X5" s="5"/>
      <c r="Y5" s="26"/>
      <c r="Z5" s="26"/>
      <c r="AA5" s="27"/>
      <c r="AB5" s="1" t="s">
        <v>510</v>
      </c>
      <c r="AC5" s="1" t="s">
        <v>1063</v>
      </c>
      <c r="AD5" s="16" t="s">
        <v>1064</v>
      </c>
      <c r="AE5" s="24">
        <v>4</v>
      </c>
      <c r="AF5" s="25" t="s">
        <v>663</v>
      </c>
      <c r="AG5" s="36" t="s">
        <v>24</v>
      </c>
      <c r="AH5" s="36"/>
      <c r="AI5" s="36">
        <v>5</v>
      </c>
      <c r="AJ5" s="36" t="s">
        <v>673</v>
      </c>
      <c r="AK5" s="36" t="s">
        <v>674</v>
      </c>
      <c r="AL5" s="36" t="s">
        <v>61</v>
      </c>
      <c r="AM5" s="36"/>
      <c r="AN5" s="36"/>
      <c r="AO5" s="36"/>
      <c r="AP5" s="36"/>
      <c r="AQ5" s="36" t="s">
        <v>431</v>
      </c>
      <c r="AR5" s="36"/>
      <c r="AS5" s="36"/>
      <c r="AT5" s="38"/>
      <c r="AU5" s="36"/>
      <c r="AV5" s="36"/>
      <c r="AW5" s="36"/>
      <c r="AX5" s="36" t="s">
        <v>1090</v>
      </c>
      <c r="AY5" s="36" t="s">
        <v>1090</v>
      </c>
      <c r="AZ5" s="36" t="str">
        <f t="shared" si="0"/>
        <v>クリ</v>
      </c>
      <c r="BA5" s="36" t="str">
        <f t="shared" si="1"/>
        <v/>
      </c>
      <c r="BB5" s="36" t="str">
        <f t="shared" si="2"/>
        <v/>
      </c>
      <c r="BC5" s="36"/>
      <c r="BD5" s="36" t="str">
        <f t="shared" si="3"/>
        <v>クリーチャー1体を対象とする。それは+2/+2の修正を受ける。</v>
      </c>
      <c r="BE5" s="30" t="str">
        <f>IF(AK5="","",VLOOKUP(AK5,BH:BJ,3,FALSE))</f>
        <v>Give +2/+2 to target creature.</v>
      </c>
      <c r="BF5" s="9" t="s">
        <v>1049</v>
      </c>
      <c r="BG5" s="1">
        <v>4</v>
      </c>
      <c r="BH5" s="1" t="s">
        <v>637</v>
      </c>
      <c r="BI5" s="1" t="s">
        <v>1055</v>
      </c>
      <c r="BJ5" s="1" t="s">
        <v>1065</v>
      </c>
    </row>
    <row r="6" spans="1:62">
      <c r="A6" s="1" t="str">
        <f t="shared" ref="A6:A69" si="4">CONCATENATE(C6,D6,E6,F6,G6,H6,I6,J6,K6,L6,M6,N6,O6,P6)</f>
        <v>*墓碑のゴーレム/Epitaph Golem</v>
      </c>
      <c r="B6" s="1" t="s">
        <v>1049</v>
      </c>
      <c r="C6" s="1" t="str">
        <f>"*"&amp;R6&amp;"/"&amp;T6</f>
        <v>*墓碑のゴーレム/Epitaph Golem</v>
      </c>
      <c r="Q6" s="9" t="s">
        <v>3</v>
      </c>
      <c r="R6" s="10" t="str">
        <f>INDEX(AJ:AJ,W5+1)</f>
        <v>墓碑のゴーレム</v>
      </c>
      <c r="S6" s="11" t="s">
        <v>4</v>
      </c>
      <c r="T6" s="10" t="str">
        <f>INDEX(AK:AK,W5+1)</f>
        <v>Epitaph Golem</v>
      </c>
      <c r="U6" s="11"/>
      <c r="V6" s="12"/>
      <c r="W6" s="13"/>
      <c r="X6" s="9"/>
      <c r="Y6" s="28"/>
      <c r="Z6" s="28"/>
      <c r="AA6" s="29"/>
      <c r="AB6" s="1" t="s">
        <v>663</v>
      </c>
      <c r="AC6" s="1" t="s">
        <v>1066</v>
      </c>
      <c r="AD6" s="16" t="s">
        <v>1067</v>
      </c>
      <c r="AE6" s="24">
        <v>5</v>
      </c>
      <c r="AF6" s="25" t="s">
        <v>663</v>
      </c>
      <c r="AG6" s="36" t="s">
        <v>24</v>
      </c>
      <c r="AH6" s="36"/>
      <c r="AI6" s="36">
        <v>1</v>
      </c>
      <c r="AJ6" s="36" t="s">
        <v>675</v>
      </c>
      <c r="AK6" s="36" t="s">
        <v>676</v>
      </c>
      <c r="AL6" s="36" t="s">
        <v>61</v>
      </c>
      <c r="AM6" s="36"/>
      <c r="AN6" s="36"/>
      <c r="AO6" s="36"/>
      <c r="AP6" s="36"/>
      <c r="AQ6" s="36" t="s">
        <v>677</v>
      </c>
      <c r="AR6" s="36"/>
      <c r="AS6" s="36"/>
      <c r="AT6" s="38"/>
      <c r="AU6" s="36"/>
      <c r="AV6" s="36"/>
      <c r="AW6" s="36"/>
      <c r="AX6" s="36" t="s">
        <v>1090</v>
      </c>
      <c r="AY6" s="36" t="s">
        <v>1090</v>
      </c>
      <c r="AZ6" s="36" t="str">
        <f t="shared" si="0"/>
        <v>クリ</v>
      </c>
      <c r="BA6" s="36" t="str">
        <f t="shared" si="1"/>
        <v/>
      </c>
      <c r="BB6" s="36" t="str">
        <f t="shared" si="2"/>
        <v/>
      </c>
      <c r="BC6" s="36"/>
      <c r="BD6" s="36" t="str">
        <f t="shared" si="3"/>
        <v>クリーチャー1体を対象とする。それは+1/0の修正を受ける。</v>
      </c>
      <c r="BE6" s="30" t="str">
        <f>IF(AK6="","",VLOOKUP(AK6,BH:BJ,3,FALSE))</f>
        <v>Give +1/0 to target creature.</v>
      </c>
      <c r="BF6" s="9" t="s">
        <v>1049</v>
      </c>
      <c r="BG6" s="1">
        <v>5</v>
      </c>
      <c r="BH6" s="1" t="s">
        <v>141</v>
      </c>
      <c r="BI6" s="1" t="s">
        <v>1055</v>
      </c>
      <c r="BJ6" s="1" t="s">
        <v>1068</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無色</v>
      </c>
      <c r="S7" s="15" t="s">
        <v>1</v>
      </c>
      <c r="T7" s="10" t="str">
        <f>INDEX(AG:AG,W5+1)</f>
        <v>コモン</v>
      </c>
      <c r="U7" s="15" t="s">
        <v>2</v>
      </c>
      <c r="V7" s="10">
        <f>INDEX(AI:AI,W5+1)</f>
        <v>15</v>
      </c>
      <c r="W7" s="16"/>
      <c r="X7" s="10" t="str">
        <f>INDEX(AQ:AQ,W5+1)</f>
        <v>ディフェンダー</v>
      </c>
      <c r="Y7" s="28"/>
      <c r="Z7" s="28"/>
      <c r="AA7" s="29"/>
      <c r="AB7" s="1" t="s">
        <v>645</v>
      </c>
      <c r="AC7" s="1" t="s">
        <v>1024</v>
      </c>
      <c r="AD7" s="16" t="s">
        <v>1071</v>
      </c>
      <c r="AE7" s="24">
        <v>6</v>
      </c>
      <c r="AF7" s="25" t="s">
        <v>663</v>
      </c>
      <c r="AG7" s="36" t="s">
        <v>24</v>
      </c>
      <c r="AH7" s="36"/>
      <c r="AI7" s="36">
        <v>11</v>
      </c>
      <c r="AJ7" s="36" t="s">
        <v>678</v>
      </c>
      <c r="AK7" s="36" t="s">
        <v>679</v>
      </c>
      <c r="AL7" s="36" t="s">
        <v>61</v>
      </c>
      <c r="AM7" s="36"/>
      <c r="AN7" s="36"/>
      <c r="AO7" s="36"/>
      <c r="AP7" s="36"/>
      <c r="AQ7" s="36" t="s">
        <v>680</v>
      </c>
      <c r="AR7" s="36"/>
      <c r="AS7" s="36"/>
      <c r="AT7" s="38"/>
      <c r="AU7" s="36"/>
      <c r="AV7" s="36"/>
      <c r="AW7" s="36"/>
      <c r="AX7" s="36" t="s">
        <v>1090</v>
      </c>
      <c r="AY7" s="36" t="s">
        <v>1090</v>
      </c>
      <c r="AZ7" s="36" t="str">
        <f t="shared" si="0"/>
        <v>クリ</v>
      </c>
      <c r="BA7" s="36" t="str">
        <f t="shared" si="1"/>
        <v/>
      </c>
      <c r="BB7" s="36" t="str">
        <f t="shared" si="2"/>
        <v/>
      </c>
      <c r="BC7" s="36"/>
      <c r="BD7" s="36" t="str">
        <f t="shared" si="3"/>
        <v>クリーチャー1体を対象とする。それは「ブロックされない」と「このクリーチャーが戦闘ダメージを与えたとき、あなたはカードを1枚捨てる。」を得る。</v>
      </c>
      <c r="BE7" s="30" t="str">
        <f>IF(AK7="","",VLOOKUP(AK7,BH:BJ,3,FALSE))</f>
        <v>Give Unblockable and &amp;#8216;When you deal combat damage, Discard 1 card.' to target creature.</v>
      </c>
      <c r="BF7" s="9" t="s">
        <v>1049</v>
      </c>
      <c r="BG7" s="1">
        <v>6</v>
      </c>
      <c r="BH7" s="1" t="s">
        <v>145</v>
      </c>
      <c r="BI7" s="1" t="s">
        <v>1055</v>
      </c>
      <c r="BJ7" s="1" t="s">
        <v>1072</v>
      </c>
    </row>
    <row r="8" spans="1:62">
      <c r="A8" s="1" t="str">
        <f t="shared" si="4"/>
        <v>|色|無色|レアリティ|コモン|マナコスト|15|</v>
      </c>
      <c r="B8" s="1" t="s">
        <v>1049</v>
      </c>
      <c r="C8" s="1" t="s">
        <v>1069</v>
      </c>
      <c r="D8" s="4" t="s">
        <v>0</v>
      </c>
      <c r="E8" s="1" t="s">
        <v>1069</v>
      </c>
      <c r="F8" s="1" t="str">
        <f>IF(R7=0,"",R7)</f>
        <v>無色</v>
      </c>
      <c r="G8" s="1" t="s">
        <v>1069</v>
      </c>
      <c r="H8" s="4" t="s">
        <v>1073</v>
      </c>
      <c r="I8" s="1" t="s">
        <v>1069</v>
      </c>
      <c r="J8" s="1" t="str">
        <f>IF(T7=0,"",T7)</f>
        <v>コモン</v>
      </c>
      <c r="K8" s="1" t="s">
        <v>1069</v>
      </c>
      <c r="L8" s="4" t="s">
        <v>1074</v>
      </c>
      <c r="M8" s="1" t="s">
        <v>1069</v>
      </c>
      <c r="N8" s="1">
        <f>IF(V7=0,"",V7)</f>
        <v>15</v>
      </c>
      <c r="O8" s="1" t="s">
        <v>1069</v>
      </c>
      <c r="Q8" s="9" t="s">
        <v>5</v>
      </c>
      <c r="R8" s="10" t="str">
        <f>INDEX(AL:AL,W5+1)</f>
        <v>クリーチャー</v>
      </c>
      <c r="S8" s="15" t="s">
        <v>1075</v>
      </c>
      <c r="T8" s="10" t="str">
        <f>INDEX(AN:AN,W5+1)</f>
        <v>ゴーレム</v>
      </c>
      <c r="U8" s="10">
        <f>INDEX(AO:AO,W5+1)</f>
        <v>0</v>
      </c>
      <c r="V8" s="10">
        <f>INDEX(AP:AP,W5+1)</f>
        <v>0</v>
      </c>
      <c r="W8" s="16"/>
      <c r="X8" s="10" t="str">
        <f>INDEX(AZ:AZ,W5+1)</f>
        <v>ディ</v>
      </c>
      <c r="Y8" s="10" t="str">
        <f>INDEX(BA:BA,W5+1)</f>
        <v/>
      </c>
      <c r="Z8" s="10" t="str">
        <f>INDEX(BB:BB,W5+1)</f>
        <v/>
      </c>
      <c r="AA8" s="10">
        <f>INDEX(BC:BC,W5+1)</f>
        <v>0</v>
      </c>
      <c r="AB8" s="1" t="s">
        <v>631</v>
      </c>
      <c r="AC8" s="1" t="s">
        <v>970</v>
      </c>
      <c r="AD8" s="16" t="s">
        <v>1076</v>
      </c>
      <c r="AE8" s="24">
        <v>7</v>
      </c>
      <c r="AF8" s="25" t="s">
        <v>663</v>
      </c>
      <c r="AG8" s="36" t="s">
        <v>24</v>
      </c>
      <c r="AH8" s="36"/>
      <c r="AI8" s="36">
        <v>1</v>
      </c>
      <c r="AJ8" s="36" t="s">
        <v>681</v>
      </c>
      <c r="AK8" s="36" t="s">
        <v>682</v>
      </c>
      <c r="AL8" s="36" t="s">
        <v>76</v>
      </c>
      <c r="AM8" s="36"/>
      <c r="AN8" s="36"/>
      <c r="AO8" s="36"/>
      <c r="AP8" s="36"/>
      <c r="AQ8" s="36" t="s">
        <v>683</v>
      </c>
      <c r="AR8" s="36"/>
      <c r="AS8" s="36"/>
      <c r="AT8" s="38"/>
      <c r="AU8" s="36"/>
      <c r="AV8" s="36"/>
      <c r="AW8" s="36">
        <v>1</v>
      </c>
      <c r="AX8" s="36" t="s">
        <v>1090</v>
      </c>
      <c r="AY8" s="36" t="s">
        <v>1090</v>
      </c>
      <c r="AZ8" s="36" t="str">
        <f t="shared" si="0"/>
        <v>この</v>
      </c>
      <c r="BA8" s="36" t="str">
        <f t="shared" si="1"/>
        <v/>
      </c>
      <c r="BB8" s="36" t="str">
        <f t="shared" si="2"/>
        <v/>
      </c>
      <c r="BC8" s="36"/>
      <c r="BD8" s="36" t="str">
        <f t="shared" si="3"/>
        <v>このサポートが破壊されたとき、対戦相手は2点のダメージを受ける。</v>
      </c>
      <c r="BE8" s="30" t="str">
        <f>IF(AK8="","",VLOOKUP(AK8,BH:BJ,3,FALSE))</f>
        <v>When this Support is Destroyed, deal 2 damage to your opponent.</v>
      </c>
      <c r="BF8" s="9" t="s">
        <v>1049</v>
      </c>
      <c r="BG8" s="1">
        <v>7</v>
      </c>
      <c r="BH8" s="1" t="s">
        <v>641</v>
      </c>
      <c r="BI8" s="1" t="s">
        <v>1055</v>
      </c>
      <c r="BJ8" s="1" t="s">
        <v>1077</v>
      </c>
    </row>
    <row r="9" spans="1:62">
      <c r="A9" s="1" t="str">
        <f t="shared" si="4"/>
        <v>|種別|クリーチャー|サブタイプ|ゴーレム|||</v>
      </c>
      <c r="B9" s="1" t="s">
        <v>1049</v>
      </c>
      <c r="C9" s="1" t="s">
        <v>1069</v>
      </c>
      <c r="D9" s="4" t="s">
        <v>5</v>
      </c>
      <c r="E9" s="1" t="s">
        <v>1069</v>
      </c>
      <c r="F9" s="1" t="str">
        <f>IF(R8=0,"",R8)</f>
        <v>クリーチャー</v>
      </c>
      <c r="G9" s="1" t="s">
        <v>1069</v>
      </c>
      <c r="H9" s="4" t="s">
        <v>1078</v>
      </c>
      <c r="I9" s="1" t="s">
        <v>1069</v>
      </c>
      <c r="J9" s="1" t="str">
        <f>IF(T8=0,"",T8)</f>
        <v>ゴーレム</v>
      </c>
      <c r="K9" s="1" t="s">
        <v>1069</v>
      </c>
      <c r="L9" s="1" t="str">
        <f>IF(U8=0,"",U8)</f>
        <v/>
      </c>
      <c r="M9" s="1" t="s">
        <v>1069</v>
      </c>
      <c r="N9" s="1" t="str">
        <f>IF(V8=0,"",V8)</f>
        <v/>
      </c>
      <c r="O9" s="1" t="s">
        <v>1069</v>
      </c>
      <c r="Q9" s="9" t="s">
        <v>1079</v>
      </c>
      <c r="R9" s="10" t="str">
        <f>INDEX(BD:BD,W5+1)</f>
        <v>ディフェンダー</v>
      </c>
      <c r="S9" s="11"/>
      <c r="T9" s="11"/>
      <c r="U9" s="11"/>
      <c r="V9" s="12"/>
      <c r="W9" s="16"/>
      <c r="X9" s="8" t="s">
        <v>1049</v>
      </c>
      <c r="Y9" s="8"/>
      <c r="Z9" s="8"/>
      <c r="AA9" s="30" t="s">
        <v>1049</v>
      </c>
      <c r="AB9" s="1" t="s">
        <v>654</v>
      </c>
      <c r="AC9" s="1" t="s">
        <v>1080</v>
      </c>
      <c r="AD9" s="16" t="s">
        <v>1081</v>
      </c>
      <c r="AE9" s="24">
        <v>8</v>
      </c>
      <c r="AF9" s="25" t="s">
        <v>663</v>
      </c>
      <c r="AG9" s="36" t="s">
        <v>24</v>
      </c>
      <c r="AH9" s="36"/>
      <c r="AI9" s="36">
        <v>11</v>
      </c>
      <c r="AJ9" s="36" t="s">
        <v>684</v>
      </c>
      <c r="AK9" s="36" t="s">
        <v>685</v>
      </c>
      <c r="AL9" s="36" t="s">
        <v>76</v>
      </c>
      <c r="AM9" s="36"/>
      <c r="AN9" s="36"/>
      <c r="AO9" s="36"/>
      <c r="AP9" s="36"/>
      <c r="AQ9" s="36" t="s">
        <v>686</v>
      </c>
      <c r="AR9" s="36"/>
      <c r="AS9" s="36"/>
      <c r="AT9" s="38"/>
      <c r="AU9" s="36"/>
      <c r="AV9" s="36"/>
      <c r="AW9" s="36">
        <v>3</v>
      </c>
      <c r="AX9" s="36" t="s">
        <v>1090</v>
      </c>
      <c r="AY9" s="36" t="s">
        <v>1090</v>
      </c>
      <c r="AZ9" s="36" t="str">
        <f t="shared" si="0"/>
        <v>あな</v>
      </c>
      <c r="BA9" s="36" t="str">
        <f t="shared" si="1"/>
        <v/>
      </c>
      <c r="BB9" s="36" t="str">
        <f t="shared" si="2"/>
        <v/>
      </c>
      <c r="BC9" s="36"/>
      <c r="BD9" s="36" t="str">
        <f t="shared" si="3"/>
        <v>あなたのターン開始時に、ジェム2個を白か黒に変換する。</v>
      </c>
      <c r="BE9" s="30" t="str">
        <f>IF(AK9="","",VLOOKUP(AK9,BH:BJ,3,FALSE))</f>
        <v>At the beginning of your turn, convert 2 gems to White or Black.</v>
      </c>
      <c r="BF9" s="9" t="s">
        <v>1049</v>
      </c>
      <c r="BG9" s="1">
        <v>8</v>
      </c>
      <c r="BH9" s="1" t="s">
        <v>26</v>
      </c>
      <c r="BI9" s="1" t="s">
        <v>1055</v>
      </c>
      <c r="BJ9" s="1" t="s">
        <v>1082</v>
      </c>
    </row>
    <row r="10" spans="1:62">
      <c r="A10" s="1" t="str">
        <f t="shared" si="4"/>
        <v>|テキスト|&gt;|&gt;|&gt;|&gt;|ディフェンダー|</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ディフェンダー</v>
      </c>
      <c r="O10" s="1" t="s">
        <v>1069</v>
      </c>
      <c r="Q10" s="14" t="s">
        <v>21</v>
      </c>
      <c r="R10" s="10" t="str">
        <f>INDEX(BE:BE,W5+1)</f>
        <v/>
      </c>
      <c r="S10" s="9" t="s">
        <v>1084</v>
      </c>
      <c r="T10" s="10" t="str">
        <f>IF(X10="","",X10&amp;IF(Y10="",""," "&amp;Y10)&amp;IF(Z10="",""," "&amp;Z10)&amp;IF(AA10="",""," "&amp;AA10))</f>
        <v>Defender  </v>
      </c>
      <c r="U10" s="11"/>
      <c r="V10" s="12"/>
      <c r="W10" s="16" t="s">
        <v>1084</v>
      </c>
      <c r="X10" s="9" t="str">
        <f t="shared" ref="X10:AA10" si="6">IF(ISERROR(IF(LEN(X9)&gt;1,X9,VLOOKUP(X8,$AC:$AD,2,FALSE))),"",IF(LEN(X9)&gt;1,X9,VLOOKUP(X8,$AC:$AD,2,FALSE)))</f>
        <v>Defender</v>
      </c>
      <c r="Y10" s="9" t="str">
        <f t="shared" si="6"/>
        <v/>
      </c>
      <c r="Z10" s="9" t="str">
        <f t="shared" si="6"/>
        <v/>
      </c>
      <c r="AA10" s="9" t="str">
        <f t="shared" si="6"/>
        <v> </v>
      </c>
      <c r="AB10" s="1" t="s">
        <v>1004</v>
      </c>
      <c r="AC10" s="1" t="s">
        <v>458</v>
      </c>
      <c r="AD10" s="16" t="s">
        <v>1085</v>
      </c>
      <c r="AE10" s="24">
        <v>9</v>
      </c>
      <c r="AF10" s="25" t="s">
        <v>663</v>
      </c>
      <c r="AG10" s="36" t="s">
        <v>24</v>
      </c>
      <c r="AH10" s="36"/>
      <c r="AI10" s="36">
        <v>11</v>
      </c>
      <c r="AJ10" s="36" t="s">
        <v>687</v>
      </c>
      <c r="AK10" s="36" t="s">
        <v>688</v>
      </c>
      <c r="AL10" s="36" t="s">
        <v>76</v>
      </c>
      <c r="AM10" s="36"/>
      <c r="AN10" s="36"/>
      <c r="AO10" s="36"/>
      <c r="AP10" s="36"/>
      <c r="AQ10" s="36" t="s">
        <v>689</v>
      </c>
      <c r="AR10" s="36"/>
      <c r="AS10" s="36"/>
      <c r="AT10" s="38"/>
      <c r="AU10" s="36"/>
      <c r="AV10" s="36"/>
      <c r="AW10" s="36">
        <v>3</v>
      </c>
      <c r="AX10" s="36" t="s">
        <v>1090</v>
      </c>
      <c r="AY10" s="36" t="s">
        <v>1090</v>
      </c>
      <c r="AZ10" s="36" t="str">
        <f t="shared" si="0"/>
        <v>あな</v>
      </c>
      <c r="BA10" s="36" t="str">
        <f t="shared" si="1"/>
        <v/>
      </c>
      <c r="BB10" s="36" t="str">
        <f t="shared" si="2"/>
        <v/>
      </c>
      <c r="BC10" s="36"/>
      <c r="BD10" s="36" t="str">
        <f t="shared" si="3"/>
        <v>あなたのターン開始時に、ジェム2個を黒か緑に変換する。</v>
      </c>
      <c r="BE10" s="30" t="str">
        <f>IF(AK10="","",VLOOKUP(AK10,BH:BJ,3,FALSE))</f>
        <v>At the beginning of your turn, convert 2 gems to Black or Green.</v>
      </c>
      <c r="BF10" s="9" t="s">
        <v>1049</v>
      </c>
      <c r="BG10" s="1">
        <v>9</v>
      </c>
      <c r="BH10" s="1" t="s">
        <v>149</v>
      </c>
      <c r="BI10" s="1" t="s">
        <v>1055</v>
      </c>
      <c r="BJ10" s="1" t="s">
        <v>1086</v>
      </c>
    </row>
    <row r="11" spans="1:62">
      <c r="A11" s="1" t="str">
        <f t="shared" si="4"/>
        <v>|英テキスト|&gt;|&gt;|&gt;|&gt;|Defender  &amp;br;|</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Defender  &amp;br;</v>
      </c>
      <c r="O11" s="1" t="s">
        <v>1069</v>
      </c>
      <c r="Q11" s="9" t="s">
        <v>12</v>
      </c>
      <c r="R11" s="10" t="str">
        <f>IF(INDEX(AX:AX,W5+1)="",0,INDEX(AX:AX,W5+1)&amp;"/"&amp;INDEX(AY:AY,W5+1))</f>
        <v>3/5</v>
      </c>
      <c r="S11" s="11"/>
      <c r="T11" s="11"/>
      <c r="U11" s="11"/>
      <c r="V11" s="12"/>
      <c r="W11" s="16"/>
      <c r="X11" s="9"/>
      <c r="Y11" s="28"/>
      <c r="Z11" s="28"/>
      <c r="AA11" s="29"/>
      <c r="AB11" s="1" t="s">
        <v>658</v>
      </c>
      <c r="AC11" s="1" t="s">
        <v>1088</v>
      </c>
      <c r="AD11" s="16" t="s">
        <v>1089</v>
      </c>
      <c r="AE11" s="24">
        <v>10</v>
      </c>
      <c r="AF11" s="25" t="s">
        <v>663</v>
      </c>
      <c r="AG11" s="36" t="s">
        <v>24</v>
      </c>
      <c r="AH11" s="36"/>
      <c r="AI11" s="36">
        <v>11</v>
      </c>
      <c r="AJ11" s="36" t="s">
        <v>690</v>
      </c>
      <c r="AK11" s="36" t="s">
        <v>691</v>
      </c>
      <c r="AL11" s="36" t="s">
        <v>76</v>
      </c>
      <c r="AM11" s="36"/>
      <c r="AN11" s="36"/>
      <c r="AO11" s="36"/>
      <c r="AP11" s="36"/>
      <c r="AQ11" s="36" t="s">
        <v>692</v>
      </c>
      <c r="AR11" s="36"/>
      <c r="AS11" s="36"/>
      <c r="AT11" s="38"/>
      <c r="AU11" s="36"/>
      <c r="AV11" s="36"/>
      <c r="AW11" s="36">
        <v>3</v>
      </c>
      <c r="AX11" s="36" t="s">
        <v>1090</v>
      </c>
      <c r="AY11" s="36" t="s">
        <v>1090</v>
      </c>
      <c r="AZ11" s="36" t="str">
        <f t="shared" si="0"/>
        <v>あな</v>
      </c>
      <c r="BA11" s="36" t="str">
        <f t="shared" si="1"/>
        <v/>
      </c>
      <c r="BB11" s="36" t="str">
        <f t="shared" si="2"/>
        <v/>
      </c>
      <c r="BC11" s="36"/>
      <c r="BD11" s="36" t="str">
        <f t="shared" si="3"/>
        <v>あなたのターン開始時に、ジェム2個を青か赤に変換する。</v>
      </c>
      <c r="BE11" s="30" t="str">
        <f>IF(AK11="","",VLOOKUP(AK11,BH:BJ,3,FALSE))</f>
        <v>At the beginning of your turn, convert 2 gems to Blue or Red.</v>
      </c>
      <c r="BF11" s="9" t="s">
        <v>1049</v>
      </c>
      <c r="BG11" s="1">
        <v>10</v>
      </c>
      <c r="BH11" s="1" t="s">
        <v>154</v>
      </c>
      <c r="BI11" s="1" t="s">
        <v>1055</v>
      </c>
      <c r="BJ11" s="1" t="s">
        <v>1091</v>
      </c>
    </row>
    <row r="12" spans="1:62">
      <c r="A12" s="1" t="str">
        <f t="shared" si="4"/>
        <v>|PT|&gt;|3/5|シールド数|&gt;||</v>
      </c>
      <c r="B12" s="1" t="s">
        <v>1049</v>
      </c>
      <c r="C12" s="1" t="s">
        <v>1069</v>
      </c>
      <c r="D12" s="1" t="s">
        <v>12</v>
      </c>
      <c r="E12" s="1" t="s">
        <v>1069</v>
      </c>
      <c r="F12" s="1" t="s">
        <v>1083</v>
      </c>
      <c r="G12" s="1" t="s">
        <v>1069</v>
      </c>
      <c r="H12" s="1" t="str">
        <f>IF(R11=0,"",R11)</f>
        <v>3/5</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663</v>
      </c>
      <c r="AG12" s="36" t="s">
        <v>24</v>
      </c>
      <c r="AH12" s="36"/>
      <c r="AI12" s="36">
        <v>11</v>
      </c>
      <c r="AJ12" s="36" t="s">
        <v>693</v>
      </c>
      <c r="AK12" s="36" t="s">
        <v>694</v>
      </c>
      <c r="AL12" s="36" t="s">
        <v>76</v>
      </c>
      <c r="AM12" s="36"/>
      <c r="AN12" s="36"/>
      <c r="AO12" s="36"/>
      <c r="AP12" s="36"/>
      <c r="AQ12" s="36" t="s">
        <v>695</v>
      </c>
      <c r="AR12" s="36"/>
      <c r="AS12" s="36"/>
      <c r="AT12" s="38"/>
      <c r="AU12" s="36"/>
      <c r="AV12" s="36"/>
      <c r="AW12" s="36">
        <v>3</v>
      </c>
      <c r="AX12" s="36" t="s">
        <v>1090</v>
      </c>
      <c r="AY12" s="36" t="s">
        <v>1090</v>
      </c>
      <c r="AZ12" s="36" t="str">
        <f t="shared" si="0"/>
        <v>あな</v>
      </c>
      <c r="BA12" s="36" t="str">
        <f t="shared" si="1"/>
        <v/>
      </c>
      <c r="BB12" s="36" t="str">
        <f t="shared" si="2"/>
        <v/>
      </c>
      <c r="BC12" s="36"/>
      <c r="BD12" s="36" t="str">
        <f t="shared" si="3"/>
        <v>あなたのターン開始時に、ジェム2個を白か赤に変換する。</v>
      </c>
      <c r="BE12" s="30" t="str">
        <f>IF(AK12="","",VLOOKUP(AK12,BH:BJ,3,FALSE))</f>
        <v>At the beginning of your turn, convert 2 gems to White or Red.</v>
      </c>
      <c r="BF12" s="9" t="s">
        <v>1049</v>
      </c>
      <c r="BG12" s="1">
        <v>11</v>
      </c>
      <c r="BH12" s="1" t="s">
        <v>1095</v>
      </c>
      <c r="BI12" s="1" t="s">
        <v>1055</v>
      </c>
      <c r="BJ12" s="1" t="s">
        <v>1096</v>
      </c>
    </row>
    <row r="13" spans="1:62">
      <c r="A13" s="1" t="str">
        <f t="shared" si="4"/>
        <v>&amp;br;&amp;br;</v>
      </c>
      <c r="B13" s="1" t="s">
        <v>1049</v>
      </c>
      <c r="C13" s="1" t="s">
        <v>1097</v>
      </c>
      <c r="R13" s="1"/>
      <c r="S13" s="1"/>
      <c r="T13" s="1"/>
      <c r="U13" s="1"/>
      <c r="V13" s="1"/>
      <c r="AB13" s="1" t="s">
        <v>649</v>
      </c>
      <c r="AC13" s="1" t="s">
        <v>538</v>
      </c>
      <c r="AD13" s="16" t="s">
        <v>1098</v>
      </c>
      <c r="AE13" s="24">
        <v>12</v>
      </c>
      <c r="AF13" s="25" t="s">
        <v>663</v>
      </c>
      <c r="AG13" s="36" t="s">
        <v>24</v>
      </c>
      <c r="AH13" s="36"/>
      <c r="AI13" s="36">
        <v>4</v>
      </c>
      <c r="AJ13" s="36" t="s">
        <v>696</v>
      </c>
      <c r="AK13" s="36" t="s">
        <v>697</v>
      </c>
      <c r="AL13" s="36" t="s">
        <v>76</v>
      </c>
      <c r="AM13" s="36"/>
      <c r="AN13" s="36"/>
      <c r="AO13" s="36"/>
      <c r="AP13" s="36"/>
      <c r="AQ13" s="36" t="s">
        <v>698</v>
      </c>
      <c r="AR13" s="36" t="s">
        <v>699</v>
      </c>
      <c r="AS13" s="36"/>
      <c r="AT13" s="38"/>
      <c r="AU13" s="36"/>
      <c r="AV13" s="36"/>
      <c r="AW13" s="36">
        <v>2</v>
      </c>
      <c r="AX13" s="36" t="s">
        <v>1090</v>
      </c>
      <c r="AY13" s="36" t="s">
        <v>1090</v>
      </c>
      <c r="AZ13" s="36" t="str">
        <f t="shared" si="0"/>
        <v>この</v>
      </c>
      <c r="BA13" s="36" t="str">
        <f t="shared" si="1"/>
        <v/>
      </c>
      <c r="BB13" s="36" t="str">
        <f t="shared" si="2"/>
        <v/>
      </c>
      <c r="BC13" s="36"/>
      <c r="BD13" s="36" t="str">
        <f t="shared" si="3"/>
        <v>このサポートがボードにある間、あなたがコントロールする最初のクリーチャーは+1/+1の修正を受けるとともに警戒を得る。&amp;br;そのクリーチャーが人間である場合、そのクリーチャーは+1/0の修正を受ける。</v>
      </c>
      <c r="BE13" s="30" t="str">
        <f>IF(AK13="","",VLOOKUP(AK13,BH:BJ,3,FALSE))</f>
        <v>While this Support is on the board, give +1/+1 and Vigilance to the first creature you control. If it's a Human, it gains an additional +1/0.</v>
      </c>
      <c r="BF13" s="9" t="s">
        <v>1049</v>
      </c>
      <c r="BG13" s="1">
        <v>12</v>
      </c>
      <c r="BH13" s="1" t="s">
        <v>80</v>
      </c>
      <c r="BI13" s="1" t="s">
        <v>1055</v>
      </c>
      <c r="BJ13" s="1" t="s">
        <v>1099</v>
      </c>
    </row>
    <row r="14" spans="1:62">
      <c r="A14" s="1" t="str">
        <f t="shared" si="4"/>
        <v>#back(text=戻る,left)</v>
      </c>
      <c r="B14" s="1" t="s">
        <v>1049</v>
      </c>
      <c r="C14" s="1" t="s">
        <v>1100</v>
      </c>
      <c r="R14" s="1"/>
      <c r="S14" s="1"/>
      <c r="T14" s="1"/>
      <c r="U14" s="1"/>
      <c r="V14" s="1"/>
      <c r="AB14" s="1" t="s">
        <v>996</v>
      </c>
      <c r="AC14" s="1" t="s">
        <v>1101</v>
      </c>
      <c r="AD14" s="16" t="s">
        <v>1102</v>
      </c>
      <c r="AE14" s="24">
        <v>13</v>
      </c>
      <c r="AF14" s="25" t="s">
        <v>663</v>
      </c>
      <c r="AG14" s="36" t="s">
        <v>24</v>
      </c>
      <c r="AH14" s="36"/>
      <c r="AI14" s="36">
        <v>11</v>
      </c>
      <c r="AJ14" s="36" t="s">
        <v>700</v>
      </c>
      <c r="AK14" s="36" t="s">
        <v>701</v>
      </c>
      <c r="AL14" s="36" t="s">
        <v>76</v>
      </c>
      <c r="AM14" s="36"/>
      <c r="AN14" s="36"/>
      <c r="AO14" s="36"/>
      <c r="AP14" s="36"/>
      <c r="AQ14" s="36" t="s">
        <v>702</v>
      </c>
      <c r="AR14" s="36"/>
      <c r="AS14" s="36"/>
      <c r="AT14" s="38"/>
      <c r="AU14" s="36"/>
      <c r="AV14" s="36"/>
      <c r="AW14" s="36">
        <v>3</v>
      </c>
      <c r="AX14" s="36" t="s">
        <v>1090</v>
      </c>
      <c r="AY14" s="36" t="s">
        <v>1090</v>
      </c>
      <c r="AZ14" s="36" t="str">
        <f t="shared" si="0"/>
        <v>あな</v>
      </c>
      <c r="BA14" s="36" t="str">
        <f t="shared" si="1"/>
        <v/>
      </c>
      <c r="BB14" s="36" t="str">
        <f t="shared" si="2"/>
        <v/>
      </c>
      <c r="BC14" s="36"/>
      <c r="BD14" s="36" t="str">
        <f t="shared" si="3"/>
        <v>あなたのターン開始時に、ジェム2個を緑か青に変換する。</v>
      </c>
      <c r="BE14" s="30" t="str">
        <f>IF(AK14="","",VLOOKUP(AK14,BH:BJ,3,FALSE))</f>
        <v>At the beginning of each turn, convert 2 gems to Green or Blue.</v>
      </c>
      <c r="BF14" s="9" t="s">
        <v>1049</v>
      </c>
      <c r="BG14" s="1">
        <v>13</v>
      </c>
      <c r="BH14" s="1" t="s">
        <v>282</v>
      </c>
      <c r="BI14" s="1" t="s">
        <v>1055</v>
      </c>
      <c r="BJ14" s="1" t="s">
        <v>1103</v>
      </c>
    </row>
    <row r="15" spans="1:62">
      <c r="A15" s="1" t="str">
        <f t="shared" si="4"/>
        <v>&amp;br;</v>
      </c>
      <c r="B15" s="1" t="s">
        <v>1049</v>
      </c>
      <c r="C15" s="1" t="s">
        <v>1048</v>
      </c>
      <c r="R15" s="1"/>
      <c r="S15" s="1"/>
      <c r="T15" s="1"/>
      <c r="U15" s="1"/>
      <c r="V15" s="1"/>
      <c r="AB15" s="1" t="s">
        <v>1104</v>
      </c>
      <c r="AC15" s="1" t="s">
        <v>1105</v>
      </c>
      <c r="AD15" s="16" t="s">
        <v>1106</v>
      </c>
      <c r="AE15" s="24">
        <v>14</v>
      </c>
      <c r="AF15" s="25" t="s">
        <v>663</v>
      </c>
      <c r="AG15" s="36" t="s">
        <v>78</v>
      </c>
      <c r="AH15" s="36"/>
      <c r="AI15" s="36">
        <v>13</v>
      </c>
      <c r="AJ15" s="36" t="s">
        <v>703</v>
      </c>
      <c r="AK15" s="36" t="s">
        <v>704</v>
      </c>
      <c r="AL15" s="36" t="s">
        <v>27</v>
      </c>
      <c r="AM15" s="36"/>
      <c r="AN15" s="36" t="s">
        <v>669</v>
      </c>
      <c r="AO15" s="36"/>
      <c r="AP15" s="36"/>
      <c r="AQ15" s="36" t="s">
        <v>35</v>
      </c>
      <c r="AR15" s="36" t="s">
        <v>705</v>
      </c>
      <c r="AS15" s="36"/>
      <c r="AT15" s="38">
        <v>42829</v>
      </c>
      <c r="AU15" s="36"/>
      <c r="AV15" s="36"/>
      <c r="AW15" s="36"/>
      <c r="AX15" s="36">
        <v>4</v>
      </c>
      <c r="AY15" s="36">
        <v>4</v>
      </c>
      <c r="AZ15" s="36" t="str">
        <f t="shared" si="0"/>
        <v>ディ</v>
      </c>
      <c r="BA15" s="36" t="str">
        <f t="shared" si="1"/>
        <v/>
      </c>
      <c r="BB15" s="36" t="str">
        <f t="shared" si="2"/>
        <v/>
      </c>
      <c r="BC15" s="36"/>
      <c r="BD15" s="36" t="str">
        <f t="shared" si="3"/>
        <v>ディフェンダー&amp;br;このクリーチャーが死亡したとき、あなたがコントロールする最初の人間は+1/+1の修正を受けるとともに「ブロックされない｣を得る。</v>
      </c>
      <c r="BE15" s="30" t="str">
        <f>IF(AK15="","",VLOOKUP(AK15,BH:BJ,3,FALSE))</f>
        <v>When this creature dies, the first Human you control gains +1/+1 and Unblockable.</v>
      </c>
      <c r="BF15" s="9" t="s">
        <v>1049</v>
      </c>
      <c r="BG15" s="1">
        <v>14</v>
      </c>
      <c r="BH15" s="1" t="s">
        <v>219</v>
      </c>
      <c r="BI15" s="1" t="s">
        <v>1055</v>
      </c>
      <c r="BJ15" s="1" t="s">
        <v>1107</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t="s">
        <v>663</v>
      </c>
      <c r="AG16" s="36" t="s">
        <v>78</v>
      </c>
      <c r="AH16" s="36"/>
      <c r="AI16" s="36">
        <v>10</v>
      </c>
      <c r="AJ16" s="36" t="s">
        <v>706</v>
      </c>
      <c r="AK16" s="36" t="s">
        <v>707</v>
      </c>
      <c r="AL16" s="36" t="s">
        <v>27</v>
      </c>
      <c r="AM16" s="36"/>
      <c r="AN16" s="36" t="s">
        <v>708</v>
      </c>
      <c r="AO16" s="36"/>
      <c r="AP16" s="36"/>
      <c r="AQ16" s="36" t="s">
        <v>709</v>
      </c>
      <c r="AR16" s="36"/>
      <c r="AS16" s="36"/>
      <c r="AT16" s="38">
        <v>42856</v>
      </c>
      <c r="AU16" s="36"/>
      <c r="AV16" s="36"/>
      <c r="AW16" s="36"/>
      <c r="AX16" s="36">
        <v>5</v>
      </c>
      <c r="AY16" s="36">
        <v>1</v>
      </c>
      <c r="AZ16" s="36" t="str">
        <f t="shared" si="0"/>
        <v>トラ</v>
      </c>
      <c r="BA16" s="36" t="str">
        <f t="shared" si="1"/>
        <v>呪禁</v>
      </c>
      <c r="BB16" s="36" t="str">
        <f t="shared" si="2"/>
        <v/>
      </c>
      <c r="BC16" s="36"/>
      <c r="BD16" s="36" t="str">
        <f t="shared" si="3"/>
        <v>トランプル 呪禁</v>
      </c>
      <c r="BE16" s="30" t="str">
        <f>IF(AK16="","",VLOOKUP(AK16,BH:BJ,3,FALSE))</f>
        <v>When this creature enters the battlefield, it gains Prevent Damage.&amp;br;When this creature is blocked, it loses Prevent Damage.</v>
      </c>
      <c r="BF16" s="9" t="s">
        <v>1049</v>
      </c>
      <c r="BG16" s="1">
        <v>15</v>
      </c>
      <c r="BH16" s="1" t="s">
        <v>396</v>
      </c>
      <c r="BI16" s="1" t="s">
        <v>1055</v>
      </c>
      <c r="BJ16" s="1" t="s">
        <v>1111</v>
      </c>
    </row>
    <row r="17" spans="1:62">
      <c r="A17" s="1" t="str">
        <f t="shared" si="4"/>
        <v>&amp;br;&amp;br;</v>
      </c>
      <c r="B17" s="1" t="s">
        <v>1049</v>
      </c>
      <c r="C17" s="1" t="s">
        <v>1097</v>
      </c>
      <c r="R17" s="1"/>
      <c r="S17" s="1"/>
      <c r="T17" s="1"/>
      <c r="U17" s="1"/>
      <c r="V17" s="1"/>
      <c r="AC17" s="1" t="s">
        <v>29</v>
      </c>
      <c r="AD17" s="16" t="s">
        <v>1112</v>
      </c>
      <c r="AE17" s="24">
        <v>16</v>
      </c>
      <c r="AF17" s="25" t="s">
        <v>663</v>
      </c>
      <c r="AG17" s="36" t="s">
        <v>78</v>
      </c>
      <c r="AH17" s="36"/>
      <c r="AI17" s="36">
        <v>9</v>
      </c>
      <c r="AJ17" s="36" t="s">
        <v>710</v>
      </c>
      <c r="AK17" s="36" t="s">
        <v>711</v>
      </c>
      <c r="AL17" s="36" t="s">
        <v>27</v>
      </c>
      <c r="AM17" s="36"/>
      <c r="AN17" s="36" t="s">
        <v>712</v>
      </c>
      <c r="AO17" s="36"/>
      <c r="AP17" s="36"/>
      <c r="AQ17" s="36" t="s">
        <v>713</v>
      </c>
      <c r="AR17" s="36" t="s">
        <v>103</v>
      </c>
      <c r="AS17" s="36"/>
      <c r="AT17" s="38">
        <v>42829</v>
      </c>
      <c r="AU17" s="36"/>
      <c r="AV17" s="36"/>
      <c r="AW17" s="36"/>
      <c r="AX17" s="36">
        <v>4</v>
      </c>
      <c r="AY17" s="36">
        <v>4</v>
      </c>
      <c r="AZ17" s="36" t="str">
        <f t="shared" si="0"/>
        <v>この</v>
      </c>
      <c r="BA17" s="36" t="str">
        <f t="shared" si="1"/>
        <v/>
      </c>
      <c r="BB17" s="36" t="str">
        <f t="shared" si="2"/>
        <v/>
      </c>
      <c r="BC17" s="36"/>
      <c r="BD17" s="36" t="str">
        <f t="shared" si="3"/>
        <v>このクリーチャーは攻撃できない。&amp;br;ジェム1個を起動する：このクリーチャーは変身する。</v>
      </c>
      <c r="BE17" s="30" t="str">
        <f>IF(AK17="","",VLOOKUP(AK17,BH:BJ,3,FALSE))</f>
        <v>Activate 1:Transform this creature.</v>
      </c>
      <c r="BF17" s="9" t="s">
        <v>1049</v>
      </c>
      <c r="BG17" s="1">
        <v>16</v>
      </c>
      <c r="BH17" s="1" t="s">
        <v>400</v>
      </c>
      <c r="BI17" s="1" t="s">
        <v>1055</v>
      </c>
      <c r="BJ17" s="1" t="s">
        <v>1113</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t="s">
        <v>663</v>
      </c>
      <c r="AG18" s="36" t="s">
        <v>78</v>
      </c>
      <c r="AH18" s="36"/>
      <c r="AI18" s="36">
        <v>1</v>
      </c>
      <c r="AJ18" s="36" t="s">
        <v>714</v>
      </c>
      <c r="AK18" s="36" t="s">
        <v>715</v>
      </c>
      <c r="AL18" s="36" t="s">
        <v>27</v>
      </c>
      <c r="AM18" s="36"/>
      <c r="AN18" s="36" t="s">
        <v>712</v>
      </c>
      <c r="AO18" s="36" t="s">
        <v>171</v>
      </c>
      <c r="AP18" s="36"/>
      <c r="AQ18" s="36" t="s">
        <v>29</v>
      </c>
      <c r="AR18" s="36"/>
      <c r="AS18" s="36"/>
      <c r="AT18" s="38">
        <v>42892</v>
      </c>
      <c r="AU18" s="36"/>
      <c r="AV18" s="36"/>
      <c r="AW18" s="36"/>
      <c r="AX18" s="36">
        <v>6</v>
      </c>
      <c r="AY18" s="36">
        <v>6</v>
      </c>
      <c r="AZ18" s="36" t="str">
        <f t="shared" si="0"/>
        <v>飛行</v>
      </c>
      <c r="BA18" s="36" t="str">
        <f t="shared" si="1"/>
        <v/>
      </c>
      <c r="BB18" s="36" t="str">
        <f t="shared" si="2"/>
        <v/>
      </c>
      <c r="BC18" s="36"/>
      <c r="BD18" s="36" t="str">
        <f t="shared" si="3"/>
        <v>飛行</v>
      </c>
      <c r="BE18" s="30" t="str">
        <f>IF(AK18="","",VLOOKUP(AK18,BH:BJ,3,FALSE))</f>
        <v/>
      </c>
      <c r="BF18" s="9" t="s">
        <v>1049</v>
      </c>
      <c r="BG18" s="1">
        <v>17</v>
      </c>
      <c r="BH18" s="1" t="s">
        <v>758</v>
      </c>
      <c r="BI18" s="1" t="s">
        <v>1055</v>
      </c>
      <c r="BJ18" s="1" t="s">
        <v>1116</v>
      </c>
    </row>
    <row r="19" spans="1:62">
      <c r="A19" s="1" t="str">
        <f t="shared" si="4"/>
        <v>*枝細工の魔女/Wicker Witch</v>
      </c>
      <c r="B19" s="1" t="s">
        <v>1049</v>
      </c>
      <c r="C19" s="1" t="str">
        <f>"*"&amp;R19&amp;"/"&amp;T19</f>
        <v>*枝細工の魔女/Wicker Witch</v>
      </c>
      <c r="Q19" s="9" t="s">
        <v>3</v>
      </c>
      <c r="R19" s="10" t="str">
        <f>INDEX(AJ:AJ,W18+1)</f>
        <v>枝細工の魔女</v>
      </c>
      <c r="S19" s="11" t="s">
        <v>4</v>
      </c>
      <c r="T19" s="10" t="str">
        <f>INDEX(AK:AK,W18+1)</f>
        <v>Wicker Witch</v>
      </c>
      <c r="U19" s="11"/>
      <c r="V19" s="12"/>
      <c r="W19" s="13"/>
      <c r="X19" s="9"/>
      <c r="Y19" s="28"/>
      <c r="Z19" s="28"/>
      <c r="AA19" s="29"/>
      <c r="AC19" s="1" t="s">
        <v>1117</v>
      </c>
      <c r="AD19" s="16" t="s">
        <v>1118</v>
      </c>
      <c r="AE19" s="24">
        <v>18</v>
      </c>
      <c r="AF19" s="25" t="s">
        <v>663</v>
      </c>
      <c r="AG19" s="36" t="s">
        <v>78</v>
      </c>
      <c r="AH19" s="36"/>
      <c r="AI19" s="36">
        <v>10</v>
      </c>
      <c r="AJ19" s="36" t="s">
        <v>716</v>
      </c>
      <c r="AK19" s="36" t="s">
        <v>717</v>
      </c>
      <c r="AL19" s="36" t="s">
        <v>76</v>
      </c>
      <c r="AM19" s="36"/>
      <c r="AN19" s="36"/>
      <c r="AO19" s="36"/>
      <c r="AP19" s="36"/>
      <c r="AQ19" s="36" t="s">
        <v>718</v>
      </c>
      <c r="AR19" s="36" t="s">
        <v>719</v>
      </c>
      <c r="AS19" s="36"/>
      <c r="AT19" s="38"/>
      <c r="AU19" s="36"/>
      <c r="AV19" s="36"/>
      <c r="AW19" s="36">
        <v>3</v>
      </c>
      <c r="AX19" s="36" t="s">
        <v>1090</v>
      </c>
      <c r="AY19" s="36" t="s">
        <v>1090</v>
      </c>
      <c r="AZ19" s="36" t="str">
        <f t="shared" si="0"/>
        <v>この</v>
      </c>
      <c r="BA19" s="36" t="str">
        <f t="shared" si="1"/>
        <v/>
      </c>
      <c r="BB19" s="36" t="str">
        <f t="shared" si="2"/>
        <v/>
      </c>
      <c r="BC19" s="36"/>
      <c r="BD19" s="36" t="str">
        <f t="shared" si="3"/>
        <v>このサポートが戦場に出たとき、昂揚(黒か青)：ジェム3個を黒か青に変換する。&amp;br;あなたのターン開始時に、ジェム1個を黒に変換し、ジェム1個を青に変換する。</v>
      </c>
      <c r="BE19" s="30" t="str">
        <f>IF(AK19="","",VLOOKUP(AK19,BH:BJ,3,FALSE))</f>
        <v>When this card enters the battlefield, Delirium Black or Blue:Convert 3 gems to Black or Blue.</v>
      </c>
      <c r="BF19" s="9" t="s">
        <v>1049</v>
      </c>
      <c r="BG19" s="1">
        <v>18</v>
      </c>
      <c r="BH19" s="1" t="s">
        <v>408</v>
      </c>
      <c r="BI19" s="1" t="s">
        <v>1055</v>
      </c>
      <c r="BJ19" s="1" t="s">
        <v>1119</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無色</v>
      </c>
      <c r="S20" s="15" t="s">
        <v>1</v>
      </c>
      <c r="T20" s="10" t="str">
        <f>INDEX(AG:AG,W18+1)</f>
        <v>コモン</v>
      </c>
      <c r="U20" s="15" t="s">
        <v>2</v>
      </c>
      <c r="V20" s="10">
        <f>INDEX(AI:AI,W18+1)</f>
        <v>5</v>
      </c>
      <c r="W20" s="16"/>
      <c r="X20" s="10">
        <f>INDEX(AQ:AQ,W18+1)</f>
        <v>0</v>
      </c>
      <c r="Y20" s="28"/>
      <c r="Z20" s="28"/>
      <c r="AA20" s="29"/>
      <c r="AC20" s="1">
        <v>0</v>
      </c>
      <c r="AD20" s="16" t="s">
        <v>1049</v>
      </c>
      <c r="AE20" s="24">
        <v>19</v>
      </c>
      <c r="AF20" s="25" t="s">
        <v>663</v>
      </c>
      <c r="AG20" s="36" t="s">
        <v>78</v>
      </c>
      <c r="AH20" s="36"/>
      <c r="AI20" s="36">
        <v>10</v>
      </c>
      <c r="AJ20" s="36" t="s">
        <v>720</v>
      </c>
      <c r="AK20" s="36" t="s">
        <v>721</v>
      </c>
      <c r="AL20" s="36" t="s">
        <v>76</v>
      </c>
      <c r="AM20" s="36"/>
      <c r="AN20" s="36"/>
      <c r="AO20" s="36"/>
      <c r="AP20" s="36"/>
      <c r="AQ20" s="36" t="s">
        <v>722</v>
      </c>
      <c r="AR20" s="36" t="s">
        <v>723</v>
      </c>
      <c r="AS20" s="36"/>
      <c r="AT20" s="38"/>
      <c r="AU20" s="36"/>
      <c r="AV20" s="36"/>
      <c r="AW20" s="36">
        <v>3</v>
      </c>
      <c r="AX20" s="36" t="s">
        <v>1090</v>
      </c>
      <c r="AY20" s="36" t="s">
        <v>1090</v>
      </c>
      <c r="AZ20" s="36" t="str">
        <f t="shared" si="0"/>
        <v>この</v>
      </c>
      <c r="BA20" s="36" t="str">
        <f t="shared" si="1"/>
        <v/>
      </c>
      <c r="BB20" s="36" t="str">
        <f t="shared" si="2"/>
        <v/>
      </c>
      <c r="BC20" s="36"/>
      <c r="BD20" s="36" t="str">
        <f t="shared" si="3"/>
        <v>このサポートが戦場に出たとき、昂揚(黒か赤)：ジェム3個を黒か赤に変換する。&amp;br;あなたのターン開始時に、ジェム1個を黒に変換し、ジェム1個を赤に変換する。</v>
      </c>
      <c r="BE20" s="30" t="str">
        <f>IF(AK20="","",VLOOKUP(AK20,BH:BJ,3,FALSE))</f>
        <v>When this Support enters the battlefield, Delirium Black or Red:Convert 3 gems to Black or Red.</v>
      </c>
      <c r="BF20" s="9" t="s">
        <v>1049</v>
      </c>
      <c r="BG20" s="1">
        <v>19</v>
      </c>
      <c r="BH20" s="1" t="s">
        <v>441</v>
      </c>
      <c r="BI20" s="1" t="s">
        <v>1055</v>
      </c>
      <c r="BJ20" s="1" t="s">
        <v>1120</v>
      </c>
    </row>
    <row r="21" spans="1:62">
      <c r="A21" s="1" t="str">
        <f t="shared" si="4"/>
        <v>|色|無色|レアリティ|コモン|マナコスト|5|</v>
      </c>
      <c r="B21" s="1" t="s">
        <v>1049</v>
      </c>
      <c r="C21" s="1" t="s">
        <v>1069</v>
      </c>
      <c r="D21" s="4" t="s">
        <v>0</v>
      </c>
      <c r="E21" s="1" t="s">
        <v>1069</v>
      </c>
      <c r="F21" s="1" t="str">
        <f>IF(R20=0,"",R20)</f>
        <v>無色</v>
      </c>
      <c r="G21" s="1" t="s">
        <v>1069</v>
      </c>
      <c r="H21" s="4" t="s">
        <v>1073</v>
      </c>
      <c r="I21" s="1" t="s">
        <v>1069</v>
      </c>
      <c r="J21" s="1" t="str">
        <f>IF(T20=0,"",T20)</f>
        <v>コモン</v>
      </c>
      <c r="K21" s="1" t="s">
        <v>1069</v>
      </c>
      <c r="L21" s="4" t="s">
        <v>1074</v>
      </c>
      <c r="M21" s="1" t="s">
        <v>1069</v>
      </c>
      <c r="N21" s="1">
        <f>IF(V20=0,"",V20)</f>
        <v>5</v>
      </c>
      <c r="O21" s="1" t="s">
        <v>1069</v>
      </c>
      <c r="Q21" s="9" t="s">
        <v>5</v>
      </c>
      <c r="R21" s="10" t="str">
        <f>INDEX(AL:AL,W18+1)</f>
        <v>クリーチャー</v>
      </c>
      <c r="S21" s="15" t="s">
        <v>1075</v>
      </c>
      <c r="T21" s="10" t="str">
        <f>INDEX(AN:AN,W18+1)</f>
        <v>カカシ</v>
      </c>
      <c r="U21" s="10">
        <f>INDEX(AO:AO,W18+1)</f>
        <v>0</v>
      </c>
      <c r="V21" s="10">
        <f>INDEX(AP:AP,W18+1)</f>
        <v>0</v>
      </c>
      <c r="W21" s="16"/>
      <c r="X21" s="10" t="str">
        <f>INDEX(AZ:AZ,W18+1)</f>
        <v/>
      </c>
      <c r="Y21" s="10" t="str">
        <f>INDEX(BA:BA,W18+1)</f>
        <v/>
      </c>
      <c r="Z21" s="10" t="str">
        <f>INDEX(BB:BB,W18+1)</f>
        <v/>
      </c>
      <c r="AA21" s="10">
        <f>INDEX(BC:BC,W18+1)</f>
        <v>0</v>
      </c>
      <c r="AD21" s="16"/>
      <c r="AE21" s="24">
        <v>20</v>
      </c>
      <c r="AF21" s="25" t="s">
        <v>663</v>
      </c>
      <c r="AG21" s="36" t="s">
        <v>78</v>
      </c>
      <c r="AH21" s="36"/>
      <c r="AI21" s="36">
        <v>10</v>
      </c>
      <c r="AJ21" s="36" t="s">
        <v>724</v>
      </c>
      <c r="AK21" s="36" t="s">
        <v>725</v>
      </c>
      <c r="AL21" s="36" t="s">
        <v>76</v>
      </c>
      <c r="AM21" s="36"/>
      <c r="AN21" s="36"/>
      <c r="AO21" s="36"/>
      <c r="AP21" s="36"/>
      <c r="AQ21" s="36" t="s">
        <v>726</v>
      </c>
      <c r="AR21" s="36" t="s">
        <v>727</v>
      </c>
      <c r="AS21" s="36"/>
      <c r="AT21" s="38"/>
      <c r="AU21" s="36"/>
      <c r="AV21" s="36"/>
      <c r="AW21" s="36">
        <v>3</v>
      </c>
      <c r="AX21" s="36" t="s">
        <v>1090</v>
      </c>
      <c r="AY21" s="36" t="s">
        <v>1090</v>
      </c>
      <c r="AZ21" s="36" t="str">
        <f t="shared" si="0"/>
        <v>この</v>
      </c>
      <c r="BA21" s="36" t="str">
        <f t="shared" si="1"/>
        <v/>
      </c>
      <c r="BB21" s="36" t="str">
        <f t="shared" si="2"/>
        <v/>
      </c>
      <c r="BC21" s="36"/>
      <c r="BD21" s="36" t="str">
        <f t="shared" si="3"/>
        <v>このサポートが戦場に出たとき、昂揚(緑か白)：ジェム3個を白か緑に変換する。&amp;br;あなたのターン開始時に、ジェム1個を緑に変換し、ジェム1個を白に変換する。</v>
      </c>
      <c r="BE21" s="30" t="str">
        <f>IF(AK21="","",VLOOKUP(AK21,BH:BJ,3,FALSE))</f>
        <v>When this Support enters the battlefield, Delirium Green or White:Convert 3 gems to White or Green.</v>
      </c>
      <c r="BF21" s="9" t="s">
        <v>1049</v>
      </c>
      <c r="BG21" s="1">
        <v>20</v>
      </c>
      <c r="BH21" s="1" t="s">
        <v>555</v>
      </c>
      <c r="BI21" s="1" t="s">
        <v>1055</v>
      </c>
      <c r="BJ21" s="1" t="s">
        <v>1121</v>
      </c>
    </row>
    <row r="22" spans="1:62">
      <c r="A22" s="1" t="str">
        <f t="shared" si="4"/>
        <v>|種別|クリーチャー|サブタイプ|カカシ|||</v>
      </c>
      <c r="B22" s="1" t="s">
        <v>1049</v>
      </c>
      <c r="C22" s="1" t="s">
        <v>1069</v>
      </c>
      <c r="D22" s="4" t="s">
        <v>5</v>
      </c>
      <c r="E22" s="1" t="s">
        <v>1069</v>
      </c>
      <c r="F22" s="1" t="str">
        <f>IF(R21=0,"",R21)</f>
        <v>クリーチャー</v>
      </c>
      <c r="G22" s="1" t="s">
        <v>1069</v>
      </c>
      <c r="H22" s="4" t="s">
        <v>1078</v>
      </c>
      <c r="I22" s="1" t="s">
        <v>1069</v>
      </c>
      <c r="J22" s="1" t="str">
        <f>IF(T21=0,"",T21)</f>
        <v>カカシ</v>
      </c>
      <c r="K22" s="1" t="s">
        <v>1069</v>
      </c>
      <c r="L22" s="1" t="str">
        <f>IF(U21=0,"",U21)</f>
        <v/>
      </c>
      <c r="M22" s="1" t="s">
        <v>1069</v>
      </c>
      <c r="N22" s="1" t="str">
        <f>IF(V21=0,"",V21)</f>
        <v/>
      </c>
      <c r="O22" s="1" t="s">
        <v>1069</v>
      </c>
      <c r="Q22" s="9" t="s">
        <v>1079</v>
      </c>
      <c r="R22" s="10" t="str">
        <f>INDEX(BD:BD,W18+1)</f>
        <v/>
      </c>
      <c r="S22" s="11"/>
      <c r="T22" s="11"/>
      <c r="U22" s="11"/>
      <c r="V22" s="12"/>
      <c r="W22" s="16"/>
      <c r="X22" s="8"/>
      <c r="Y22" s="8"/>
      <c r="Z22" s="8"/>
      <c r="AA22" s="30"/>
      <c r="AD22" s="16"/>
      <c r="AE22" s="24">
        <v>21</v>
      </c>
      <c r="AF22" s="25" t="s">
        <v>663</v>
      </c>
      <c r="AG22" s="36" t="s">
        <v>78</v>
      </c>
      <c r="AH22" s="36"/>
      <c r="AI22" s="36">
        <v>10</v>
      </c>
      <c r="AJ22" s="36" t="s">
        <v>728</v>
      </c>
      <c r="AK22" s="36" t="s">
        <v>729</v>
      </c>
      <c r="AL22" s="36" t="s">
        <v>76</v>
      </c>
      <c r="AM22" s="36"/>
      <c r="AN22" s="36"/>
      <c r="AO22" s="36"/>
      <c r="AP22" s="36"/>
      <c r="AQ22" s="36" t="s">
        <v>730</v>
      </c>
      <c r="AR22" s="36" t="s">
        <v>731</v>
      </c>
      <c r="AS22" s="36"/>
      <c r="AT22" s="38"/>
      <c r="AU22" s="36"/>
      <c r="AV22" s="36"/>
      <c r="AW22" s="36">
        <v>3</v>
      </c>
      <c r="AX22" s="36" t="s">
        <v>1090</v>
      </c>
      <c r="AY22" s="36" t="s">
        <v>1090</v>
      </c>
      <c r="AZ22" s="36" t="str">
        <f t="shared" si="0"/>
        <v>この</v>
      </c>
      <c r="BA22" s="36" t="str">
        <f t="shared" si="1"/>
        <v/>
      </c>
      <c r="BB22" s="36" t="str">
        <f t="shared" si="2"/>
        <v/>
      </c>
      <c r="BC22" s="36"/>
      <c r="BD22" s="36" t="str">
        <f t="shared" si="3"/>
        <v>このサポートが戦場に出たとき、昂揚(緑か赤)：ジェム3個を緑か赤に変換する。&amp;br;あなたのターン開始時に、ジェム1個を緑に変換し、ジェム1個を赤に変換する。</v>
      </c>
      <c r="BE22" s="30" t="str">
        <f>IF(AK22="","",VLOOKUP(AK22,BH:BJ,3,FALSE))</f>
        <v>When this Support enters the battlefield, Delirium Green or Red:Convert 3 gems to Green or Red.</v>
      </c>
      <c r="BF22" s="9" t="s">
        <v>1049</v>
      </c>
      <c r="BG22" s="1">
        <v>21</v>
      </c>
      <c r="BH22" s="1" t="s">
        <v>236</v>
      </c>
      <c r="BI22" s="1" t="s">
        <v>1055</v>
      </c>
      <c r="BJ22" s="1" t="s">
        <v>1122</v>
      </c>
    </row>
    <row r="23" spans="1:62">
      <c r="A23" s="1" t="str">
        <f t="shared" si="4"/>
        <v>|テキスト|&gt;|&gt;|&gt;|&gt;||</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
      </c>
      <c r="O23" s="1" t="s">
        <v>1069</v>
      </c>
      <c r="Q23" s="14" t="s">
        <v>21</v>
      </c>
      <c r="R23" s="10" t="str">
        <f>INDEX(BE:BE,W18+1)</f>
        <v/>
      </c>
      <c r="S23" s="9" t="s">
        <v>1084</v>
      </c>
      <c r="T23" s="10" t="str">
        <f>IF(X23="","",X23&amp;IF(Y23="",""," "&amp;Y23)&amp;IF(Z23="",""," "&amp;Z23)&amp;IF(AA23="",""," "&amp;AA23))</f>
        <v/>
      </c>
      <c r="U23" s="11"/>
      <c r="V23" s="12"/>
      <c r="W23" s="16" t="s">
        <v>1084</v>
      </c>
      <c r="X23" s="9" t="str">
        <f t="shared" ref="X23:AA23" si="8">IF(ISERROR(IF(LEN(X22)&gt;1,X22,VLOOKUP(X21,$AC:$AD,2,FALSE))),"",IF(LEN(X22)&gt;1,X22,VLOOKUP(X21,$AC:$AD,2,FALSE)))</f>
        <v/>
      </c>
      <c r="Y23" s="9" t="str">
        <f t="shared" si="8"/>
        <v/>
      </c>
      <c r="Z23" s="9" t="str">
        <f t="shared" si="8"/>
        <v/>
      </c>
      <c r="AA23" s="9" t="str">
        <f t="shared" si="8"/>
        <v> </v>
      </c>
      <c r="AD23" s="16"/>
      <c r="AE23" s="24">
        <v>22</v>
      </c>
      <c r="AF23" s="25" t="s">
        <v>663</v>
      </c>
      <c r="AG23" s="36" t="s">
        <v>78</v>
      </c>
      <c r="AH23" s="36"/>
      <c r="AI23" s="36">
        <v>5</v>
      </c>
      <c r="AJ23" s="36" t="s">
        <v>732</v>
      </c>
      <c r="AK23" s="36" t="s">
        <v>733</v>
      </c>
      <c r="AL23" s="36" t="s">
        <v>76</v>
      </c>
      <c r="AM23" s="36"/>
      <c r="AN23" s="36"/>
      <c r="AO23" s="36"/>
      <c r="AP23" s="36"/>
      <c r="AQ23" s="36" t="s">
        <v>734</v>
      </c>
      <c r="AR23" s="36" t="s">
        <v>735</v>
      </c>
      <c r="AS23" s="36"/>
      <c r="AT23" s="38"/>
      <c r="AU23" s="36"/>
      <c r="AV23" s="36"/>
      <c r="AW23" s="36">
        <v>3</v>
      </c>
      <c r="AX23" s="36" t="s">
        <v>1090</v>
      </c>
      <c r="AY23" s="36" t="s">
        <v>1090</v>
      </c>
      <c r="AZ23" s="36" t="str">
        <f t="shared" si="0"/>
        <v>あな</v>
      </c>
      <c r="BA23" s="36" t="str">
        <f t="shared" si="1"/>
        <v/>
      </c>
      <c r="BB23" s="36" t="str">
        <f t="shared" si="2"/>
        <v/>
      </c>
      <c r="BC23" s="36"/>
      <c r="BD23" s="36" t="str">
        <f t="shared" si="3"/>
        <v>あなたのターン開始時に、あなたは1マナを得る。&amp;br;ジェム1個を起動する：調査を行う。</v>
      </c>
      <c r="BE23" s="30" t="str">
        <f>IF(AK23="","",VLOOKUP(AK23,BH:BJ,3,FALSE))</f>
        <v>At the beginning of your turn, you gain 1 mana.&amp;br;Activate 1:Investigate.</v>
      </c>
      <c r="BF23" s="9" t="s">
        <v>1049</v>
      </c>
      <c r="BG23" s="1">
        <v>22</v>
      </c>
      <c r="BH23" s="1" t="s">
        <v>512</v>
      </c>
      <c r="BI23" s="1" t="s">
        <v>1055</v>
      </c>
      <c r="BJ23" s="1" t="s">
        <v>1123</v>
      </c>
    </row>
    <row r="24" spans="1:62">
      <c r="A24" s="1" t="str">
        <f t="shared" si="4"/>
        <v>|英テキスト|&gt;|&gt;|&gt;|&gt;||</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
      </c>
      <c r="O24" s="1" t="s">
        <v>1069</v>
      </c>
      <c r="Q24" s="9" t="s">
        <v>12</v>
      </c>
      <c r="R24" s="10" t="str">
        <f>IF(INDEX(AX:AX,W18+1)="",0,INDEX(AX:AX,W18+1)&amp;"/"&amp;INDEX(AY:AY,W18+1))</f>
        <v>3/1</v>
      </c>
      <c r="S24" s="11"/>
      <c r="T24" s="11"/>
      <c r="U24" s="11"/>
      <c r="V24" s="12"/>
      <c r="W24" s="16"/>
      <c r="X24" s="9"/>
      <c r="Y24" s="28"/>
      <c r="Z24" s="28"/>
      <c r="AA24" s="29"/>
      <c r="AD24" s="20"/>
      <c r="AE24" s="24">
        <v>23</v>
      </c>
      <c r="AF24" s="25" t="s">
        <v>663</v>
      </c>
      <c r="AG24" s="36" t="s">
        <v>78</v>
      </c>
      <c r="AH24" s="36"/>
      <c r="AI24" s="36">
        <v>7</v>
      </c>
      <c r="AJ24" s="36" t="s">
        <v>736</v>
      </c>
      <c r="AK24" s="36" t="s">
        <v>737</v>
      </c>
      <c r="AL24" s="36" t="s">
        <v>76</v>
      </c>
      <c r="AM24" s="36"/>
      <c r="AN24" s="36"/>
      <c r="AO24" s="36"/>
      <c r="AP24" s="36"/>
      <c r="AQ24" s="36" t="s">
        <v>738</v>
      </c>
      <c r="AR24" s="36"/>
      <c r="AS24" s="36"/>
      <c r="AT24" s="38"/>
      <c r="AU24" s="36"/>
      <c r="AV24" s="36"/>
      <c r="AW24" s="36">
        <v>3</v>
      </c>
      <c r="AX24" s="36" t="s">
        <v>1090</v>
      </c>
      <c r="AY24" s="36" t="s">
        <v>1090</v>
      </c>
      <c r="AZ24" s="36" t="str">
        <f t="shared" si="0"/>
        <v>あな</v>
      </c>
      <c r="BA24" s="36" t="str">
        <f t="shared" si="1"/>
        <v/>
      </c>
      <c r="BB24" s="36" t="str">
        <f t="shared" si="2"/>
        <v/>
      </c>
      <c r="BC24" s="36"/>
      <c r="BD24" s="36" t="str">
        <f t="shared" si="3"/>
        <v>あなたがコントロールするクリーチャーが変身したとき、そのクリーチャーは+2/+2の修正を受ける。</v>
      </c>
      <c r="BE24" s="30" t="str">
        <f>IF(AK24="","",VLOOKUP(AK24,BH:BJ,3,FALSE))</f>
        <v>When a creature you control Transforms, that creature gains +2/+2.</v>
      </c>
      <c r="BF24" s="9" t="s">
        <v>1049</v>
      </c>
      <c r="BG24" s="1">
        <v>23</v>
      </c>
      <c r="BH24" s="1" t="s">
        <v>357</v>
      </c>
      <c r="BI24" s="1" t="s">
        <v>1055</v>
      </c>
      <c r="BJ24" s="1" t="s">
        <v>1124</v>
      </c>
    </row>
    <row r="25" spans="1:62">
      <c r="A25" s="1" t="str">
        <f t="shared" si="4"/>
        <v>|PT|&gt;|3/1|シールド数|&gt;||</v>
      </c>
      <c r="B25" s="1" t="s">
        <v>1049</v>
      </c>
      <c r="C25" s="1" t="s">
        <v>1069</v>
      </c>
      <c r="D25" s="1" t="s">
        <v>12</v>
      </c>
      <c r="E25" s="1" t="s">
        <v>1069</v>
      </c>
      <c r="F25" s="1" t="s">
        <v>1083</v>
      </c>
      <c r="G25" s="1" t="s">
        <v>1069</v>
      </c>
      <c r="H25" s="1" t="str">
        <f>IF(R24=0,"",R24)</f>
        <v>3/1</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
        <v>663</v>
      </c>
      <c r="AG25" s="36" t="s">
        <v>78</v>
      </c>
      <c r="AH25" s="36"/>
      <c r="AI25" s="36">
        <v>10</v>
      </c>
      <c r="AJ25" s="36" t="s">
        <v>739</v>
      </c>
      <c r="AK25" s="36" t="s">
        <v>740</v>
      </c>
      <c r="AL25" s="36" t="s">
        <v>76</v>
      </c>
      <c r="AM25" s="36"/>
      <c r="AN25" s="36"/>
      <c r="AO25" s="36"/>
      <c r="AP25" s="36"/>
      <c r="AQ25" s="36" t="s">
        <v>741</v>
      </c>
      <c r="AR25" s="36" t="s">
        <v>742</v>
      </c>
      <c r="AS25" s="36"/>
      <c r="AT25" s="38"/>
      <c r="AU25" s="36"/>
      <c r="AV25" s="36"/>
      <c r="AW25" s="36">
        <v>3</v>
      </c>
      <c r="AX25" s="36" t="s">
        <v>1090</v>
      </c>
      <c r="AY25" s="36" t="s">
        <v>1090</v>
      </c>
      <c r="AZ25" s="36" t="str">
        <f t="shared" si="0"/>
        <v>この</v>
      </c>
      <c r="BA25" s="36" t="str">
        <f t="shared" si="1"/>
        <v/>
      </c>
      <c r="BB25" s="36" t="str">
        <f t="shared" si="2"/>
        <v/>
      </c>
      <c r="BC25" s="36"/>
      <c r="BD25" s="36" t="str">
        <f t="shared" si="3"/>
        <v>このサポートが戦場に出たとき、昂揚(青か白)：ジェム3個を白か青に変換する。&amp;br;あなたのターン開始時に、ジェム1個を白に変換し、ジェム1個を青に変換する。</v>
      </c>
      <c r="BE25" s="30" t="str">
        <f>IF(AK25="","",VLOOKUP(AK25,BH:BJ,3,FALSE))</f>
        <v>When this support enters the battlefield, Delirium Blue or White, convert 3 gems to White or Blue.&amp;br;At the beginning of your turn, convert 1 gem to White and 1 gem to Blue.</v>
      </c>
      <c r="BF25" s="9" t="s">
        <v>1049</v>
      </c>
      <c r="BG25" s="1">
        <v>24</v>
      </c>
      <c r="BH25" s="1" t="s">
        <v>186</v>
      </c>
      <c r="BI25" s="1" t="s">
        <v>1055</v>
      </c>
      <c r="BJ25" s="1" t="s">
        <v>1125</v>
      </c>
    </row>
    <row r="26" spans="1:62">
      <c r="A26" s="1" t="str">
        <f t="shared" si="4"/>
        <v>&amp;br;&amp;br;</v>
      </c>
      <c r="B26" s="1" t="s">
        <v>1049</v>
      </c>
      <c r="C26" s="1" t="s">
        <v>1097</v>
      </c>
      <c r="R26" s="1"/>
      <c r="S26" s="1"/>
      <c r="T26" s="1"/>
      <c r="U26" s="1"/>
      <c r="V26" s="1"/>
      <c r="AE26" s="24">
        <v>25</v>
      </c>
      <c r="AF26" s="25" t="s">
        <v>663</v>
      </c>
      <c r="AG26" s="36" t="s">
        <v>119</v>
      </c>
      <c r="AH26" s="36"/>
      <c r="AI26" s="36">
        <v>15</v>
      </c>
      <c r="AJ26" s="36" t="s">
        <v>743</v>
      </c>
      <c r="AK26" s="36" t="s">
        <v>744</v>
      </c>
      <c r="AL26" s="36" t="s">
        <v>27</v>
      </c>
      <c r="AM26" s="36"/>
      <c r="AN26" s="36" t="s">
        <v>708</v>
      </c>
      <c r="AO26" s="36"/>
      <c r="AP26" s="36"/>
      <c r="AQ26" s="36" t="s">
        <v>745</v>
      </c>
      <c r="AR26" s="36" t="s">
        <v>746</v>
      </c>
      <c r="AS26" s="36" t="s">
        <v>747</v>
      </c>
      <c r="AT26" s="38"/>
      <c r="AU26" s="36"/>
      <c r="AV26" s="36"/>
      <c r="AW26" s="36"/>
      <c r="AX26" s="36">
        <v>0</v>
      </c>
      <c r="AY26" s="36">
        <v>35</v>
      </c>
      <c r="AZ26" s="36" t="str">
        <f t="shared" si="0"/>
        <v>あな</v>
      </c>
      <c r="BA26" s="36" t="str">
        <f t="shared" si="1"/>
        <v/>
      </c>
      <c r="BB26" s="36" t="str">
        <f t="shared" si="2"/>
        <v/>
      </c>
      <c r="BC26" s="36"/>
      <c r="BD26" s="36" t="str">
        <f t="shared" si="3"/>
        <v>あなたのターン開始時に、このクリーチャーのタフネスが10以下である場合、このクリーチャーは変身する。&amp;br;あなたがコントロールする人間が死亡したとき、このクリーチャーは0/-5の修正を受ける。&amp;br;ジェム3個を起動する：1/1の黒であり白である人間･クレリック･トークンを1体召喚する。&amp;br;このクリーチャーはブロックできない。</v>
      </c>
      <c r="BE26" s="30" t="str">
        <f>IF(AK26="","",VLOOKUP(AK26,BH:BJ,3,FALSE))</f>
        <v>At the beginning of your turn, if this creature has 10 or less Toughness, Transform this creature.&amp;br;When a Human you control is Destroyed, give 0/-5 to this creature.&amp;br;Activate 3:Summon 1 1/1 Black and White Human Cleric creature token.</v>
      </c>
      <c r="BF26" s="9" t="s">
        <v>1049</v>
      </c>
      <c r="BG26" s="1">
        <v>25</v>
      </c>
      <c r="BH26" s="1" t="s">
        <v>1126</v>
      </c>
      <c r="BI26" s="1" t="s">
        <v>1055</v>
      </c>
      <c r="BJ26" s="1" t="s">
        <v>1127</v>
      </c>
    </row>
    <row r="27" spans="1:62">
      <c r="A27" s="1" t="str">
        <f t="shared" si="4"/>
        <v>#back(text=戻る,left)</v>
      </c>
      <c r="B27" s="1" t="s">
        <v>1049</v>
      </c>
      <c r="C27" s="1" t="s">
        <v>1100</v>
      </c>
      <c r="R27" s="1"/>
      <c r="S27" s="1"/>
      <c r="T27" s="1"/>
      <c r="U27" s="1"/>
      <c r="V27" s="1"/>
      <c r="AE27" s="24">
        <v>26</v>
      </c>
      <c r="AF27" s="25" t="s">
        <v>663</v>
      </c>
      <c r="AG27" s="36" t="s">
        <v>119</v>
      </c>
      <c r="AH27" s="36"/>
      <c r="AI27" s="36">
        <v>1</v>
      </c>
      <c r="AJ27" s="36" t="s">
        <v>748</v>
      </c>
      <c r="AK27" s="36" t="s">
        <v>749</v>
      </c>
      <c r="AL27" s="36" t="s">
        <v>27</v>
      </c>
      <c r="AM27" s="36"/>
      <c r="AN27" s="36" t="s">
        <v>387</v>
      </c>
      <c r="AO27" s="36"/>
      <c r="AP27" s="36"/>
      <c r="AQ27" s="36" t="s">
        <v>750</v>
      </c>
      <c r="AR27" s="36"/>
      <c r="AS27" s="36"/>
      <c r="AT27" s="38"/>
      <c r="AU27" s="36"/>
      <c r="AV27" s="36"/>
      <c r="AW27" s="36"/>
      <c r="AX27" s="36">
        <v>15</v>
      </c>
      <c r="AY27" s="36">
        <v>13</v>
      </c>
      <c r="AZ27" s="36" t="str">
        <f t="shared" si="0"/>
        <v>飛行</v>
      </c>
      <c r="BA27" s="36" t="str">
        <f t="shared" si="1"/>
        <v>絆魂</v>
      </c>
      <c r="BB27" s="36" t="str">
        <f t="shared" si="2"/>
        <v>速攻</v>
      </c>
      <c r="BC27" s="36"/>
      <c r="BD27" s="36" t="str">
        <f t="shared" si="3"/>
        <v>飛行 絆魂 速攻</v>
      </c>
      <c r="BE27" s="30" t="str">
        <f>IF(AK27="","",VLOOKUP(AK27,BH:BJ,3,FALSE))</f>
        <v/>
      </c>
      <c r="BF27" s="9" t="s">
        <v>1049</v>
      </c>
      <c r="BG27" s="1">
        <v>26</v>
      </c>
      <c r="BH27" s="1" t="s">
        <v>717</v>
      </c>
      <c r="BI27" s="1" t="s">
        <v>1055</v>
      </c>
      <c r="BJ27" s="1" t="s">
        <v>1129</v>
      </c>
    </row>
    <row r="28" spans="1:62">
      <c r="A28" s="1" t="str">
        <f t="shared" si="4"/>
        <v>&amp;br;</v>
      </c>
      <c r="B28" s="1" t="s">
        <v>1049</v>
      </c>
      <c r="C28" s="1" t="s">
        <v>1048</v>
      </c>
      <c r="R28" s="1"/>
      <c r="S28" s="1"/>
      <c r="T28" s="1"/>
      <c r="U28" s="1"/>
      <c r="V28" s="1"/>
      <c r="AE28" s="24">
        <v>27</v>
      </c>
      <c r="AF28" s="25" t="s">
        <v>663</v>
      </c>
      <c r="AG28" s="36" t="s">
        <v>119</v>
      </c>
      <c r="AH28" s="36"/>
      <c r="AI28" s="36">
        <v>1</v>
      </c>
      <c r="AJ28" s="36" t="s">
        <v>751</v>
      </c>
      <c r="AK28" s="36" t="s">
        <v>752</v>
      </c>
      <c r="AL28" s="36" t="s">
        <v>61</v>
      </c>
      <c r="AM28" s="36"/>
      <c r="AN28" s="36"/>
      <c r="AO28" s="36"/>
      <c r="AP28" s="36"/>
      <c r="AQ28" s="36" t="s">
        <v>753</v>
      </c>
      <c r="AR28" s="36"/>
      <c r="AS28" s="36"/>
      <c r="AT28" s="38"/>
      <c r="AU28" s="36"/>
      <c r="AV28" s="36"/>
      <c r="AW28" s="36"/>
      <c r="AX28" s="36" t="s">
        <v>1090</v>
      </c>
      <c r="AY28" s="36" t="s">
        <v>1090</v>
      </c>
      <c r="AZ28" s="36" t="str">
        <f t="shared" si="0"/>
        <v>クリ</v>
      </c>
      <c r="BA28" s="36" t="str">
        <f t="shared" si="1"/>
        <v/>
      </c>
      <c r="BB28" s="36" t="str">
        <f t="shared" si="2"/>
        <v/>
      </c>
      <c r="BC28" s="36"/>
      <c r="BD28" s="36" t="str">
        <f t="shared" si="3"/>
        <v>クリーチャー1体を対象とする。それは警戒と速攻とトランプルを得る。</v>
      </c>
      <c r="BE28" s="30" t="str">
        <f>IF(AK28="","",VLOOKUP(AK28,BH:BJ,3,FALSE))</f>
        <v>Give Vigilance, Haste and Trample to target creature.</v>
      </c>
      <c r="BF28" s="9" t="s">
        <v>1049</v>
      </c>
      <c r="BG28" s="1">
        <v>27</v>
      </c>
      <c r="BH28" s="1" t="s">
        <v>404</v>
      </c>
      <c r="BI28" s="1" t="s">
        <v>1055</v>
      </c>
      <c r="BJ28" s="1" t="s">
        <v>1120</v>
      </c>
    </row>
    <row r="29" spans="1:62">
      <c r="A29" s="1" t="str">
        <f t="shared" si="4"/>
        <v>#comment(above,nsize=[15],size=[30],num=[10])</v>
      </c>
      <c r="B29" s="1" t="s">
        <v>1049</v>
      </c>
      <c r="C29" s="1" t="s">
        <v>1108</v>
      </c>
      <c r="R29" s="1"/>
      <c r="S29" s="1"/>
      <c r="T29" s="1"/>
      <c r="U29" s="1"/>
      <c r="V29" s="1"/>
      <c r="AE29" s="24">
        <v>28</v>
      </c>
      <c r="AF29" s="25" t="s">
        <v>663</v>
      </c>
      <c r="AG29" s="36" t="s">
        <v>119</v>
      </c>
      <c r="AH29" s="36"/>
      <c r="AI29" s="36">
        <v>9</v>
      </c>
      <c r="AJ29" s="36" t="s">
        <v>754</v>
      </c>
      <c r="AK29" s="36" t="s">
        <v>755</v>
      </c>
      <c r="AL29" s="36" t="s">
        <v>76</v>
      </c>
      <c r="AM29" s="36"/>
      <c r="AN29" s="36"/>
      <c r="AO29" s="36"/>
      <c r="AP29" s="36"/>
      <c r="AQ29" s="36" t="s">
        <v>756</v>
      </c>
      <c r="AR29" s="36"/>
      <c r="AS29" s="36"/>
      <c r="AT29" s="38"/>
      <c r="AU29" s="36"/>
      <c r="AV29" s="36"/>
      <c r="AW29" s="36">
        <v>3</v>
      </c>
      <c r="AX29" s="36" t="s">
        <v>1090</v>
      </c>
      <c r="AY29" s="36" t="s">
        <v>1090</v>
      </c>
      <c r="AZ29" s="36" t="str">
        <f t="shared" si="0"/>
        <v>あな</v>
      </c>
      <c r="BA29" s="36" t="str">
        <f t="shared" si="1"/>
        <v/>
      </c>
      <c r="BB29" s="36" t="str">
        <f t="shared" si="2"/>
        <v/>
      </c>
      <c r="BC29" s="36"/>
      <c r="BD29" s="36" t="str">
        <f t="shared" si="3"/>
        <v>あなたがコントロールする最初のクリーチャーは+4/+2の修正を受ける。そのクリーチャーが人間である場合、それは「このクリーチャーが破壊されたとき、飛行を持つ1/1の白のスピリット・トークンを1体召喚する。」を得る。</v>
      </c>
      <c r="BE29" s="30" t="str">
        <f>IF(AK29="","",VLOOKUP(AK29,BH:BJ,3,FALSE))</f>
        <v>Give +4/+2 to target creature. If that creature is a Human, it also gains &amp;#8216;When this creature is Destroyed, summon 1 1/1 White Spirit token with Flying.'</v>
      </c>
      <c r="BF29" s="9" t="s">
        <v>1049</v>
      </c>
      <c r="BG29" s="1">
        <v>28</v>
      </c>
      <c r="BH29" s="1" t="s">
        <v>761</v>
      </c>
      <c r="BI29" s="1" t="s">
        <v>1055</v>
      </c>
      <c r="BJ29" s="1" t="s">
        <v>1130</v>
      </c>
    </row>
    <row r="30" spans="1:62">
      <c r="A30" s="1" t="str">
        <f t="shared" si="4"/>
        <v>&amp;br;&amp;br;</v>
      </c>
      <c r="B30" s="1" t="s">
        <v>1049</v>
      </c>
      <c r="C30" s="1" t="s">
        <v>1097</v>
      </c>
      <c r="R30" s="1"/>
      <c r="S30" s="1"/>
      <c r="T30" s="1"/>
      <c r="U30" s="1"/>
      <c r="V30" s="1"/>
      <c r="AE30" s="24">
        <v>29</v>
      </c>
      <c r="AF30" s="25" t="s">
        <v>663</v>
      </c>
      <c r="AG30" s="36" t="s">
        <v>119</v>
      </c>
      <c r="AH30" s="36"/>
      <c r="AI30" s="36">
        <v>8</v>
      </c>
      <c r="AJ30" s="36" t="s">
        <v>757</v>
      </c>
      <c r="AK30" s="36" t="s">
        <v>758</v>
      </c>
      <c r="AL30" s="36" t="s">
        <v>76</v>
      </c>
      <c r="AM30" s="36"/>
      <c r="AN30" s="36"/>
      <c r="AO30" s="36"/>
      <c r="AP30" s="36"/>
      <c r="AQ30" s="36" t="s">
        <v>759</v>
      </c>
      <c r="AR30" s="36"/>
      <c r="AS30" s="36"/>
      <c r="AT30" s="38"/>
      <c r="AU30" s="36"/>
      <c r="AV30" s="36"/>
      <c r="AW30" s="36">
        <v>3</v>
      </c>
      <c r="AX30" s="36" t="s">
        <v>1090</v>
      </c>
      <c r="AY30" s="36" t="s">
        <v>1090</v>
      </c>
      <c r="AZ30" s="36" t="str">
        <f t="shared" si="0"/>
        <v>あな</v>
      </c>
      <c r="BA30" s="36" t="str">
        <f t="shared" si="1"/>
        <v/>
      </c>
      <c r="BB30" s="36" t="str">
        <f t="shared" si="2"/>
        <v/>
      </c>
      <c r="BC30" s="36"/>
      <c r="BD30" s="36" t="str">
        <f t="shared" si="3"/>
        <v>あなたが3個以上のジェムをマッチさせたとき、あなたの手札の各呪文は1マナを得る。</v>
      </c>
      <c r="BE30" s="30" t="str">
        <f>IF(AK30="","",VLOOKUP(AK30,BH:BJ,3,FALSE))</f>
        <v>When you match 3 or more gems, each Spell in your hand gains 1 mana.</v>
      </c>
      <c r="BF30" s="9" t="s">
        <v>1049</v>
      </c>
      <c r="BG30" s="1">
        <v>29</v>
      </c>
      <c r="BH30" s="1" t="s">
        <v>360</v>
      </c>
      <c r="BI30" s="1" t="s">
        <v>1055</v>
      </c>
      <c r="BJ30" s="1" t="s">
        <v>1131</v>
      </c>
    </row>
    <row r="31" spans="1:62">
      <c r="A31" s="1" t="str">
        <f t="shared" si="4"/>
        <v/>
      </c>
      <c r="B31" s="1" t="s">
        <v>1049</v>
      </c>
      <c r="Q31" s="5"/>
      <c r="R31" s="6"/>
      <c r="S31" s="6"/>
      <c r="T31" s="6"/>
      <c r="U31" s="6"/>
      <c r="V31" s="7"/>
      <c r="W31" s="8">
        <v>3</v>
      </c>
      <c r="X31" s="5"/>
      <c r="Y31" s="26"/>
      <c r="Z31" s="26"/>
      <c r="AA31" s="27"/>
      <c r="AE31" s="24">
        <v>30</v>
      </c>
      <c r="AF31" s="25" t="s">
        <v>663</v>
      </c>
      <c r="AG31" s="36" t="s">
        <v>119</v>
      </c>
      <c r="AH31" s="36"/>
      <c r="AI31" s="36">
        <v>7</v>
      </c>
      <c r="AJ31" s="36" t="s">
        <v>760</v>
      </c>
      <c r="AK31" s="36" t="s">
        <v>761</v>
      </c>
      <c r="AL31" s="36" t="s">
        <v>76</v>
      </c>
      <c r="AM31" s="36"/>
      <c r="AN31" s="36"/>
      <c r="AO31" s="36"/>
      <c r="AP31" s="36"/>
      <c r="AQ31" s="36" t="s">
        <v>762</v>
      </c>
      <c r="AR31" s="36"/>
      <c r="AS31" s="36"/>
      <c r="AT31" s="38"/>
      <c r="AU31" s="36"/>
      <c r="AV31" s="36"/>
      <c r="AW31" s="36">
        <v>3</v>
      </c>
      <c r="AX31" s="36" t="s">
        <v>1090</v>
      </c>
      <c r="AY31" s="36" t="s">
        <v>1090</v>
      </c>
      <c r="AZ31" s="36" t="str">
        <f t="shared" si="0"/>
        <v>あな</v>
      </c>
      <c r="BA31" s="36" t="str">
        <f t="shared" si="1"/>
        <v/>
      </c>
      <c r="BB31" s="36" t="str">
        <f t="shared" si="2"/>
        <v/>
      </c>
      <c r="BC31" s="36"/>
      <c r="BD31" s="36" t="str">
        <f t="shared" si="3"/>
        <v>あなたのターン開始時に、ジェム2個をあなたのプレインズウォーカーの色に変換する。</v>
      </c>
      <c r="BE31" s="30" t="str">
        <f>IF(AK31="","",VLOOKUP(AK31,BH:BJ,3,FALSE))</f>
        <v>At the beginning of your turn, convert 2 gems to your Planewalker's color.</v>
      </c>
      <c r="BF31" s="9" t="s">
        <v>1049</v>
      </c>
      <c r="BG31" s="1">
        <v>30</v>
      </c>
      <c r="BH31" s="1" t="s">
        <v>290</v>
      </c>
      <c r="BI31" s="1" t="s">
        <v>1055</v>
      </c>
      <c r="BJ31" s="1" t="s">
        <v>1132</v>
      </c>
    </row>
    <row r="32" spans="1:62">
      <c r="A32" s="1" t="str">
        <f t="shared" si="4"/>
        <v>*荒原のカカシ/Wild-Field Scarecrow</v>
      </c>
      <c r="B32" s="1" t="s">
        <v>1049</v>
      </c>
      <c r="C32" s="1" t="str">
        <f>"*"&amp;R32&amp;"/"&amp;T32</f>
        <v>*荒原のカカシ/Wild-Field Scarecrow</v>
      </c>
      <c r="Q32" s="9" t="s">
        <v>3</v>
      </c>
      <c r="R32" s="10" t="str">
        <f>INDEX(AJ:AJ,W31+1)</f>
        <v>荒原のカカシ</v>
      </c>
      <c r="S32" s="11" t="s">
        <v>4</v>
      </c>
      <c r="T32" s="10" t="str">
        <f>INDEX(AK:AK,W31+1)</f>
        <v>Wild-Field Scarecrow</v>
      </c>
      <c r="U32" s="11"/>
      <c r="V32" s="12"/>
      <c r="W32" s="13"/>
      <c r="X32" s="9"/>
      <c r="Y32" s="28"/>
      <c r="Z32" s="28"/>
      <c r="AA32" s="29"/>
      <c r="AE32" s="24">
        <v>31</v>
      </c>
      <c r="AF32" s="25" t="s">
        <v>663</v>
      </c>
      <c r="AG32" s="36" t="s">
        <v>119</v>
      </c>
      <c r="AH32" s="36"/>
      <c r="AI32" s="36">
        <v>9</v>
      </c>
      <c r="AJ32" s="36" t="s">
        <v>763</v>
      </c>
      <c r="AK32" s="36" t="s">
        <v>764</v>
      </c>
      <c r="AL32" s="36" t="s">
        <v>76</v>
      </c>
      <c r="AM32" s="36"/>
      <c r="AN32" s="36"/>
      <c r="AO32" s="36"/>
      <c r="AP32" s="36"/>
      <c r="AQ32" s="36" t="s">
        <v>765</v>
      </c>
      <c r="AR32" s="36" t="s">
        <v>766</v>
      </c>
      <c r="AS32" s="36"/>
      <c r="AT32" s="38"/>
      <c r="AU32" s="36"/>
      <c r="AV32" s="36"/>
      <c r="AW32" s="36">
        <v>3</v>
      </c>
      <c r="AX32" s="36" t="s">
        <v>1090</v>
      </c>
      <c r="AY32" s="36" t="s">
        <v>1090</v>
      </c>
      <c r="AZ32" s="36" t="str">
        <f t="shared" si="0"/>
        <v>あな</v>
      </c>
      <c r="BA32" s="36" t="str">
        <f t="shared" si="1"/>
        <v/>
      </c>
      <c r="BB32" s="36" t="str">
        <f t="shared" si="2"/>
        <v/>
      </c>
      <c r="BC32" s="36"/>
      <c r="BD32" s="36" t="str">
        <f t="shared" si="3"/>
        <v>あなたのターン開始時に、あなたは3マナを得る。&amp;br;上陸：このサポートが破壊されていた場合、このサポートを戦場に戻す。</v>
      </c>
      <c r="BE32" s="30" t="str">
        <f>IF(AK32="","",VLOOKUP(AK32,BH:BJ,3,FALSE))</f>
        <v>At the beginning of your turn, gain 3 mana.&amp;br;Landfall:If this Support was Destroyed this game, Return it to the battlefield.</v>
      </c>
      <c r="BF32" s="9" t="s">
        <v>1049</v>
      </c>
      <c r="BG32" s="1">
        <v>31</v>
      </c>
      <c r="BH32" s="1" t="s">
        <v>615</v>
      </c>
      <c r="BI32" s="1" t="s">
        <v>1055</v>
      </c>
      <c r="BJ32" s="1" t="s">
        <v>1133</v>
      </c>
    </row>
    <row r="33" spans="1:62">
      <c r="A33" s="1" t="str">
        <f t="shared" si="4"/>
        <v>|LEFT:80|LEFT:100|LEFT:100|LEFT:100|LEFT:100|LEFT:100|c</v>
      </c>
      <c r="B33" s="1" t="s">
        <v>1049</v>
      </c>
      <c r="C33" s="1" t="s">
        <v>1069</v>
      </c>
      <c r="D33" s="3" t="str">
        <f>$Q$1</f>
        <v>LEFT:80</v>
      </c>
      <c r="E33" s="3" t="s">
        <v>1069</v>
      </c>
      <c r="F33" s="3" t="str">
        <f t="shared" ref="F33:J33" si="9">$R$1</f>
        <v>LEFT:100</v>
      </c>
      <c r="G33" s="3" t="s">
        <v>1069</v>
      </c>
      <c r="H33" s="3" t="str">
        <f t="shared" si="9"/>
        <v>LEFT:100</v>
      </c>
      <c r="I33" s="3" t="s">
        <v>1069</v>
      </c>
      <c r="J33" s="3" t="str">
        <f t="shared" si="9"/>
        <v>LEFT:100</v>
      </c>
      <c r="K33" s="3" t="s">
        <v>1069</v>
      </c>
      <c r="L33" s="3" t="str">
        <f>$R$1</f>
        <v>LEFT:100</v>
      </c>
      <c r="M33" s="3" t="s">
        <v>1069</v>
      </c>
      <c r="N33" s="3" t="str">
        <f>$R$1</f>
        <v>LEFT:100</v>
      </c>
      <c r="O33" s="1" t="s">
        <v>1069</v>
      </c>
      <c r="P33" s="1" t="s">
        <v>1070</v>
      </c>
      <c r="Q33" s="14" t="s">
        <v>0</v>
      </c>
      <c r="R33" s="10" t="str">
        <f>INDEX(AF:AF,W31+1)</f>
        <v>無色</v>
      </c>
      <c r="S33" s="15" t="s">
        <v>1</v>
      </c>
      <c r="T33" s="10" t="str">
        <f>INDEX(AG:AG,W31+1)</f>
        <v>コモン</v>
      </c>
      <c r="U33" s="15" t="s">
        <v>2</v>
      </c>
      <c r="V33" s="10">
        <f>INDEX(AI:AI,W31+1)</f>
        <v>6</v>
      </c>
      <c r="W33" s="16"/>
      <c r="X33" s="10" t="str">
        <f>INDEX(AQ:AQ,W31+1)</f>
        <v>ディフェンダー</v>
      </c>
      <c r="Y33" s="28"/>
      <c r="Z33" s="28"/>
      <c r="AA33" s="29"/>
      <c r="AE33" s="24">
        <v>32</v>
      </c>
      <c r="AF33" s="25" t="s">
        <v>663</v>
      </c>
      <c r="AG33" s="36" t="s">
        <v>119</v>
      </c>
      <c r="AH33" s="36"/>
      <c r="AI33" s="36">
        <v>5</v>
      </c>
      <c r="AJ33" s="36" t="s">
        <v>767</v>
      </c>
      <c r="AK33" s="36" t="s">
        <v>768</v>
      </c>
      <c r="AL33" s="36" t="s">
        <v>76</v>
      </c>
      <c r="AM33" s="36"/>
      <c r="AN33" s="36"/>
      <c r="AO33" s="36"/>
      <c r="AP33" s="36"/>
      <c r="AQ33" s="36" t="s">
        <v>769</v>
      </c>
      <c r="AR33" s="36"/>
      <c r="AS33" s="36"/>
      <c r="AT33" s="38"/>
      <c r="AU33" s="36"/>
      <c r="AV33" s="36"/>
      <c r="AW33" s="36">
        <v>3</v>
      </c>
      <c r="AX33" s="36" t="s">
        <v>1090</v>
      </c>
      <c r="AY33" s="36" t="s">
        <v>1090</v>
      </c>
      <c r="AZ33" s="36" t="str">
        <f t="shared" si="0"/>
        <v>あな</v>
      </c>
      <c r="BA33" s="36" t="str">
        <f t="shared" si="1"/>
        <v/>
      </c>
      <c r="BB33" s="36" t="str">
        <f t="shared" si="2"/>
        <v/>
      </c>
      <c r="BC33" s="36"/>
      <c r="BD33" s="36" t="str">
        <f t="shared" si="3"/>
        <v>あなたのターン開始時に、調査を行う。</v>
      </c>
      <c r="BE33" s="30" t="str">
        <f>IF(AK33="","",VLOOKUP(AK33,BH:BJ,3,FALSE))</f>
        <v>At the beginning of your turn, Investigate.</v>
      </c>
      <c r="BF33" s="9" t="s">
        <v>1049</v>
      </c>
      <c r="BG33" s="1">
        <v>32</v>
      </c>
      <c r="BH33" s="1" t="s">
        <v>215</v>
      </c>
      <c r="BI33" s="1" t="s">
        <v>1055</v>
      </c>
      <c r="BJ33" s="1" t="s">
        <v>1134</v>
      </c>
    </row>
    <row r="34" spans="1:62">
      <c r="A34" s="1" t="str">
        <f t="shared" si="4"/>
        <v>|色|無色|レアリティ|コモン|マナコスト|6|</v>
      </c>
      <c r="B34" s="1" t="s">
        <v>1049</v>
      </c>
      <c r="C34" s="1" t="s">
        <v>1069</v>
      </c>
      <c r="D34" s="4" t="s">
        <v>0</v>
      </c>
      <c r="E34" s="1" t="s">
        <v>1069</v>
      </c>
      <c r="F34" s="1" t="str">
        <f>IF(R33=0,"",R33)</f>
        <v>無色</v>
      </c>
      <c r="G34" s="1" t="s">
        <v>1069</v>
      </c>
      <c r="H34" s="4" t="s">
        <v>1073</v>
      </c>
      <c r="I34" s="1" t="s">
        <v>1069</v>
      </c>
      <c r="J34" s="1" t="str">
        <f>IF(T33=0,"",T33)</f>
        <v>コモン</v>
      </c>
      <c r="K34" s="1" t="s">
        <v>1069</v>
      </c>
      <c r="L34" s="4" t="s">
        <v>1074</v>
      </c>
      <c r="M34" s="1" t="s">
        <v>1069</v>
      </c>
      <c r="N34" s="1">
        <f>IF(V33=0,"",V33)</f>
        <v>6</v>
      </c>
      <c r="O34" s="1" t="s">
        <v>1069</v>
      </c>
      <c r="Q34" s="9" t="s">
        <v>5</v>
      </c>
      <c r="R34" s="10" t="str">
        <f>INDEX(AL:AL,W31+1)</f>
        <v>クリーチャー</v>
      </c>
      <c r="S34" s="15" t="s">
        <v>1075</v>
      </c>
      <c r="T34" s="10" t="str">
        <f>INDEX(AN:AN,W31+1)</f>
        <v>カカシ</v>
      </c>
      <c r="U34" s="10">
        <f>INDEX(AO:AO,W31+1)</f>
        <v>0</v>
      </c>
      <c r="V34" s="10">
        <f>INDEX(AP:AP,W31+1)</f>
        <v>0</v>
      </c>
      <c r="W34" s="16"/>
      <c r="X34" s="10" t="str">
        <f>INDEX(AZ:AZ,W31+1)</f>
        <v>ディ</v>
      </c>
      <c r="Y34" s="10" t="str">
        <f>INDEX(BA:BA,W31+1)</f>
        <v/>
      </c>
      <c r="Z34" s="10" t="str">
        <f>INDEX(BB:BB,W31+1)</f>
        <v/>
      </c>
      <c r="AA34" s="10">
        <f>INDEX(BC:BC,W31+1)</f>
        <v>0</v>
      </c>
      <c r="AE34" s="24">
        <v>33</v>
      </c>
      <c r="AF34" s="25"/>
      <c r="AG34" s="36"/>
      <c r="AH34" s="36"/>
      <c r="AI34" s="36"/>
      <c r="AJ34" s="36"/>
      <c r="AK34" s="36"/>
      <c r="AL34" s="36"/>
      <c r="AM34" s="36"/>
      <c r="AN34" s="36"/>
      <c r="AO34" s="36"/>
      <c r="AP34" s="36"/>
      <c r="AQ34" s="36"/>
      <c r="AR34" s="36"/>
      <c r="AS34" s="36"/>
      <c r="AT34" s="38"/>
      <c r="AU34" s="36"/>
      <c r="AV34" s="36"/>
      <c r="AW34" s="36"/>
      <c r="AX34" s="36"/>
      <c r="AY34" s="36"/>
      <c r="AZ34" s="36" t="str">
        <f t="shared" si="0"/>
        <v/>
      </c>
      <c r="BA34" s="36" t="str">
        <f t="shared" si="1"/>
        <v/>
      </c>
      <c r="BB34" s="36" t="str">
        <f t="shared" si="2"/>
        <v/>
      </c>
      <c r="BC34" s="36"/>
      <c r="BD34" s="36" t="str">
        <f t="shared" si="3"/>
        <v/>
      </c>
      <c r="BE34" s="30" t="str">
        <f>IF(AK34="","",VLOOKUP(AK34,BH:BJ,3,FALSE))</f>
        <v/>
      </c>
      <c r="BF34" s="9" t="s">
        <v>1049</v>
      </c>
      <c r="BG34" s="1">
        <v>33</v>
      </c>
      <c r="BH34" s="1" t="s">
        <v>32</v>
      </c>
      <c r="BI34" s="1" t="s">
        <v>1055</v>
      </c>
      <c r="BJ34" s="1" t="s">
        <v>1135</v>
      </c>
    </row>
    <row r="35" spans="1:62">
      <c r="A35" s="1" t="str">
        <f t="shared" si="4"/>
        <v>|種別|クリーチャー|サブタイプ|カカシ|||</v>
      </c>
      <c r="B35" s="1" t="s">
        <v>1049</v>
      </c>
      <c r="C35" s="1" t="s">
        <v>1069</v>
      </c>
      <c r="D35" s="4" t="s">
        <v>5</v>
      </c>
      <c r="E35" s="1" t="s">
        <v>1069</v>
      </c>
      <c r="F35" s="1" t="str">
        <f>IF(R34=0,"",R34)</f>
        <v>クリーチャー</v>
      </c>
      <c r="G35" s="1" t="s">
        <v>1069</v>
      </c>
      <c r="H35" s="4" t="s">
        <v>1078</v>
      </c>
      <c r="I35" s="1" t="s">
        <v>1069</v>
      </c>
      <c r="J35" s="1" t="str">
        <f>IF(T34=0,"",T34)</f>
        <v>カカシ</v>
      </c>
      <c r="K35" s="1" t="s">
        <v>1069</v>
      </c>
      <c r="L35" s="1" t="str">
        <f>IF(U34=0,"",U34)</f>
        <v/>
      </c>
      <c r="M35" s="1" t="s">
        <v>1069</v>
      </c>
      <c r="N35" s="1" t="str">
        <f>IF(V34=0,"",V34)</f>
        <v/>
      </c>
      <c r="O35" s="1" t="s">
        <v>1069</v>
      </c>
      <c r="Q35" s="9" t="s">
        <v>1079</v>
      </c>
      <c r="R35" s="10" t="str">
        <f>INDEX(BD:BD,W31+1)</f>
        <v>ディフェンダー&amp;br;このクリーチャーが死亡したとき、3個のジェムをあなたのプレインズウォーカーの色に変換する。</v>
      </c>
      <c r="S35" s="11"/>
      <c r="T35" s="11"/>
      <c r="U35" s="11"/>
      <c r="V35" s="12"/>
      <c r="W35" s="16"/>
      <c r="X35" s="8"/>
      <c r="Y35" s="8"/>
      <c r="Z35" s="8"/>
      <c r="AA35" s="30"/>
      <c r="AE35" s="24">
        <v>34</v>
      </c>
      <c r="AF35" s="25"/>
      <c r="AG35" s="36"/>
      <c r="AH35" s="36"/>
      <c r="AI35" s="36"/>
      <c r="AJ35" s="36"/>
      <c r="AK35" s="36"/>
      <c r="AL35" s="36"/>
      <c r="AM35" s="36"/>
      <c r="AN35" s="36"/>
      <c r="AO35" s="36"/>
      <c r="AP35" s="36"/>
      <c r="AQ35" s="36"/>
      <c r="AR35" s="36"/>
      <c r="AS35" s="36"/>
      <c r="AT35" s="38"/>
      <c r="AU35" s="36"/>
      <c r="AV35" s="36"/>
      <c r="AW35" s="36"/>
      <c r="AX35" s="36"/>
      <c r="AY35" s="36"/>
      <c r="AZ35" s="36" t="str">
        <f t="shared" si="0"/>
        <v/>
      </c>
      <c r="BA35" s="36" t="str">
        <f t="shared" si="1"/>
        <v/>
      </c>
      <c r="BB35" s="36" t="str">
        <f t="shared" si="2"/>
        <v/>
      </c>
      <c r="BC35" s="36"/>
      <c r="BD35" s="36" t="str">
        <f t="shared" si="3"/>
        <v/>
      </c>
      <c r="BE35" s="30" t="str">
        <f>IF(AK35="","",VLOOKUP(AK35,BH:BJ,3,FALSE))</f>
        <v/>
      </c>
      <c r="BF35" s="9" t="s">
        <v>1049</v>
      </c>
      <c r="BG35" s="1">
        <v>34</v>
      </c>
      <c r="BH35" s="1" t="s">
        <v>596</v>
      </c>
      <c r="BI35" s="1" t="s">
        <v>1055</v>
      </c>
      <c r="BJ35" s="1" t="s">
        <v>1136</v>
      </c>
    </row>
    <row r="36" spans="1:62">
      <c r="A36" s="1" t="str">
        <f t="shared" si="4"/>
        <v>|テキスト|&gt;|&gt;|&gt;|&gt;|ディフェンダー&amp;br;このクリーチャーが死亡したとき、3個のジェムをあなたのプレインズウォーカーの色に変換する。|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ディフェンダー&amp;br;このクリーチャーが死亡したとき、3個のジェムをあなたのプレインズウォーカーの色に変換する。</v>
      </c>
      <c r="O36" s="1" t="s">
        <v>1069</v>
      </c>
      <c r="Q36" s="14" t="s">
        <v>21</v>
      </c>
      <c r="R36" s="10" t="str">
        <f>INDEX(BE:BE,W31+1)</f>
        <v>When this creature dies, convert 3 gems to your Planeswalker's color.</v>
      </c>
      <c r="S36" s="9" t="s">
        <v>1084</v>
      </c>
      <c r="T36" s="10" t="str">
        <f>IF(X36="","",X36&amp;IF(Y36="",""," "&amp;Y36)&amp;IF(Z36="",""," "&amp;Z36)&amp;IF(AA36="",""," "&amp;AA36))</f>
        <v>Defender  </v>
      </c>
      <c r="U36" s="11"/>
      <c r="V36" s="12"/>
      <c r="W36" s="16" t="s">
        <v>1084</v>
      </c>
      <c r="X36" s="9" t="str">
        <f t="shared" ref="X36:AA36" si="10">IF(ISERROR(IF(LEN(X35)&gt;1,X35,VLOOKUP(X34,$AC:$AD,2,FALSE))),"",IF(LEN(X35)&gt;1,X35,VLOOKUP(X34,$AC:$AD,2,FALSE)))</f>
        <v>Defender</v>
      </c>
      <c r="Y36" s="9" t="str">
        <f t="shared" si="10"/>
        <v/>
      </c>
      <c r="Z36" s="9" t="str">
        <f t="shared" si="10"/>
        <v/>
      </c>
      <c r="AA36" s="9" t="str">
        <f t="shared" si="10"/>
        <v> </v>
      </c>
      <c r="AE36" s="24">
        <v>35</v>
      </c>
      <c r="AF36" s="25"/>
      <c r="AG36" s="36"/>
      <c r="AH36" s="36"/>
      <c r="AI36" s="36"/>
      <c r="AJ36" s="36"/>
      <c r="AK36" s="36"/>
      <c r="AL36" s="36"/>
      <c r="AM36" s="36"/>
      <c r="AN36" s="36"/>
      <c r="AO36" s="36"/>
      <c r="AP36" s="36"/>
      <c r="AQ36" s="36"/>
      <c r="AR36" s="36"/>
      <c r="AS36" s="36"/>
      <c r="AT36" s="38"/>
      <c r="AU36" s="36"/>
      <c r="AV36" s="36"/>
      <c r="AW36" s="36"/>
      <c r="AX36" s="36"/>
      <c r="AY36" s="36"/>
      <c r="AZ36" s="36" t="str">
        <f t="shared" si="0"/>
        <v/>
      </c>
      <c r="BA36" s="36" t="str">
        <f t="shared" si="1"/>
        <v/>
      </c>
      <c r="BB36" s="36" t="str">
        <f t="shared" si="2"/>
        <v/>
      </c>
      <c r="BC36" s="36"/>
      <c r="BD36" s="36" t="str">
        <f t="shared" si="3"/>
        <v/>
      </c>
      <c r="BE36" s="30" t="str">
        <f>IF(AK36="","",VLOOKUP(AK36,BH:BJ,3,FALSE))</f>
        <v/>
      </c>
      <c r="BF36" s="9" t="s">
        <v>1049</v>
      </c>
      <c r="BG36" s="1">
        <v>35</v>
      </c>
      <c r="BH36" s="1" t="s">
        <v>138</v>
      </c>
      <c r="BI36" s="1" t="s">
        <v>1055</v>
      </c>
      <c r="BJ36" s="1" t="s">
        <v>1137</v>
      </c>
    </row>
    <row r="37" spans="1:62">
      <c r="A37" s="1" t="str">
        <f t="shared" si="4"/>
        <v>|英テキスト|&gt;|&gt;|&gt;|&gt;|Defender  &amp;br;When this creature dies, convert 3 gems to your Planeswalker's color.|</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Defender  &amp;br;When this creature dies, convert 3 gems to your Planeswalker's color.</v>
      </c>
      <c r="O37" s="1" t="s">
        <v>1069</v>
      </c>
      <c r="Q37" s="9" t="s">
        <v>12</v>
      </c>
      <c r="R37" s="10" t="str">
        <f>IF(INDEX(AX:AX,W31+1)="",0,INDEX(AX:AX,W31+1)&amp;"/"&amp;INDEX(AY:AY,W31+1))</f>
        <v>1/1</v>
      </c>
      <c r="S37" s="11"/>
      <c r="T37" s="11"/>
      <c r="U37" s="11"/>
      <c r="V37" s="12"/>
      <c r="W37" s="16"/>
      <c r="X37" s="9"/>
      <c r="Y37" s="28"/>
      <c r="Z37" s="28"/>
      <c r="AA37" s="29"/>
      <c r="AE37" s="24">
        <v>36</v>
      </c>
      <c r="AF37" s="25"/>
      <c r="AG37" s="36"/>
      <c r="AH37" s="36"/>
      <c r="AI37" s="36"/>
      <c r="AJ37" s="36"/>
      <c r="AK37" s="36"/>
      <c r="AL37" s="36"/>
      <c r="AM37" s="36"/>
      <c r="AN37" s="36"/>
      <c r="AO37" s="36"/>
      <c r="AP37" s="36"/>
      <c r="AQ37" s="36"/>
      <c r="AR37" s="36"/>
      <c r="AS37" s="36"/>
      <c r="AT37" s="38"/>
      <c r="AU37" s="36"/>
      <c r="AV37" s="36"/>
      <c r="AW37" s="36"/>
      <c r="AX37" s="36"/>
      <c r="AY37" s="36"/>
      <c r="AZ37" s="36" t="str">
        <f t="shared" si="0"/>
        <v/>
      </c>
      <c r="BA37" s="36" t="str">
        <f t="shared" si="1"/>
        <v/>
      </c>
      <c r="BB37" s="36" t="str">
        <f t="shared" si="2"/>
        <v/>
      </c>
      <c r="BC37" s="36"/>
      <c r="BD37" s="36" t="str">
        <f t="shared" si="3"/>
        <v/>
      </c>
      <c r="BE37" s="30" t="str">
        <f>IF(AK37="","",VLOOKUP(AK37,BH:BJ,3,FALSE))</f>
        <v/>
      </c>
      <c r="BF37" s="9" t="s">
        <v>1049</v>
      </c>
      <c r="BG37" s="1">
        <v>36</v>
      </c>
      <c r="BH37" s="1" t="s">
        <v>346</v>
      </c>
      <c r="BI37" s="1" t="s">
        <v>1055</v>
      </c>
      <c r="BJ37" s="1" t="s">
        <v>1138</v>
      </c>
    </row>
    <row r="38" spans="1:62">
      <c r="A38" s="1" t="str">
        <f t="shared" si="4"/>
        <v>|PT|&gt;|1/1|シールド数|&gt;||</v>
      </c>
      <c r="B38" s="1" t="s">
        <v>1049</v>
      </c>
      <c r="C38" s="1" t="s">
        <v>1069</v>
      </c>
      <c r="D38" s="1" t="s">
        <v>12</v>
      </c>
      <c r="E38" s="1" t="s">
        <v>1069</v>
      </c>
      <c r="F38" s="1" t="s">
        <v>1083</v>
      </c>
      <c r="G38" s="1" t="s">
        <v>1069</v>
      </c>
      <c r="H38" s="1" t="str">
        <f>IF(R37=0,"",R37)</f>
        <v>1/1</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c r="AG38" s="36"/>
      <c r="AH38" s="36"/>
      <c r="AI38" s="36"/>
      <c r="AJ38" s="36"/>
      <c r="AK38" s="36"/>
      <c r="AL38" s="36"/>
      <c r="AM38" s="36"/>
      <c r="AN38" s="36"/>
      <c r="AO38" s="36"/>
      <c r="AP38" s="36"/>
      <c r="AQ38" s="36"/>
      <c r="AR38" s="36"/>
      <c r="AS38" s="36"/>
      <c r="AT38" s="38"/>
      <c r="AU38" s="36"/>
      <c r="AV38" s="36"/>
      <c r="AW38" s="36"/>
      <c r="AX38" s="36"/>
      <c r="AY38" s="36"/>
      <c r="AZ38" s="36" t="str">
        <f t="shared" si="0"/>
        <v/>
      </c>
      <c r="BA38" s="36" t="str">
        <f t="shared" si="1"/>
        <v/>
      </c>
      <c r="BB38" s="36" t="str">
        <f t="shared" si="2"/>
        <v/>
      </c>
      <c r="BC38" s="36"/>
      <c r="BD38" s="36" t="str">
        <f t="shared" si="3"/>
        <v/>
      </c>
      <c r="BE38" s="30" t="str">
        <f>IF(AK38="","",VLOOKUP(AK38,BH:BJ,3,FALSE))</f>
        <v/>
      </c>
      <c r="BF38" s="9" t="s">
        <v>1049</v>
      </c>
      <c r="BG38" s="1">
        <v>37</v>
      </c>
      <c r="BH38" s="1" t="s">
        <v>161</v>
      </c>
      <c r="BI38" s="1" t="s">
        <v>1055</v>
      </c>
      <c r="BJ38" s="1" t="s">
        <v>1139</v>
      </c>
    </row>
    <row r="39" spans="1:62">
      <c r="A39" s="1" t="str">
        <f t="shared" si="4"/>
        <v>&amp;br;&amp;br;</v>
      </c>
      <c r="B39" s="1" t="s">
        <v>1049</v>
      </c>
      <c r="C39" s="1" t="s">
        <v>1097</v>
      </c>
      <c r="R39" s="1"/>
      <c r="S39" s="1"/>
      <c r="T39" s="1"/>
      <c r="U39" s="1"/>
      <c r="V39" s="1"/>
      <c r="AE39" s="24">
        <v>38</v>
      </c>
      <c r="AF39" s="25"/>
      <c r="AG39" s="36"/>
      <c r="AH39" s="36"/>
      <c r="AI39" s="36"/>
      <c r="AJ39" s="36"/>
      <c r="AK39" s="36"/>
      <c r="AL39" s="36"/>
      <c r="AM39" s="36"/>
      <c r="AN39" s="36"/>
      <c r="AO39" s="36"/>
      <c r="AP39" s="36"/>
      <c r="AQ39" s="36"/>
      <c r="AR39" s="36"/>
      <c r="AS39" s="36"/>
      <c r="AT39" s="38"/>
      <c r="AU39" s="36"/>
      <c r="AV39" s="36"/>
      <c r="AW39" s="36"/>
      <c r="AX39" s="36"/>
      <c r="AY39" s="36"/>
      <c r="AZ39" s="36" t="str">
        <f t="shared" si="0"/>
        <v/>
      </c>
      <c r="BA39" s="36" t="str">
        <f t="shared" si="1"/>
        <v/>
      </c>
      <c r="BB39" s="36" t="str">
        <f t="shared" si="2"/>
        <v/>
      </c>
      <c r="BC39" s="36"/>
      <c r="BD39" s="36" t="str">
        <f t="shared" si="3"/>
        <v/>
      </c>
      <c r="BE39" s="30" t="str">
        <f>IF(AK39="","",VLOOKUP(AK39,BH:BJ,3,FALSE))</f>
        <v/>
      </c>
      <c r="BF39" s="9" t="s">
        <v>1049</v>
      </c>
      <c r="BG39" s="1">
        <v>38</v>
      </c>
      <c r="BH39" s="1" t="s">
        <v>1140</v>
      </c>
      <c r="BI39" s="1" t="s">
        <v>1055</v>
      </c>
      <c r="BJ39" s="1" t="s">
        <v>1141</v>
      </c>
    </row>
    <row r="40" spans="1:62">
      <c r="A40" s="1" t="str">
        <f t="shared" si="4"/>
        <v>#back(text=戻る,left)</v>
      </c>
      <c r="B40" s="1" t="s">
        <v>1049</v>
      </c>
      <c r="C40" s="1" t="s">
        <v>1100</v>
      </c>
      <c r="R40" s="1"/>
      <c r="S40" s="1"/>
      <c r="T40" s="1"/>
      <c r="U40" s="1"/>
      <c r="V40" s="1"/>
      <c r="AE40" s="24">
        <v>39</v>
      </c>
      <c r="AF40" s="25">
        <f t="shared" ref="AF40:AF51" si="11">AF39</f>
        <v>0</v>
      </c>
      <c r="AG40" s="36"/>
      <c r="AH40" s="36"/>
      <c r="AI40" s="36"/>
      <c r="AJ40" s="36"/>
      <c r="AK40" s="36"/>
      <c r="AL40" s="36"/>
      <c r="AM40" s="36"/>
      <c r="AN40" s="36"/>
      <c r="AO40" s="36"/>
      <c r="AP40" s="36"/>
      <c r="AQ40" s="36"/>
      <c r="AR40" s="36"/>
      <c r="AS40" s="36"/>
      <c r="AT40" s="38"/>
      <c r="AU40" s="36"/>
      <c r="AV40" s="36"/>
      <c r="AW40" s="36"/>
      <c r="AX40" s="36" t="str">
        <f t="shared" ref="AX40:AX51" si="12">IF(AT40&gt;1,MONTH(AT40),"")</f>
        <v/>
      </c>
      <c r="AY40" s="36" t="str">
        <f t="shared" ref="AY40:AY51" si="13">IF(AT40&gt;1,DAY(AT40),"")</f>
        <v/>
      </c>
      <c r="AZ40" s="36" t="str">
        <f t="shared" si="0"/>
        <v/>
      </c>
      <c r="BA40" s="36" t="str">
        <f t="shared" si="1"/>
        <v/>
      </c>
      <c r="BB40" s="36" t="str">
        <f t="shared" si="2"/>
        <v/>
      </c>
      <c r="BC40" s="36"/>
      <c r="BD40" s="36" t="str">
        <f t="shared" si="3"/>
        <v/>
      </c>
      <c r="BE40" s="30" t="str">
        <f>IF(AK40="","",VLOOKUP(AK40,BH:BJ,3,FALSE))</f>
        <v/>
      </c>
      <c r="BF40" s="9" t="s">
        <v>1049</v>
      </c>
      <c r="BG40" s="1">
        <v>39</v>
      </c>
      <c r="BH40" s="1" t="s">
        <v>363</v>
      </c>
      <c r="BI40" s="1" t="s">
        <v>1055</v>
      </c>
      <c r="BJ40" s="1" t="s">
        <v>1142</v>
      </c>
    </row>
    <row r="41" spans="1:62">
      <c r="A41" s="1" t="str">
        <f t="shared" si="4"/>
        <v>&amp;br;</v>
      </c>
      <c r="B41" s="1" t="s">
        <v>1049</v>
      </c>
      <c r="C41" s="1" t="s">
        <v>1048</v>
      </c>
      <c r="R41" s="1"/>
      <c r="S41" s="1"/>
      <c r="T41" s="1"/>
      <c r="U41" s="1"/>
      <c r="V41" s="1"/>
      <c r="AE41" s="24">
        <v>40</v>
      </c>
      <c r="AF41" s="25">
        <f t="shared" si="11"/>
        <v>0</v>
      </c>
      <c r="AG41" s="36"/>
      <c r="AH41" s="36"/>
      <c r="AI41" s="36"/>
      <c r="AJ41" s="36"/>
      <c r="AK41" s="36"/>
      <c r="AL41" s="36"/>
      <c r="AM41" s="36"/>
      <c r="AN41" s="36"/>
      <c r="AO41" s="36"/>
      <c r="AP41" s="36"/>
      <c r="AQ41" s="36"/>
      <c r="AR41" s="36"/>
      <c r="AS41" s="36"/>
      <c r="AT41" s="38"/>
      <c r="AU41" s="36"/>
      <c r="AV41" s="36"/>
      <c r="AW41" s="36"/>
      <c r="AX41" s="36" t="str">
        <f t="shared" si="12"/>
        <v/>
      </c>
      <c r="AY41" s="36" t="str">
        <f t="shared" si="13"/>
        <v/>
      </c>
      <c r="AZ41" s="36" t="str">
        <f t="shared" si="0"/>
        <v/>
      </c>
      <c r="BA41" s="36" t="str">
        <f t="shared" si="1"/>
        <v/>
      </c>
      <c r="BB41" s="36" t="str">
        <f t="shared" si="2"/>
        <v/>
      </c>
      <c r="BC41" s="36"/>
      <c r="BD41" s="36" t="str">
        <f t="shared" si="3"/>
        <v/>
      </c>
      <c r="BE41" s="30" t="str">
        <f>IF(AK41="","",VLOOKUP(AK41,BH:BJ,3,FALSE))</f>
        <v/>
      </c>
      <c r="BF41" s="9" t="s">
        <v>1049</v>
      </c>
      <c r="BG41" s="1">
        <v>40</v>
      </c>
      <c r="BH41" s="1" t="s">
        <v>121</v>
      </c>
      <c r="BI41" s="1" t="s">
        <v>1055</v>
      </c>
      <c r="BJ41" s="1" t="s">
        <v>1143</v>
      </c>
    </row>
    <row r="42" spans="1:62">
      <c r="A42" s="1" t="str">
        <f t="shared" si="4"/>
        <v>#comment(above,nsize=[15],size=[30],num=[10])</v>
      </c>
      <c r="B42" s="1" t="s">
        <v>1049</v>
      </c>
      <c r="C42" s="1" t="s">
        <v>1108</v>
      </c>
      <c r="R42" s="1"/>
      <c r="S42" s="1"/>
      <c r="T42" s="1"/>
      <c r="U42" s="1"/>
      <c r="V42" s="1"/>
      <c r="AE42" s="24">
        <v>41</v>
      </c>
      <c r="AF42" s="25">
        <f t="shared" si="11"/>
        <v>0</v>
      </c>
      <c r="AG42" s="36"/>
      <c r="AH42" s="36"/>
      <c r="AI42" s="36"/>
      <c r="AJ42" s="36"/>
      <c r="AK42" s="36"/>
      <c r="AL42" s="36"/>
      <c r="AM42" s="36"/>
      <c r="AN42" s="36"/>
      <c r="AO42" s="36"/>
      <c r="AP42" s="36"/>
      <c r="AQ42" s="36"/>
      <c r="AR42" s="36"/>
      <c r="AS42" s="36"/>
      <c r="AT42" s="38"/>
      <c r="AU42" s="36"/>
      <c r="AV42" s="36"/>
      <c r="AW42" s="36"/>
      <c r="AX42" s="36" t="str">
        <f t="shared" si="12"/>
        <v/>
      </c>
      <c r="AY42" s="36" t="str">
        <f t="shared" si="13"/>
        <v/>
      </c>
      <c r="AZ42" s="36" t="str">
        <f t="shared" si="0"/>
        <v/>
      </c>
      <c r="BA42" s="36" t="str">
        <f t="shared" si="1"/>
        <v/>
      </c>
      <c r="BB42" s="36" t="str">
        <f t="shared" si="2"/>
        <v/>
      </c>
      <c r="BC42" s="36"/>
      <c r="BD42" s="36" t="str">
        <f t="shared" si="3"/>
        <v/>
      </c>
      <c r="BE42" s="30" t="str">
        <f>IF(AK42="","",VLOOKUP(AK42,BH:BJ,3,FALSE))</f>
        <v/>
      </c>
      <c r="BF42" s="9" t="s">
        <v>1049</v>
      </c>
      <c r="BG42" s="1">
        <v>41</v>
      </c>
      <c r="BH42" s="1" t="s">
        <v>166</v>
      </c>
      <c r="BI42" s="1" t="s">
        <v>1055</v>
      </c>
      <c r="BJ42" s="1" t="s">
        <v>1144</v>
      </c>
    </row>
    <row r="43" spans="1:62">
      <c r="A43" s="1" t="str">
        <f t="shared" si="4"/>
        <v>&amp;br;&amp;br;</v>
      </c>
      <c r="B43" s="1" t="s">
        <v>1049</v>
      </c>
      <c r="C43" s="1" t="s">
        <v>1097</v>
      </c>
      <c r="R43" s="1"/>
      <c r="S43" s="1"/>
      <c r="T43" s="1"/>
      <c r="U43" s="1"/>
      <c r="V43" s="1"/>
      <c r="AE43" s="24">
        <v>42</v>
      </c>
      <c r="AF43" s="25">
        <f t="shared" si="11"/>
        <v>0</v>
      </c>
      <c r="AG43" s="36"/>
      <c r="AH43" s="36"/>
      <c r="AI43" s="36"/>
      <c r="AJ43" s="36"/>
      <c r="AK43" s="36"/>
      <c r="AL43" s="36"/>
      <c r="AM43" s="36"/>
      <c r="AN43" s="36"/>
      <c r="AO43" s="36"/>
      <c r="AP43" s="36"/>
      <c r="AQ43" s="36"/>
      <c r="AR43" s="36"/>
      <c r="AS43" s="36"/>
      <c r="AT43" s="38"/>
      <c r="AU43" s="36"/>
      <c r="AV43" s="36"/>
      <c r="AW43" s="36"/>
      <c r="AX43" s="36" t="str">
        <f t="shared" si="12"/>
        <v/>
      </c>
      <c r="AY43" s="36" t="str">
        <f t="shared" si="13"/>
        <v/>
      </c>
      <c r="AZ43" s="36" t="str">
        <f t="shared" si="0"/>
        <v/>
      </c>
      <c r="BA43" s="36" t="str">
        <f t="shared" si="1"/>
        <v/>
      </c>
      <c r="BB43" s="36" t="str">
        <f t="shared" si="2"/>
        <v/>
      </c>
      <c r="BC43" s="36"/>
      <c r="BD43" s="36" t="str">
        <f t="shared" si="3"/>
        <v/>
      </c>
      <c r="BE43" s="30" t="str">
        <f>IF(AK43="","",VLOOKUP(AK43,BH:BJ,3,FALSE))</f>
        <v/>
      </c>
      <c r="BF43" s="9" t="s">
        <v>1049</v>
      </c>
      <c r="BG43" s="1">
        <v>42</v>
      </c>
      <c r="BH43" s="1" t="s">
        <v>764</v>
      </c>
      <c r="BI43" s="1" t="s">
        <v>1055</v>
      </c>
      <c r="BJ43" s="1" t="s">
        <v>1145</v>
      </c>
    </row>
    <row r="44" spans="1:62">
      <c r="A44" s="1" t="str">
        <f t="shared" si="4"/>
        <v/>
      </c>
      <c r="B44" s="1" t="s">
        <v>1049</v>
      </c>
      <c r="Q44" s="5"/>
      <c r="R44" s="6"/>
      <c r="S44" s="6"/>
      <c r="T44" s="6"/>
      <c r="U44" s="6"/>
      <c r="V44" s="7"/>
      <c r="W44" s="8">
        <v>4</v>
      </c>
      <c r="X44" s="5"/>
      <c r="Y44" s="26"/>
      <c r="Z44" s="26"/>
      <c r="AA44" s="27"/>
      <c r="AE44" s="24">
        <v>43</v>
      </c>
      <c r="AF44" s="25">
        <f t="shared" si="11"/>
        <v>0</v>
      </c>
      <c r="AG44" s="36"/>
      <c r="AH44" s="36"/>
      <c r="AI44" s="36"/>
      <c r="AJ44" s="36"/>
      <c r="AK44" s="36"/>
      <c r="AL44" s="36"/>
      <c r="AM44" s="36"/>
      <c r="AN44" s="36"/>
      <c r="AO44" s="36"/>
      <c r="AP44" s="36"/>
      <c r="AQ44" s="36"/>
      <c r="AR44" s="36"/>
      <c r="AS44" s="36"/>
      <c r="AT44" s="38"/>
      <c r="AU44" s="36"/>
      <c r="AV44" s="36"/>
      <c r="AW44" s="36"/>
      <c r="AX44" s="36" t="str">
        <f t="shared" si="12"/>
        <v/>
      </c>
      <c r="AY44" s="36" t="str">
        <f t="shared" si="13"/>
        <v/>
      </c>
      <c r="AZ44" s="36" t="str">
        <f t="shared" si="0"/>
        <v/>
      </c>
      <c r="BA44" s="36" t="str">
        <f t="shared" si="1"/>
        <v/>
      </c>
      <c r="BB44" s="36" t="str">
        <f t="shared" si="2"/>
        <v/>
      </c>
      <c r="BC44" s="36"/>
      <c r="BD44" s="36" t="str">
        <f t="shared" si="3"/>
        <v/>
      </c>
      <c r="BE44" s="30" t="str">
        <f>IF(AK44="","",VLOOKUP(AK44,BH:BJ,3,FALSE))</f>
        <v/>
      </c>
      <c r="BF44" s="9" t="s">
        <v>1049</v>
      </c>
      <c r="BG44" s="1">
        <v>43</v>
      </c>
      <c r="BH44" s="1" t="s">
        <v>223</v>
      </c>
      <c r="BI44" s="1" t="s">
        <v>1055</v>
      </c>
      <c r="BJ44" s="1" t="s">
        <v>1146</v>
      </c>
    </row>
    <row r="45" spans="1:62">
      <c r="A45" s="1" t="str">
        <f t="shared" si="4"/>
        <v>*殺人者の斧/Murderer's Axe</v>
      </c>
      <c r="B45" s="1" t="s">
        <v>1049</v>
      </c>
      <c r="C45" s="1" t="str">
        <f>"*"&amp;R45&amp;"/"&amp;T45</f>
        <v>*殺人者の斧/Murderer's Axe</v>
      </c>
      <c r="Q45" s="9" t="s">
        <v>3</v>
      </c>
      <c r="R45" s="10" t="str">
        <f>INDEX(AJ:AJ,W44+1)</f>
        <v>殺人者の斧</v>
      </c>
      <c r="S45" s="11" t="s">
        <v>4</v>
      </c>
      <c r="T45" s="10" t="str">
        <f>INDEX(AK:AK,W44+1)</f>
        <v>Murderer's Axe</v>
      </c>
      <c r="U45" s="11"/>
      <c r="V45" s="12"/>
      <c r="W45" s="13"/>
      <c r="X45" s="9"/>
      <c r="Y45" s="28"/>
      <c r="Z45" s="28"/>
      <c r="AA45" s="29"/>
      <c r="AE45" s="24">
        <v>44</v>
      </c>
      <c r="AF45" s="25">
        <f t="shared" si="11"/>
        <v>0</v>
      </c>
      <c r="AG45" s="36"/>
      <c r="AH45" s="36"/>
      <c r="AI45" s="36"/>
      <c r="AJ45" s="36"/>
      <c r="AK45" s="36"/>
      <c r="AL45" s="36"/>
      <c r="AM45" s="36"/>
      <c r="AN45" s="36"/>
      <c r="AO45" s="36"/>
      <c r="AP45" s="36"/>
      <c r="AQ45" s="36"/>
      <c r="AR45" s="36"/>
      <c r="AS45" s="36"/>
      <c r="AT45" s="38"/>
      <c r="AU45" s="36"/>
      <c r="AV45" s="36"/>
      <c r="AW45" s="36"/>
      <c r="AX45" s="36" t="str">
        <f t="shared" si="12"/>
        <v/>
      </c>
      <c r="AY45" s="36" t="str">
        <f t="shared" si="13"/>
        <v/>
      </c>
      <c r="AZ45" s="36" t="str">
        <f t="shared" si="0"/>
        <v/>
      </c>
      <c r="BA45" s="36" t="str">
        <f t="shared" si="1"/>
        <v/>
      </c>
      <c r="BB45" s="36" t="str">
        <f t="shared" si="2"/>
        <v/>
      </c>
      <c r="BC45" s="36"/>
      <c r="BD45" s="36" t="str">
        <f t="shared" si="3"/>
        <v/>
      </c>
      <c r="BE45" s="30" t="str">
        <f>IF(AK45="","",VLOOKUP(AK45,BH:BJ,3,FALSE))</f>
        <v/>
      </c>
      <c r="BF45" s="9" t="s">
        <v>1049</v>
      </c>
      <c r="BG45" s="1">
        <v>44</v>
      </c>
      <c r="BH45" s="1" t="s">
        <v>424</v>
      </c>
      <c r="BI45" s="1" t="s">
        <v>1055</v>
      </c>
      <c r="BJ45" s="1" t="s">
        <v>1147</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無色</v>
      </c>
      <c r="S46" s="15" t="s">
        <v>1</v>
      </c>
      <c r="T46" s="10" t="str">
        <f>INDEX(AG:AG,W44+1)</f>
        <v>コモン</v>
      </c>
      <c r="U46" s="15" t="s">
        <v>2</v>
      </c>
      <c r="V46" s="10">
        <f>INDEX(AI:AI,W44+1)</f>
        <v>5</v>
      </c>
      <c r="W46" s="16"/>
      <c r="X46" s="10" t="str">
        <f>INDEX(AQ:AQ,W44+1)</f>
        <v>クリーチャー1体を対象とする。それは+2/+2の修正を受ける。</v>
      </c>
      <c r="Y46" s="28"/>
      <c r="Z46" s="28"/>
      <c r="AA46" s="29"/>
      <c r="AE46" s="24">
        <v>45</v>
      </c>
      <c r="AF46" s="25">
        <f t="shared" si="11"/>
        <v>0</v>
      </c>
      <c r="AG46" s="36"/>
      <c r="AH46" s="36"/>
      <c r="AI46" s="36"/>
      <c r="AJ46" s="36"/>
      <c r="AK46" s="36"/>
      <c r="AL46" s="36"/>
      <c r="AM46" s="36"/>
      <c r="AN46" s="36"/>
      <c r="AO46" s="36"/>
      <c r="AP46" s="36"/>
      <c r="AQ46" s="36"/>
      <c r="AR46" s="36"/>
      <c r="AS46" s="36"/>
      <c r="AT46" s="38"/>
      <c r="AU46" s="36"/>
      <c r="AV46" s="36"/>
      <c r="AW46" s="36"/>
      <c r="AX46" s="36" t="str">
        <f t="shared" si="12"/>
        <v/>
      </c>
      <c r="AY46" s="36" t="str">
        <f t="shared" si="13"/>
        <v/>
      </c>
      <c r="AZ46" s="36" t="str">
        <f t="shared" si="0"/>
        <v/>
      </c>
      <c r="BA46" s="36" t="str">
        <f t="shared" si="1"/>
        <v/>
      </c>
      <c r="BB46" s="36" t="str">
        <f t="shared" si="2"/>
        <v/>
      </c>
      <c r="BC46" s="36"/>
      <c r="BD46" s="36" t="str">
        <f t="shared" si="3"/>
        <v/>
      </c>
      <c r="BE46" s="30" t="str">
        <f>IF(AK46="","",VLOOKUP(AK46,BH:BJ,3,FALSE))</f>
        <v/>
      </c>
      <c r="BF46" s="9" t="s">
        <v>1049</v>
      </c>
      <c r="BG46" s="1">
        <v>45</v>
      </c>
      <c r="BH46" s="1" t="s">
        <v>559</v>
      </c>
      <c r="BI46" s="1" t="s">
        <v>1055</v>
      </c>
      <c r="BJ46" s="1" t="s">
        <v>1148</v>
      </c>
    </row>
    <row r="47" spans="1:62">
      <c r="A47" s="1" t="str">
        <f t="shared" si="4"/>
        <v>|色|無色|レアリティ|コモン|マナコスト|5|</v>
      </c>
      <c r="B47" s="1" t="s">
        <v>1049</v>
      </c>
      <c r="C47" s="1" t="s">
        <v>1069</v>
      </c>
      <c r="D47" s="4" t="s">
        <v>0</v>
      </c>
      <c r="E47" s="1" t="s">
        <v>1069</v>
      </c>
      <c r="F47" s="1" t="str">
        <f>IF(R46=0,"",R46)</f>
        <v>無色</v>
      </c>
      <c r="G47" s="1" t="s">
        <v>1069</v>
      </c>
      <c r="H47" s="4" t="s">
        <v>1073</v>
      </c>
      <c r="I47" s="1" t="s">
        <v>1069</v>
      </c>
      <c r="J47" s="1" t="str">
        <f>IF(T46=0,"",T46)</f>
        <v>コモン</v>
      </c>
      <c r="K47" s="1" t="s">
        <v>1069</v>
      </c>
      <c r="L47" s="4" t="s">
        <v>1074</v>
      </c>
      <c r="M47" s="1" t="s">
        <v>1069</v>
      </c>
      <c r="N47" s="1">
        <f>IF(V46=0,"",V46)</f>
        <v>5</v>
      </c>
      <c r="O47" s="1" t="s">
        <v>1069</v>
      </c>
      <c r="Q47" s="9" t="s">
        <v>5</v>
      </c>
      <c r="R47" s="10" t="str">
        <f>INDEX(AL:AL,W44+1)</f>
        <v>呪文</v>
      </c>
      <c r="S47" s="15" t="s">
        <v>1075</v>
      </c>
      <c r="T47" s="10">
        <f>INDEX(AN:AN,W44+1)</f>
        <v>0</v>
      </c>
      <c r="U47" s="10">
        <f>INDEX(AO:AO,W44+1)</f>
        <v>0</v>
      </c>
      <c r="V47" s="10">
        <f>INDEX(AP:AP,W44+1)</f>
        <v>0</v>
      </c>
      <c r="W47" s="16"/>
      <c r="X47" s="10" t="str">
        <f>INDEX(AZ:AZ,W44+1)</f>
        <v>クリ</v>
      </c>
      <c r="Y47" s="10" t="str">
        <f>INDEX(BA:BA,W44+1)</f>
        <v/>
      </c>
      <c r="Z47" s="10" t="str">
        <f>INDEX(BB:BB,W44+1)</f>
        <v/>
      </c>
      <c r="AA47" s="10">
        <f>INDEX(BC:BC,W44+1)</f>
        <v>0</v>
      </c>
      <c r="AE47" s="24">
        <v>46</v>
      </c>
      <c r="AF47" s="25">
        <f t="shared" si="11"/>
        <v>0</v>
      </c>
      <c r="AG47" s="36"/>
      <c r="AH47" s="36"/>
      <c r="AI47" s="36"/>
      <c r="AJ47" s="36"/>
      <c r="AK47" s="36"/>
      <c r="AL47" s="36"/>
      <c r="AM47" s="36"/>
      <c r="AN47" s="36"/>
      <c r="AO47" s="36"/>
      <c r="AP47" s="36"/>
      <c r="AQ47" s="36"/>
      <c r="AR47" s="36"/>
      <c r="AS47" s="36"/>
      <c r="AT47" s="38"/>
      <c r="AU47" s="36"/>
      <c r="AV47" s="36"/>
      <c r="AW47" s="36"/>
      <c r="AX47" s="36" t="str">
        <f t="shared" si="12"/>
        <v/>
      </c>
      <c r="AY47" s="36" t="str">
        <f t="shared" si="13"/>
        <v/>
      </c>
      <c r="AZ47" s="36" t="str">
        <f t="shared" si="0"/>
        <v/>
      </c>
      <c r="BA47" s="36" t="str">
        <f t="shared" si="1"/>
        <v/>
      </c>
      <c r="BB47" s="36" t="str">
        <f t="shared" si="2"/>
        <v/>
      </c>
      <c r="BC47" s="36"/>
      <c r="BD47" s="36" t="str">
        <f t="shared" si="3"/>
        <v/>
      </c>
      <c r="BE47" s="30" t="str">
        <f>IF(AK47="","",VLOOKUP(AK47,BH:BJ,3,FALSE))</f>
        <v/>
      </c>
      <c r="BF47" s="9" t="s">
        <v>1049</v>
      </c>
      <c r="BG47" s="1">
        <v>46</v>
      </c>
      <c r="BH47" s="1" t="s">
        <v>368</v>
      </c>
      <c r="BI47" s="1" t="s">
        <v>1055</v>
      </c>
      <c r="BJ47" s="1" t="s">
        <v>1149</v>
      </c>
    </row>
    <row r="48" spans="1:62">
      <c r="A48" s="1" t="str">
        <f t="shared" si="4"/>
        <v>|種別|呪文|サブタイプ||||</v>
      </c>
      <c r="B48" s="1" t="s">
        <v>1049</v>
      </c>
      <c r="C48" s="1" t="s">
        <v>1069</v>
      </c>
      <c r="D48" s="4" t="s">
        <v>5</v>
      </c>
      <c r="E48" s="1" t="s">
        <v>1069</v>
      </c>
      <c r="F48" s="1" t="str">
        <f>IF(R47=0,"",R47)</f>
        <v>呪文</v>
      </c>
      <c r="G48" s="1" t="s">
        <v>1069</v>
      </c>
      <c r="H48" s="4" t="s">
        <v>1078</v>
      </c>
      <c r="I48" s="1" t="s">
        <v>1069</v>
      </c>
      <c r="J48" s="1" t="str">
        <f>IF(T47=0,"",T47)</f>
        <v/>
      </c>
      <c r="K48" s="1" t="s">
        <v>1069</v>
      </c>
      <c r="L48" s="1" t="str">
        <f>IF(U47=0,"",U47)</f>
        <v/>
      </c>
      <c r="M48" s="1" t="s">
        <v>1069</v>
      </c>
      <c r="N48" s="1" t="str">
        <f>IF(V47=0,"",V47)</f>
        <v/>
      </c>
      <c r="O48" s="1" t="s">
        <v>1069</v>
      </c>
      <c r="Q48" s="9" t="s">
        <v>1079</v>
      </c>
      <c r="R48" s="10" t="str">
        <f>INDEX(BD:BD,W44+1)</f>
        <v>クリーチャー1体を対象とする。それは+2/+2の修正を受ける。</v>
      </c>
      <c r="S48" s="11"/>
      <c r="T48" s="11"/>
      <c r="U48" s="11"/>
      <c r="V48" s="12"/>
      <c r="W48" s="16"/>
      <c r="X48" s="8"/>
      <c r="Y48" s="8"/>
      <c r="Z48" s="8"/>
      <c r="AA48" s="30"/>
      <c r="AE48" s="24">
        <v>47</v>
      </c>
      <c r="AF48" s="25">
        <f t="shared" si="11"/>
        <v>0</v>
      </c>
      <c r="AG48" s="36"/>
      <c r="AH48" s="36"/>
      <c r="AI48" s="36"/>
      <c r="AJ48" s="36"/>
      <c r="AK48" s="36"/>
      <c r="AL48" s="36"/>
      <c r="AM48" s="36"/>
      <c r="AN48" s="36"/>
      <c r="AO48" s="36"/>
      <c r="AP48" s="36"/>
      <c r="AQ48" s="36"/>
      <c r="AR48" s="36"/>
      <c r="AS48" s="36"/>
      <c r="AT48" s="38"/>
      <c r="AU48" s="36"/>
      <c r="AV48" s="36"/>
      <c r="AW48" s="36"/>
      <c r="AX48" s="36" t="str">
        <f t="shared" si="12"/>
        <v/>
      </c>
      <c r="AY48" s="36" t="str">
        <f t="shared" si="13"/>
        <v/>
      </c>
      <c r="AZ48" s="36" t="str">
        <f t="shared" si="0"/>
        <v/>
      </c>
      <c r="BA48" s="36" t="str">
        <f t="shared" si="1"/>
        <v/>
      </c>
      <c r="BB48" s="36" t="str">
        <f t="shared" si="2"/>
        <v/>
      </c>
      <c r="BC48" s="36"/>
      <c r="BD48" s="36" t="str">
        <f t="shared" si="3"/>
        <v/>
      </c>
      <c r="BE48" s="30" t="str">
        <f>IF(AK48="","",VLOOKUP(AK48,BH:BJ,3,FALSE))</f>
        <v/>
      </c>
      <c r="BF48" s="9" t="s">
        <v>1049</v>
      </c>
      <c r="BG48" s="1">
        <v>47</v>
      </c>
      <c r="BH48" s="1" t="s">
        <v>38</v>
      </c>
      <c r="BI48" s="1" t="s">
        <v>1055</v>
      </c>
      <c r="BJ48" s="1" t="s">
        <v>1150</v>
      </c>
    </row>
    <row r="49" spans="1:62">
      <c r="A49" s="1" t="str">
        <f t="shared" si="4"/>
        <v>|テキスト|&gt;|&gt;|&gt;|&gt;|クリーチャー1体を対象とする。それは+2/+2の修正を受ける。|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クリーチャー1体を対象とする。それは+2/+2の修正を受ける。</v>
      </c>
      <c r="O49" s="1" t="s">
        <v>1069</v>
      </c>
      <c r="Q49" s="14" t="s">
        <v>21</v>
      </c>
      <c r="R49" s="10" t="str">
        <f>INDEX(BE:BE,W44+1)</f>
        <v>Give +2/+2 to target creature.</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f t="shared" si="11"/>
        <v>0</v>
      </c>
      <c r="AG49" s="36"/>
      <c r="AH49" s="36"/>
      <c r="AI49" s="36"/>
      <c r="AJ49" s="36"/>
      <c r="AK49" s="36"/>
      <c r="AL49" s="36"/>
      <c r="AM49" s="36"/>
      <c r="AN49" s="36"/>
      <c r="AO49" s="36"/>
      <c r="AP49" s="36"/>
      <c r="AQ49" s="36"/>
      <c r="AR49" s="36"/>
      <c r="AS49" s="36"/>
      <c r="AT49" s="38"/>
      <c r="AU49" s="36"/>
      <c r="AV49" s="36"/>
      <c r="AW49" s="36"/>
      <c r="AX49" s="36" t="str">
        <f t="shared" si="12"/>
        <v/>
      </c>
      <c r="AY49" s="36" t="str">
        <f t="shared" si="13"/>
        <v/>
      </c>
      <c r="AZ49" s="36" t="str">
        <f t="shared" si="0"/>
        <v/>
      </c>
      <c r="BA49" s="36" t="str">
        <f t="shared" si="1"/>
        <v/>
      </c>
      <c r="BB49" s="36" t="str">
        <f t="shared" si="2"/>
        <v/>
      </c>
      <c r="BC49" s="36"/>
      <c r="BD49" s="36" t="str">
        <f t="shared" si="3"/>
        <v/>
      </c>
      <c r="BE49" s="30" t="str">
        <f>IF(AK49="","",VLOOKUP(AK49,BH:BJ,3,FALSE))</f>
        <v/>
      </c>
      <c r="BF49" s="9" t="s">
        <v>1049</v>
      </c>
      <c r="BG49" s="1">
        <v>48</v>
      </c>
      <c r="BH49" s="1" t="s">
        <v>286</v>
      </c>
      <c r="BI49" s="1" t="s">
        <v>1055</v>
      </c>
      <c r="BJ49" s="1" t="s">
        <v>1151</v>
      </c>
    </row>
    <row r="50" spans="1:62">
      <c r="A50" s="1" t="str">
        <f t="shared" si="4"/>
        <v>|英テキスト|&gt;|&gt;|&gt;|&gt;|Give +2/+2 to target creature.|</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Give +2/+2 to target creature.</v>
      </c>
      <c r="O50" s="1" t="s">
        <v>1069</v>
      </c>
      <c r="Q50" s="9" t="s">
        <v>12</v>
      </c>
      <c r="R50" s="10">
        <f>IF(INDEX(AX:AX,W44+1)="",0,INDEX(AX:AX,W44+1)&amp;"/"&amp;INDEX(AY:AY,W44+1))</f>
        <v>0</v>
      </c>
      <c r="S50" s="11"/>
      <c r="T50" s="11"/>
      <c r="U50" s="11"/>
      <c r="V50" s="12"/>
      <c r="W50" s="16"/>
      <c r="X50" s="9"/>
      <c r="Y50" s="28"/>
      <c r="Z50" s="28"/>
      <c r="AA50" s="29"/>
      <c r="AE50" s="24">
        <v>49</v>
      </c>
      <c r="AF50" s="25">
        <f t="shared" si="11"/>
        <v>0</v>
      </c>
      <c r="AG50" s="36"/>
      <c r="AH50" s="36"/>
      <c r="AI50" s="36"/>
      <c r="AJ50" s="36"/>
      <c r="AK50" s="36"/>
      <c r="AL50" s="36"/>
      <c r="AM50" s="36"/>
      <c r="AN50" s="36"/>
      <c r="AO50" s="36"/>
      <c r="AP50" s="36"/>
      <c r="AQ50" s="36"/>
      <c r="AR50" s="36"/>
      <c r="AS50" s="36"/>
      <c r="AT50" s="38"/>
      <c r="AU50" s="36"/>
      <c r="AV50" s="36"/>
      <c r="AW50" s="36"/>
      <c r="AX50" s="36" t="str">
        <f t="shared" si="12"/>
        <v/>
      </c>
      <c r="AY50" s="36" t="str">
        <f t="shared" si="13"/>
        <v/>
      </c>
      <c r="AZ50" s="36" t="str">
        <f t="shared" si="0"/>
        <v/>
      </c>
      <c r="BA50" s="36" t="str">
        <f t="shared" si="1"/>
        <v/>
      </c>
      <c r="BB50" s="36" t="str">
        <f t="shared" si="2"/>
        <v/>
      </c>
      <c r="BC50" s="36"/>
      <c r="BD50" s="36" t="str">
        <f t="shared" si="3"/>
        <v/>
      </c>
      <c r="BE50" s="30" t="str">
        <f>IF(AK50="","",VLOOKUP(AK50,BH:BJ,3,FALSE))</f>
        <v/>
      </c>
      <c r="BF50" s="9" t="s">
        <v>1049</v>
      </c>
      <c r="BG50" s="1">
        <v>49</v>
      </c>
      <c r="BH50" s="1" t="s">
        <v>665</v>
      </c>
      <c r="BI50" s="1" t="s">
        <v>1055</v>
      </c>
      <c r="BJ50" s="1" t="s">
        <v>1090</v>
      </c>
    </row>
    <row r="51" ht="14.25" spans="1:62">
      <c r="A51" s="1" t="str">
        <f t="shared" si="4"/>
        <v>|PT|&gt;||シールド数|&gt;||</v>
      </c>
      <c r="B51" s="1" t="s">
        <v>1049</v>
      </c>
      <c r="C51" s="1" t="s">
        <v>1069</v>
      </c>
      <c r="D51" s="1" t="s">
        <v>12</v>
      </c>
      <c r="E51" s="1" t="s">
        <v>1069</v>
      </c>
      <c r="F51" s="1" t="s">
        <v>1083</v>
      </c>
      <c r="G51" s="1" t="s">
        <v>1069</v>
      </c>
      <c r="H51" s="1" t="str">
        <f>IF(R50=0,"",R50)</f>
        <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f t="shared" si="11"/>
        <v>0</v>
      </c>
      <c r="AG51" s="37"/>
      <c r="AH51" s="37"/>
      <c r="AI51" s="37"/>
      <c r="AJ51" s="37"/>
      <c r="AK51" s="37"/>
      <c r="AL51" s="37"/>
      <c r="AM51" s="37"/>
      <c r="AN51" s="37"/>
      <c r="AO51" s="37"/>
      <c r="AP51" s="37"/>
      <c r="AQ51" s="37"/>
      <c r="AR51" s="37"/>
      <c r="AS51" s="37"/>
      <c r="AT51" s="39"/>
      <c r="AU51" s="37"/>
      <c r="AV51" s="37"/>
      <c r="AW51" s="36"/>
      <c r="AX51" s="36" t="str">
        <f t="shared" si="12"/>
        <v/>
      </c>
      <c r="AY51" s="36" t="str">
        <f t="shared" si="13"/>
        <v/>
      </c>
      <c r="AZ51" s="36" t="str">
        <f t="shared" si="0"/>
        <v/>
      </c>
      <c r="BA51" s="36" t="str">
        <f t="shared" si="1"/>
        <v/>
      </c>
      <c r="BB51" s="36" t="str">
        <f t="shared" si="2"/>
        <v/>
      </c>
      <c r="BC51" s="36"/>
      <c r="BD51" s="37" t="str">
        <f t="shared" si="3"/>
        <v/>
      </c>
      <c r="BE51" s="41" t="str">
        <f>IF(AK51="","",VLOOKUP(AK51,BH:BJ,3,FALSE))</f>
        <v/>
      </c>
      <c r="BF51" s="9" t="s">
        <v>1049</v>
      </c>
      <c r="BG51" s="1">
        <v>50</v>
      </c>
      <c r="BH51" s="1" t="s">
        <v>549</v>
      </c>
      <c r="BI51" s="1" t="s">
        <v>1055</v>
      </c>
      <c r="BJ51" s="1" t="s">
        <v>1152</v>
      </c>
    </row>
    <row r="52" spans="1:62">
      <c r="A52" s="1" t="str">
        <f t="shared" si="4"/>
        <v>&amp;br;&amp;br;</v>
      </c>
      <c r="B52" s="1" t="s">
        <v>1049</v>
      </c>
      <c r="C52" s="1" t="s">
        <v>1097</v>
      </c>
      <c r="R52" s="1"/>
      <c r="S52" s="1"/>
      <c r="T52" s="1"/>
      <c r="U52" s="1"/>
      <c r="V52" s="1"/>
      <c r="BF52" s="9" t="s">
        <v>1049</v>
      </c>
      <c r="BG52" s="1">
        <v>51</v>
      </c>
      <c r="BH52" s="1" t="s">
        <v>64</v>
      </c>
      <c r="BI52" s="1" t="s">
        <v>1055</v>
      </c>
      <c r="BJ52" s="1" t="s">
        <v>1153</v>
      </c>
    </row>
    <row r="53" spans="1:62">
      <c r="A53" s="1" t="str">
        <f t="shared" si="4"/>
        <v>#back(text=戻る,left)</v>
      </c>
      <c r="B53" s="1" t="s">
        <v>1049</v>
      </c>
      <c r="C53" s="1" t="s">
        <v>1100</v>
      </c>
      <c r="R53" s="1"/>
      <c r="S53" s="1"/>
      <c r="T53" s="1"/>
      <c r="U53" s="1"/>
      <c r="V53" s="1"/>
      <c r="BF53" s="9" t="s">
        <v>1049</v>
      </c>
      <c r="BG53" s="1">
        <v>52</v>
      </c>
      <c r="BH53" s="1" t="s">
        <v>376</v>
      </c>
      <c r="BI53" s="1" t="s">
        <v>1055</v>
      </c>
      <c r="BJ53" s="1" t="s">
        <v>1154</v>
      </c>
    </row>
    <row r="54" spans="1:62">
      <c r="A54" s="1" t="str">
        <f t="shared" si="4"/>
        <v>&amp;br;</v>
      </c>
      <c r="B54" s="1" t="s">
        <v>1049</v>
      </c>
      <c r="C54" s="1" t="s">
        <v>1048</v>
      </c>
      <c r="R54" s="1"/>
      <c r="S54" s="1"/>
      <c r="T54" s="1"/>
      <c r="U54" s="1"/>
      <c r="V54" s="1"/>
      <c r="BF54" s="9" t="s">
        <v>1049</v>
      </c>
      <c r="BG54" s="1">
        <v>53</v>
      </c>
      <c r="BH54" s="1" t="s">
        <v>682</v>
      </c>
      <c r="BI54" s="1" t="s">
        <v>1055</v>
      </c>
      <c r="BJ54" s="1" t="s">
        <v>1155</v>
      </c>
    </row>
    <row r="55" spans="1:62">
      <c r="A55" s="1" t="str">
        <f t="shared" si="4"/>
        <v>#comment(above,nsize=[15],size=[30],num=[10])</v>
      </c>
      <c r="B55" s="1" t="s">
        <v>1049</v>
      </c>
      <c r="C55" s="1" t="s">
        <v>1108</v>
      </c>
      <c r="R55" s="1"/>
      <c r="S55" s="1"/>
      <c r="T55" s="1"/>
      <c r="U55" s="1"/>
      <c r="V55" s="1"/>
      <c r="BF55" s="9" t="s">
        <v>1049</v>
      </c>
      <c r="BG55" s="1">
        <v>54</v>
      </c>
      <c r="BH55" s="1" t="s">
        <v>478</v>
      </c>
      <c r="BI55" s="1" t="s">
        <v>1055</v>
      </c>
      <c r="BJ55" s="1" t="s">
        <v>1156</v>
      </c>
    </row>
    <row r="56" spans="1:62">
      <c r="A56" s="1" t="str">
        <f t="shared" si="4"/>
        <v>&amp;br;&amp;br;</v>
      </c>
      <c r="B56" s="1" t="s">
        <v>1049</v>
      </c>
      <c r="C56" s="1" t="s">
        <v>1097</v>
      </c>
      <c r="R56" s="1"/>
      <c r="S56" s="1"/>
      <c r="T56" s="1"/>
      <c r="U56" s="1"/>
      <c r="V56" s="1"/>
      <c r="BF56" s="9" t="s">
        <v>1049</v>
      </c>
      <c r="BG56" s="1">
        <v>55</v>
      </c>
      <c r="BH56" s="1" t="s">
        <v>294</v>
      </c>
      <c r="BI56" s="1" t="s">
        <v>1055</v>
      </c>
      <c r="BJ56" s="1" t="s">
        <v>1090</v>
      </c>
    </row>
    <row r="57" spans="1:62">
      <c r="A57" s="1" t="str">
        <f t="shared" si="4"/>
        <v/>
      </c>
      <c r="B57" s="1" t="s">
        <v>1049</v>
      </c>
      <c r="Q57" s="5"/>
      <c r="R57" s="6"/>
      <c r="S57" s="6"/>
      <c r="T57" s="6"/>
      <c r="U57" s="6"/>
      <c r="V57" s="7"/>
      <c r="W57" s="8">
        <v>5</v>
      </c>
      <c r="X57" s="5"/>
      <c r="Y57" s="26"/>
      <c r="Z57" s="26"/>
      <c r="AA57" s="27"/>
      <c r="BF57" s="9" t="s">
        <v>1049</v>
      </c>
      <c r="BG57" s="1">
        <v>56</v>
      </c>
      <c r="BH57" s="1" t="s">
        <v>651</v>
      </c>
      <c r="BI57" s="1" t="s">
        <v>1055</v>
      </c>
      <c r="BJ57" s="1" t="s">
        <v>1157</v>
      </c>
    </row>
    <row r="58" spans="1:62">
      <c r="A58" s="1" t="str">
        <f t="shared" si="4"/>
        <v>*ガラスの破片/Shard of Broken Glass</v>
      </c>
      <c r="B58" s="1" t="s">
        <v>1049</v>
      </c>
      <c r="C58" s="1" t="str">
        <f>"*"&amp;R58&amp;"/"&amp;T58</f>
        <v>*ガラスの破片/Shard of Broken Glass</v>
      </c>
      <c r="Q58" s="9" t="s">
        <v>3</v>
      </c>
      <c r="R58" s="10" t="str">
        <f>INDEX(AJ:AJ,W57+1)</f>
        <v>ガラスの破片</v>
      </c>
      <c r="S58" s="11" t="s">
        <v>4</v>
      </c>
      <c r="T58" s="10" t="str">
        <f>INDEX(AK:AK,W57+1)</f>
        <v>Shard of Broken Glass</v>
      </c>
      <c r="U58" s="11"/>
      <c r="V58" s="12"/>
      <c r="W58" s="13"/>
      <c r="X58" s="9"/>
      <c r="Y58" s="28"/>
      <c r="Z58" s="28"/>
      <c r="AA58" s="29"/>
      <c r="BF58" s="9" t="s">
        <v>1049</v>
      </c>
      <c r="BG58" s="1">
        <v>57</v>
      </c>
      <c r="BH58" s="1" t="s">
        <v>481</v>
      </c>
      <c r="BI58" s="1" t="s">
        <v>1055</v>
      </c>
      <c r="BJ58" s="1" t="s">
        <v>1158</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無色</v>
      </c>
      <c r="S59" s="15" t="s">
        <v>1</v>
      </c>
      <c r="T59" s="10" t="str">
        <f>INDEX(AG:AG,W57+1)</f>
        <v>コモン</v>
      </c>
      <c r="U59" s="15" t="s">
        <v>2</v>
      </c>
      <c r="V59" s="10">
        <f>INDEX(AI:AI,W57+1)</f>
        <v>1</v>
      </c>
      <c r="W59" s="16"/>
      <c r="X59" s="10" t="str">
        <f>INDEX(AQ:AQ,W57+1)</f>
        <v>クリーチャー1体を対象とする。それは+1/0の修正を受ける。</v>
      </c>
      <c r="Y59" s="28"/>
      <c r="Z59" s="28"/>
      <c r="AA59" s="29"/>
      <c r="BF59" s="9" t="s">
        <v>1049</v>
      </c>
      <c r="BG59" s="1">
        <v>58</v>
      </c>
      <c r="BH59" s="1" t="s">
        <v>454</v>
      </c>
      <c r="BI59" s="1" t="s">
        <v>1055</v>
      </c>
      <c r="BJ59" s="1" t="s">
        <v>1159</v>
      </c>
    </row>
    <row r="60" spans="1:62">
      <c r="A60" s="1" t="str">
        <f t="shared" si="4"/>
        <v>|色|無色|レアリティ|コモン|マナコスト|1|</v>
      </c>
      <c r="B60" s="1" t="s">
        <v>1049</v>
      </c>
      <c r="C60" s="1" t="s">
        <v>1069</v>
      </c>
      <c r="D60" s="4" t="s">
        <v>0</v>
      </c>
      <c r="E60" s="1" t="s">
        <v>1069</v>
      </c>
      <c r="F60" s="1" t="str">
        <f>IF(R59=0,"",R59)</f>
        <v>無色</v>
      </c>
      <c r="G60" s="1" t="s">
        <v>1069</v>
      </c>
      <c r="H60" s="4" t="s">
        <v>1073</v>
      </c>
      <c r="I60" s="1" t="s">
        <v>1069</v>
      </c>
      <c r="J60" s="1" t="str">
        <f>IF(T59=0,"",T59)</f>
        <v>コモン</v>
      </c>
      <c r="K60" s="1" t="s">
        <v>1069</v>
      </c>
      <c r="L60" s="4" t="s">
        <v>1074</v>
      </c>
      <c r="M60" s="1" t="s">
        <v>1069</v>
      </c>
      <c r="N60" s="1">
        <f>IF(V59=0,"",V59)</f>
        <v>1</v>
      </c>
      <c r="O60" s="1" t="s">
        <v>1069</v>
      </c>
      <c r="Q60" s="9" t="s">
        <v>5</v>
      </c>
      <c r="R60" s="10" t="str">
        <f>INDEX(AL:AL,W57+1)</f>
        <v>呪文</v>
      </c>
      <c r="S60" s="15" t="s">
        <v>1075</v>
      </c>
      <c r="T60" s="10">
        <f>INDEX(AN:AN,W57+1)</f>
        <v>0</v>
      </c>
      <c r="U60" s="10">
        <f>INDEX(AO:AO,W57+1)</f>
        <v>0</v>
      </c>
      <c r="V60" s="10">
        <f>INDEX(AP:AP,W57+1)</f>
        <v>0</v>
      </c>
      <c r="W60" s="16"/>
      <c r="X60" s="10" t="str">
        <f>INDEX(AZ:AZ,W57+1)</f>
        <v>クリ</v>
      </c>
      <c r="Y60" s="10" t="str">
        <f>INDEX(BA:BA,W57+1)</f>
        <v/>
      </c>
      <c r="Z60" s="10" t="str">
        <f>INDEX(BB:BB,W57+1)</f>
        <v/>
      </c>
      <c r="AA60" s="10">
        <f>INDEX(BC:BC,W57+1)</f>
        <v>0</v>
      </c>
      <c r="BF60" s="9" t="s">
        <v>1049</v>
      </c>
      <c r="BG60" s="1">
        <v>59</v>
      </c>
      <c r="BH60" s="1" t="s">
        <v>721</v>
      </c>
      <c r="BI60" s="1" t="s">
        <v>1055</v>
      </c>
      <c r="BJ60" s="1" t="s">
        <v>1160</v>
      </c>
    </row>
    <row r="61" spans="1:62">
      <c r="A61" s="1" t="str">
        <f t="shared" si="4"/>
        <v>|種別|呪文|サブタイプ||||</v>
      </c>
      <c r="B61" s="1" t="s">
        <v>1049</v>
      </c>
      <c r="C61" s="1" t="s">
        <v>1069</v>
      </c>
      <c r="D61" s="4" t="s">
        <v>5</v>
      </c>
      <c r="E61" s="1" t="s">
        <v>1069</v>
      </c>
      <c r="F61" s="1" t="str">
        <f>IF(R60=0,"",R60)</f>
        <v>呪文</v>
      </c>
      <c r="G61" s="1" t="s">
        <v>1069</v>
      </c>
      <c r="H61" s="4" t="s">
        <v>1078</v>
      </c>
      <c r="I61" s="1" t="s">
        <v>1069</v>
      </c>
      <c r="J61" s="1" t="str">
        <f>IF(T60=0,"",T60)</f>
        <v/>
      </c>
      <c r="K61" s="1" t="s">
        <v>1069</v>
      </c>
      <c r="L61" s="1" t="str">
        <f>IF(U60=0,"",U60)</f>
        <v/>
      </c>
      <c r="M61" s="1" t="s">
        <v>1069</v>
      </c>
      <c r="N61" s="1" t="str">
        <f>IF(V60=0,"",V60)</f>
        <v/>
      </c>
      <c r="O61" s="1" t="s">
        <v>1069</v>
      </c>
      <c r="Q61" s="9" t="s">
        <v>1079</v>
      </c>
      <c r="R61" s="10" t="str">
        <f>INDEX(BD:BD,W57+1)</f>
        <v>クリーチャー1体を対象とする。それは+1/0の修正を受ける。</v>
      </c>
      <c r="S61" s="11"/>
      <c r="T61" s="11"/>
      <c r="U61" s="11"/>
      <c r="V61" s="12"/>
      <c r="W61" s="16"/>
      <c r="X61" s="8"/>
      <c r="Y61" s="8"/>
      <c r="Z61" s="8"/>
      <c r="AA61" s="30"/>
      <c r="BF61" s="9" t="s">
        <v>1049</v>
      </c>
      <c r="BG61" s="1">
        <v>60</v>
      </c>
      <c r="BH61" s="1" t="s">
        <v>251</v>
      </c>
      <c r="BI61" s="1" t="s">
        <v>1055</v>
      </c>
      <c r="BJ61" s="1" t="s">
        <v>1161</v>
      </c>
    </row>
    <row r="62" spans="1:62">
      <c r="A62" s="1" t="str">
        <f t="shared" si="4"/>
        <v>|テキスト|&gt;|&gt;|&gt;|&gt;|クリーチャー1体を対象とする。それは+1/0の修正を受ける。|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クリーチャー1体を対象とする。それは+1/0の修正を受ける。</v>
      </c>
      <c r="O62" s="1" t="s">
        <v>1069</v>
      </c>
      <c r="Q62" s="14" t="s">
        <v>21</v>
      </c>
      <c r="R62" s="10" t="str">
        <f>INDEX(BE:BE,W57+1)</f>
        <v>Give +1/0 to target creature.</v>
      </c>
      <c r="S62" s="9" t="s">
        <v>1084</v>
      </c>
      <c r="T62" s="10" t="str">
        <f>IF(X62="","",X62&amp;IF(Y62="",""," "&amp;Y62)&amp;IF(Z62="",""," "&amp;Z62)&amp;IF(AA62="",""," "&amp;AA62))</f>
        <v/>
      </c>
      <c r="U62" s="11"/>
      <c r="V62" s="12"/>
      <c r="W62" s="16" t="s">
        <v>1084</v>
      </c>
      <c r="X62" s="9" t="str">
        <f t="shared" ref="X62:AA62" si="17">IF(ISERROR(IF(LEN(X61)&gt;1,X61,VLOOKUP(X60,$AC:$AD,2,FALSE))),"",IF(LEN(X61)&gt;1,X61,VLOOKUP(X60,$AC:$AD,2,FALSE)))</f>
        <v/>
      </c>
      <c r="Y62" s="9" t="str">
        <f t="shared" si="17"/>
        <v/>
      </c>
      <c r="Z62" s="9" t="str">
        <f t="shared" si="17"/>
        <v/>
      </c>
      <c r="AA62" s="9" t="str">
        <f t="shared" si="17"/>
        <v> </v>
      </c>
      <c r="BF62" s="9" t="s">
        <v>1049</v>
      </c>
      <c r="BG62" s="1">
        <v>61</v>
      </c>
      <c r="BH62" s="1" t="s">
        <v>685</v>
      </c>
      <c r="BI62" s="1" t="s">
        <v>1055</v>
      </c>
      <c r="BJ62" s="1" t="s">
        <v>1162</v>
      </c>
    </row>
    <row r="63" spans="1:62">
      <c r="A63" s="1" t="str">
        <f t="shared" si="4"/>
        <v>|英テキスト|&gt;|&gt;|&gt;|&gt;|Give +1/0 to target creature.|</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Give +1/0 to target creature.</v>
      </c>
      <c r="O63" s="1" t="s">
        <v>1069</v>
      </c>
      <c r="Q63" s="9" t="s">
        <v>12</v>
      </c>
      <c r="R63" s="10">
        <f>IF(INDEX(AX:AX,W57+1)="",0,INDEX(AX:AX,W57+1)&amp;"/"&amp;INDEX(AY:AY,W57+1))</f>
        <v>0</v>
      </c>
      <c r="S63" s="11"/>
      <c r="T63" s="11"/>
      <c r="U63" s="11"/>
      <c r="V63" s="12"/>
      <c r="W63" s="16"/>
      <c r="X63" s="9"/>
      <c r="Y63" s="28"/>
      <c r="Z63" s="28"/>
      <c r="AA63" s="29"/>
      <c r="BF63" s="9" t="s">
        <v>1049</v>
      </c>
      <c r="BG63" s="1">
        <v>62</v>
      </c>
      <c r="BH63" s="1" t="s">
        <v>725</v>
      </c>
      <c r="BI63" s="1" t="s">
        <v>1055</v>
      </c>
      <c r="BJ63" s="1" t="s">
        <v>1163</v>
      </c>
    </row>
    <row r="64" spans="1:62">
      <c r="A64" s="1" t="str">
        <f t="shared" si="4"/>
        <v>|PT|&gt;||シールド数|&gt;||</v>
      </c>
      <c r="B64" s="1" t="s">
        <v>1049</v>
      </c>
      <c r="C64" s="1" t="s">
        <v>1069</v>
      </c>
      <c r="D64" s="1" t="s">
        <v>12</v>
      </c>
      <c r="E64" s="1" t="s">
        <v>1069</v>
      </c>
      <c r="F64" s="1" t="s">
        <v>1083</v>
      </c>
      <c r="G64" s="1" t="s">
        <v>1069</v>
      </c>
      <c r="H64" s="1" t="str">
        <f>IF(R63=0,"",R63)</f>
        <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688</v>
      </c>
      <c r="BI64" s="1" t="s">
        <v>1055</v>
      </c>
      <c r="BJ64" s="1" t="s">
        <v>1164</v>
      </c>
    </row>
    <row r="65" spans="1:62">
      <c r="A65" s="1" t="str">
        <f t="shared" si="4"/>
        <v>&amp;br;&amp;br;</v>
      </c>
      <c r="B65" s="1" t="s">
        <v>1049</v>
      </c>
      <c r="C65" s="1" t="s">
        <v>1097</v>
      </c>
      <c r="R65" s="1"/>
      <c r="S65" s="1"/>
      <c r="T65" s="1"/>
      <c r="U65" s="1"/>
      <c r="V65" s="1"/>
      <c r="BF65" s="9" t="s">
        <v>1049</v>
      </c>
      <c r="BG65" s="1">
        <v>64</v>
      </c>
      <c r="BH65" s="1" t="s">
        <v>379</v>
      </c>
      <c r="BI65" s="1" t="s">
        <v>1055</v>
      </c>
      <c r="BJ65" s="1" t="s">
        <v>1165</v>
      </c>
    </row>
    <row r="66" spans="1:62">
      <c r="A66" s="1" t="str">
        <f t="shared" si="4"/>
        <v>#back(text=戻る,left)</v>
      </c>
      <c r="B66" s="1" t="s">
        <v>1049</v>
      </c>
      <c r="C66" s="1" t="s">
        <v>1100</v>
      </c>
      <c r="R66" s="1"/>
      <c r="S66" s="1"/>
      <c r="T66" s="1"/>
      <c r="U66" s="1"/>
      <c r="V66" s="1"/>
      <c r="BF66" s="9" t="s">
        <v>1049</v>
      </c>
      <c r="BG66" s="1">
        <v>65</v>
      </c>
      <c r="BH66" s="1" t="s">
        <v>729</v>
      </c>
      <c r="BI66" s="1" t="s">
        <v>1055</v>
      </c>
      <c r="BJ66" s="1" t="s">
        <v>1166</v>
      </c>
    </row>
    <row r="67" spans="1:62">
      <c r="A67" s="1" t="str">
        <f t="shared" si="4"/>
        <v>&amp;br;</v>
      </c>
      <c r="B67" s="1" t="s">
        <v>1049</v>
      </c>
      <c r="C67" s="1" t="s">
        <v>1048</v>
      </c>
      <c r="R67" s="1"/>
      <c r="S67" s="1"/>
      <c r="T67" s="1"/>
      <c r="U67" s="1"/>
      <c r="V67" s="1"/>
      <c r="BF67" s="9" t="s">
        <v>1049</v>
      </c>
      <c r="BG67" s="1">
        <v>66</v>
      </c>
      <c r="BH67" s="1" t="s">
        <v>411</v>
      </c>
      <c r="BI67" s="1" t="s">
        <v>1055</v>
      </c>
      <c r="BJ67" s="1" t="s">
        <v>1120</v>
      </c>
    </row>
    <row r="68" spans="1:62">
      <c r="A68" s="1" t="str">
        <f t="shared" si="4"/>
        <v>#comment(above,nsize=[15],size=[30],num=[10])</v>
      </c>
      <c r="B68" s="1" t="s">
        <v>1049</v>
      </c>
      <c r="C68" s="1" t="s">
        <v>1108</v>
      </c>
      <c r="R68" s="1"/>
      <c r="S68" s="1"/>
      <c r="T68" s="1"/>
      <c r="U68" s="1"/>
      <c r="V68" s="1"/>
      <c r="BF68" s="9" t="s">
        <v>1049</v>
      </c>
      <c r="BG68" s="1">
        <v>67</v>
      </c>
      <c r="BH68" s="1" t="s">
        <v>413</v>
      </c>
      <c r="BI68" s="1" t="s">
        <v>1055</v>
      </c>
      <c r="BJ68" s="1" t="s">
        <v>1167</v>
      </c>
    </row>
    <row r="69" spans="1:62">
      <c r="A69" s="1" t="str">
        <f t="shared" si="4"/>
        <v>&amp;br;&amp;br;</v>
      </c>
      <c r="B69" s="1" t="s">
        <v>1049</v>
      </c>
      <c r="C69" s="1" t="s">
        <v>1097</v>
      </c>
      <c r="R69" s="1"/>
      <c r="S69" s="1"/>
      <c r="T69" s="1"/>
      <c r="U69" s="1"/>
      <c r="V69" s="1"/>
      <c r="BF69" s="9" t="s">
        <v>1049</v>
      </c>
      <c r="BG69" s="1">
        <v>68</v>
      </c>
      <c r="BH69" s="1" t="s">
        <v>262</v>
      </c>
      <c r="BI69" s="1" t="s">
        <v>1055</v>
      </c>
      <c r="BJ69" s="1" t="s">
        <v>1168</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189</v>
      </c>
      <c r="BI70" s="1" t="s">
        <v>1055</v>
      </c>
      <c r="BJ70" s="1" t="s">
        <v>1169</v>
      </c>
    </row>
    <row r="71" spans="1:62">
      <c r="A71" s="1" t="str">
        <f t="shared" si="18"/>
        <v>*合鍵/Skeleton Key</v>
      </c>
      <c r="B71" s="1" t="s">
        <v>1049</v>
      </c>
      <c r="C71" s="1" t="str">
        <f>"*"&amp;R71&amp;"/"&amp;T71</f>
        <v>*合鍵/Skeleton Key</v>
      </c>
      <c r="Q71" s="9" t="s">
        <v>3</v>
      </c>
      <c r="R71" s="10" t="str">
        <f>INDEX(AJ:AJ,W70+1)</f>
        <v>合鍵</v>
      </c>
      <c r="S71" s="11" t="s">
        <v>4</v>
      </c>
      <c r="T71" s="10" t="str">
        <f>INDEX(AK:AK,W70+1)</f>
        <v>Skeleton Key</v>
      </c>
      <c r="U71" s="11"/>
      <c r="V71" s="12"/>
      <c r="W71" s="13"/>
      <c r="X71" s="9"/>
      <c r="Y71" s="28"/>
      <c r="Z71" s="28"/>
      <c r="AA71" s="29"/>
      <c r="BF71" s="9" t="s">
        <v>1049</v>
      </c>
      <c r="BG71" s="1">
        <v>70</v>
      </c>
      <c r="BH71" s="1" t="s">
        <v>297</v>
      </c>
      <c r="BI71" s="1" t="s">
        <v>1055</v>
      </c>
      <c r="BJ71" s="1" t="s">
        <v>1170</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無色</v>
      </c>
      <c r="S72" s="15" t="s">
        <v>1</v>
      </c>
      <c r="T72" s="10" t="str">
        <f>INDEX(AG:AG,W70+1)</f>
        <v>コモン</v>
      </c>
      <c r="U72" s="15" t="s">
        <v>2</v>
      </c>
      <c r="V72" s="10">
        <f>INDEX(AI:AI,W70+1)</f>
        <v>11</v>
      </c>
      <c r="W72" s="16"/>
      <c r="X72" s="10" t="str">
        <f>INDEX(AQ:AQ,W70+1)</f>
        <v>クリーチャー1体を対象とする。それは「ブロックされない」と「このクリーチャーが戦闘ダメージを与えたとき、あなたはカードを1枚捨てる。」を得る。</v>
      </c>
      <c r="Y72" s="28"/>
      <c r="Z72" s="28"/>
      <c r="AA72" s="29"/>
      <c r="BF72" s="9" t="s">
        <v>1049</v>
      </c>
      <c r="BG72" s="1">
        <v>71</v>
      </c>
      <c r="BH72" s="1" t="s">
        <v>329</v>
      </c>
      <c r="BI72" s="1" t="s">
        <v>1055</v>
      </c>
      <c r="BJ72" s="1" t="s">
        <v>1171</v>
      </c>
    </row>
    <row r="73" spans="1:62">
      <c r="A73" s="1" t="str">
        <f t="shared" si="18"/>
        <v>|色|無色|レアリティ|コモン|マナコスト|11|</v>
      </c>
      <c r="B73" s="1" t="s">
        <v>1049</v>
      </c>
      <c r="C73" s="1" t="s">
        <v>1069</v>
      </c>
      <c r="D73" s="4" t="s">
        <v>0</v>
      </c>
      <c r="E73" s="1" t="s">
        <v>1069</v>
      </c>
      <c r="F73" s="1" t="str">
        <f>IF(R72=0,"",R72)</f>
        <v>無色</v>
      </c>
      <c r="G73" s="1" t="s">
        <v>1069</v>
      </c>
      <c r="H73" s="4" t="s">
        <v>1073</v>
      </c>
      <c r="I73" s="1" t="s">
        <v>1069</v>
      </c>
      <c r="J73" s="1" t="str">
        <f>IF(T72=0,"",T72)</f>
        <v>コモン</v>
      </c>
      <c r="K73" s="1" t="s">
        <v>1069</v>
      </c>
      <c r="L73" s="4" t="s">
        <v>1074</v>
      </c>
      <c r="M73" s="1" t="s">
        <v>1069</v>
      </c>
      <c r="N73" s="1">
        <f>IF(V72=0,"",V72)</f>
        <v>11</v>
      </c>
      <c r="O73" s="1" t="s">
        <v>1069</v>
      </c>
      <c r="Q73" s="9" t="s">
        <v>5</v>
      </c>
      <c r="R73" s="10" t="str">
        <f>INDEX(AL:AL,W70+1)</f>
        <v>呪文</v>
      </c>
      <c r="S73" s="15" t="s">
        <v>1075</v>
      </c>
      <c r="T73" s="10">
        <f>INDEX(AN:AN,W70+1)</f>
        <v>0</v>
      </c>
      <c r="U73" s="10">
        <f>INDEX(AO:AO,W70+1)</f>
        <v>0</v>
      </c>
      <c r="V73" s="10">
        <f>INDEX(AP:AP,W70+1)</f>
        <v>0</v>
      </c>
      <c r="W73" s="16"/>
      <c r="X73" s="10" t="str">
        <f>INDEX(AZ:AZ,W70+1)</f>
        <v>クリ</v>
      </c>
      <c r="Y73" s="10" t="str">
        <f>INDEX(BA:BA,W70+1)</f>
        <v/>
      </c>
      <c r="Z73" s="10" t="str">
        <f>INDEX(BB:BB,W70+1)</f>
        <v/>
      </c>
      <c r="AA73" s="10">
        <f>INDEX(BC:BC,W70+1)</f>
        <v>0</v>
      </c>
      <c r="BF73" s="9" t="s">
        <v>1049</v>
      </c>
      <c r="BG73" s="1">
        <v>72</v>
      </c>
      <c r="BH73" s="1" t="s">
        <v>447</v>
      </c>
      <c r="BI73" s="1" t="s">
        <v>1055</v>
      </c>
      <c r="BJ73" s="1" t="s">
        <v>1172</v>
      </c>
    </row>
    <row r="74" spans="1:62">
      <c r="A74" s="1" t="str">
        <f t="shared" si="18"/>
        <v>|種別|呪文|サブタイプ||||</v>
      </c>
      <c r="B74" s="1" t="s">
        <v>1049</v>
      </c>
      <c r="C74" s="1" t="s">
        <v>1069</v>
      </c>
      <c r="D74" s="4" t="s">
        <v>5</v>
      </c>
      <c r="E74" s="1" t="s">
        <v>1069</v>
      </c>
      <c r="F74" s="1" t="str">
        <f>IF(R73=0,"",R73)</f>
        <v>呪文</v>
      </c>
      <c r="G74" s="1" t="s">
        <v>1069</v>
      </c>
      <c r="H74" s="4" t="s">
        <v>1078</v>
      </c>
      <c r="I74" s="1" t="s">
        <v>1069</v>
      </c>
      <c r="J74" s="1" t="str">
        <f>IF(T73=0,"",T73)</f>
        <v/>
      </c>
      <c r="K74" s="1" t="s">
        <v>1069</v>
      </c>
      <c r="L74" s="1" t="str">
        <f>IF(U73=0,"",U73)</f>
        <v/>
      </c>
      <c r="M74" s="1" t="s">
        <v>1069</v>
      </c>
      <c r="N74" s="1" t="str">
        <f>IF(V73=0,"",V73)</f>
        <v/>
      </c>
      <c r="O74" s="1" t="s">
        <v>1069</v>
      </c>
      <c r="Q74" s="9" t="s">
        <v>1079</v>
      </c>
      <c r="R74" s="10" t="str">
        <f>INDEX(BD:BD,W70+1)</f>
        <v>クリーチャー1体を対象とする。それは「ブロックされない」と「このクリーチャーが戦闘ダメージを与えたとき、あなたはカードを1枚捨てる。」を得る。</v>
      </c>
      <c r="S74" s="11"/>
      <c r="T74" s="11"/>
      <c r="U74" s="11"/>
      <c r="V74" s="12"/>
      <c r="W74" s="16"/>
      <c r="X74" s="8"/>
      <c r="Y74" s="8"/>
      <c r="Z74" s="8"/>
      <c r="AA74" s="30"/>
      <c r="BF74" s="9" t="s">
        <v>1049</v>
      </c>
      <c r="BG74" s="1">
        <v>73</v>
      </c>
      <c r="BH74" s="1" t="s">
        <v>565</v>
      </c>
      <c r="BI74" s="1" t="s">
        <v>1055</v>
      </c>
      <c r="BJ74" s="1" t="s">
        <v>1090</v>
      </c>
    </row>
    <row r="75" spans="1:62">
      <c r="A75" s="1" t="str">
        <f t="shared" si="18"/>
        <v>|テキスト|&gt;|&gt;|&gt;|&gt;|クリーチャー1体を対象とする。それは「ブロックされない」と「このクリーチャーが戦闘ダメージを与えたとき、あなたはカードを1枚捨てる。」を得る。|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クリーチャー1体を対象とする。それは「ブロックされない」と「このクリーチャーが戦闘ダメージを与えたとき、あなたはカードを1枚捨てる。」を得る。</v>
      </c>
      <c r="O75" s="1" t="s">
        <v>1069</v>
      </c>
      <c r="Q75" s="14" t="s">
        <v>21</v>
      </c>
      <c r="R75" s="10" t="str">
        <f>INDEX(BE:BE,W70+1)</f>
        <v>Give Unblockable and &amp;#8216;When you deal combat damage, Discard 1 card.' to target creature.</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495</v>
      </c>
      <c r="BI75" s="1" t="s">
        <v>1055</v>
      </c>
      <c r="BJ75" s="1" t="s">
        <v>1174</v>
      </c>
    </row>
    <row r="76" spans="1:62">
      <c r="A76" s="1" t="str">
        <f t="shared" si="18"/>
        <v>|英テキスト|&gt;|&gt;|&gt;|&gt;|Give Unblockable and &amp;#8216;When you deal combat damage, Discard 1 card.' to target creature.|</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Give Unblockable and &amp;#8216;When you deal combat damage, Discard 1 card.' to target creature.</v>
      </c>
      <c r="O76" s="1" t="s">
        <v>1069</v>
      </c>
      <c r="Q76" s="9" t="s">
        <v>12</v>
      </c>
      <c r="R76" s="10">
        <f>IF(INDEX(AX:AX,W70+1)="",0,INDEX(AX:AX,W70+1)&amp;"/"&amp;INDEX(AY:AY,W70+1))</f>
        <v>0</v>
      </c>
      <c r="S76" s="11"/>
      <c r="T76" s="11"/>
      <c r="U76" s="11"/>
      <c r="V76" s="12"/>
      <c r="W76" s="16"/>
      <c r="X76" s="9"/>
      <c r="Y76" s="28"/>
      <c r="Z76" s="28"/>
      <c r="AA76" s="29"/>
      <c r="BF76" s="9" t="s">
        <v>1049</v>
      </c>
      <c r="BG76" s="1">
        <v>75</v>
      </c>
      <c r="BH76" s="1" t="s">
        <v>192</v>
      </c>
      <c r="BI76" s="1" t="s">
        <v>1055</v>
      </c>
      <c r="BJ76" s="1" t="s">
        <v>1175</v>
      </c>
    </row>
    <row r="77" spans="1:62">
      <c r="A77" s="1" t="str">
        <f t="shared" si="18"/>
        <v>|PT|&gt;||シールド数|&gt;||</v>
      </c>
      <c r="B77" s="1" t="s">
        <v>1049</v>
      </c>
      <c r="C77" s="1" t="s">
        <v>1069</v>
      </c>
      <c r="D77" s="1" t="s">
        <v>12</v>
      </c>
      <c r="E77" s="1" t="s">
        <v>1069</v>
      </c>
      <c r="F77" s="1" t="s">
        <v>1083</v>
      </c>
      <c r="G77" s="1" t="s">
        <v>1069</v>
      </c>
      <c r="H77" s="1" t="str">
        <f>IF(R76=0,"",R76)</f>
        <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312</v>
      </c>
      <c r="BI77" s="1" t="s">
        <v>1055</v>
      </c>
      <c r="BJ77" s="1" t="s">
        <v>1176</v>
      </c>
    </row>
    <row r="78" spans="1:62">
      <c r="A78" s="1" t="str">
        <f t="shared" si="18"/>
        <v>&amp;br;&amp;br;</v>
      </c>
      <c r="B78" s="1" t="s">
        <v>1049</v>
      </c>
      <c r="C78" s="1" t="s">
        <v>1097</v>
      </c>
      <c r="R78" s="1"/>
      <c r="S78" s="1"/>
      <c r="T78" s="1"/>
      <c r="U78" s="1"/>
      <c r="V78" s="1"/>
      <c r="BF78" s="9" t="s">
        <v>1049</v>
      </c>
      <c r="BG78" s="1">
        <v>77</v>
      </c>
      <c r="BH78" s="1" t="s">
        <v>126</v>
      </c>
      <c r="BI78" s="1" t="s">
        <v>1055</v>
      </c>
      <c r="BJ78" s="1" t="s">
        <v>1177</v>
      </c>
    </row>
    <row r="79" spans="1:62">
      <c r="A79" s="1" t="str">
        <f t="shared" si="18"/>
        <v>#back(text=戻る,left)</v>
      </c>
      <c r="B79" s="1" t="s">
        <v>1049</v>
      </c>
      <c r="C79" s="1" t="s">
        <v>1100</v>
      </c>
      <c r="R79" s="1"/>
      <c r="S79" s="1"/>
      <c r="T79" s="1"/>
      <c r="U79" s="1"/>
      <c r="V79" s="1"/>
      <c r="BF79" s="9" t="s">
        <v>1049</v>
      </c>
      <c r="BG79" s="1">
        <v>78</v>
      </c>
      <c r="BH79" s="1" t="s">
        <v>508</v>
      </c>
      <c r="BI79" s="1" t="s">
        <v>1055</v>
      </c>
      <c r="BJ79" s="1" t="s">
        <v>1178</v>
      </c>
    </row>
    <row r="80" spans="1:62">
      <c r="A80" s="1" t="str">
        <f t="shared" si="18"/>
        <v>&amp;br;</v>
      </c>
      <c r="B80" s="1" t="s">
        <v>1049</v>
      </c>
      <c r="C80" s="1" t="s">
        <v>1048</v>
      </c>
      <c r="R80" s="1"/>
      <c r="S80" s="1"/>
      <c r="T80" s="1"/>
      <c r="U80" s="1"/>
      <c r="V80" s="1"/>
      <c r="BF80" s="9" t="s">
        <v>1049</v>
      </c>
      <c r="BG80" s="1">
        <v>79</v>
      </c>
      <c r="BH80" s="1" t="s">
        <v>704</v>
      </c>
      <c r="BI80" s="1" t="s">
        <v>1055</v>
      </c>
      <c r="BJ80" s="1" t="s">
        <v>1179</v>
      </c>
    </row>
    <row r="81" spans="1:62">
      <c r="A81" s="1" t="str">
        <f t="shared" si="18"/>
        <v>#comment(above,nsize=[15],size=[30],num=[10])</v>
      </c>
      <c r="B81" s="1" t="s">
        <v>1049</v>
      </c>
      <c r="C81" s="1" t="s">
        <v>1108</v>
      </c>
      <c r="R81" s="1"/>
      <c r="S81" s="1"/>
      <c r="T81" s="1"/>
      <c r="U81" s="1"/>
      <c r="V81" s="1"/>
      <c r="BF81" s="9" t="s">
        <v>1049</v>
      </c>
      <c r="BG81" s="1">
        <v>80</v>
      </c>
      <c r="BH81" s="1" t="s">
        <v>752</v>
      </c>
      <c r="BI81" s="1" t="s">
        <v>1055</v>
      </c>
      <c r="BJ81" s="1" t="s">
        <v>1180</v>
      </c>
    </row>
    <row r="82" spans="1:62">
      <c r="A82" s="1" t="str">
        <f t="shared" si="18"/>
        <v>&amp;br;&amp;br;</v>
      </c>
      <c r="B82" s="1" t="s">
        <v>1049</v>
      </c>
      <c r="C82" s="1" t="s">
        <v>1097</v>
      </c>
      <c r="R82" s="1"/>
      <c r="S82" s="1"/>
      <c r="T82" s="1"/>
      <c r="U82" s="1"/>
      <c r="V82" s="1"/>
      <c r="BF82" s="9" t="s">
        <v>1049</v>
      </c>
      <c r="BG82" s="1">
        <v>81</v>
      </c>
      <c r="BH82" s="1" t="s">
        <v>333</v>
      </c>
      <c r="BI82" s="1" t="s">
        <v>1055</v>
      </c>
      <c r="BJ82" s="1" t="s">
        <v>1181</v>
      </c>
    </row>
    <row r="83" spans="1:62">
      <c r="A83" s="1" t="str">
        <f t="shared" si="18"/>
        <v/>
      </c>
      <c r="B83" s="1" t="s">
        <v>1049</v>
      </c>
      <c r="Q83" s="5"/>
      <c r="R83" s="6"/>
      <c r="S83" s="6"/>
      <c r="T83" s="6"/>
      <c r="U83" s="6"/>
      <c r="V83" s="7"/>
      <c r="W83" s="8">
        <v>7</v>
      </c>
      <c r="X83" s="5"/>
      <c r="Y83" s="26"/>
      <c r="Z83" s="26"/>
      <c r="AA83" s="27"/>
      <c r="BF83" s="9" t="s">
        <v>1049</v>
      </c>
      <c r="BG83" s="1">
        <v>82</v>
      </c>
      <c r="BH83" s="1" t="s">
        <v>336</v>
      </c>
      <c r="BI83" s="1" t="s">
        <v>1055</v>
      </c>
      <c r="BJ83" s="1" t="s">
        <v>1090</v>
      </c>
    </row>
    <row r="84" spans="1:62">
      <c r="A84" s="1" t="str">
        <f t="shared" si="18"/>
        <v>*爆発性の機器/Explosive Apparatus</v>
      </c>
      <c r="B84" s="1" t="s">
        <v>1049</v>
      </c>
      <c r="C84" s="1" t="str">
        <f>"*"&amp;R84&amp;"/"&amp;T84</f>
        <v>*爆発性の機器/Explosive Apparatus</v>
      </c>
      <c r="Q84" s="9" t="s">
        <v>3</v>
      </c>
      <c r="R84" s="10" t="str">
        <f>INDEX(AJ:AJ,W83+1)</f>
        <v>爆発性の機器</v>
      </c>
      <c r="S84" s="11" t="s">
        <v>4</v>
      </c>
      <c r="T84" s="10" t="str">
        <f>INDEX(AK:AK,W83+1)</f>
        <v>Explosive Apparatus</v>
      </c>
      <c r="U84" s="11"/>
      <c r="V84" s="12"/>
      <c r="W84" s="13"/>
      <c r="X84" s="9"/>
      <c r="Y84" s="28"/>
      <c r="Z84" s="28"/>
      <c r="AA84" s="29"/>
      <c r="BF84" s="9" t="s">
        <v>1049</v>
      </c>
      <c r="BG84" s="1">
        <v>83</v>
      </c>
      <c r="BH84" s="1" t="s">
        <v>567</v>
      </c>
      <c r="BI84" s="1" t="s">
        <v>1055</v>
      </c>
      <c r="BJ84" s="1" t="s">
        <v>1182</v>
      </c>
    </row>
    <row r="85" spans="1:62">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無色</v>
      </c>
      <c r="S85" s="15" t="s">
        <v>1</v>
      </c>
      <c r="T85" s="10" t="str">
        <f>INDEX(AG:AG,W83+1)</f>
        <v>コモン</v>
      </c>
      <c r="U85" s="15" t="s">
        <v>2</v>
      </c>
      <c r="V85" s="10">
        <f>INDEX(AI:AI,W83+1)</f>
        <v>1</v>
      </c>
      <c r="W85" s="16"/>
      <c r="X85" s="10" t="str">
        <f>INDEX(AQ:AQ,W83+1)</f>
        <v>このサポートが破壊されたとき、対戦相手は2点のダメージを受ける。</v>
      </c>
      <c r="Y85" s="28"/>
      <c r="Z85" s="28"/>
      <c r="AA85" s="29"/>
      <c r="BF85" s="9" t="s">
        <v>1049</v>
      </c>
      <c r="BG85" s="1">
        <v>84</v>
      </c>
      <c r="BH85" s="1" t="s">
        <v>691</v>
      </c>
      <c r="BI85" s="1" t="s">
        <v>1055</v>
      </c>
      <c r="BJ85" s="1" t="s">
        <v>1183</v>
      </c>
    </row>
    <row r="86" spans="1:62">
      <c r="A86" s="1" t="str">
        <f t="shared" si="18"/>
        <v>|色|無色|レアリティ|コモン|マナコスト|1|</v>
      </c>
      <c r="B86" s="1" t="s">
        <v>1049</v>
      </c>
      <c r="C86" s="1" t="s">
        <v>1069</v>
      </c>
      <c r="D86" s="4" t="s">
        <v>0</v>
      </c>
      <c r="E86" s="1" t="s">
        <v>1069</v>
      </c>
      <c r="F86" s="1" t="str">
        <f>IF(R85=0,"",R85)</f>
        <v>無色</v>
      </c>
      <c r="G86" s="1" t="s">
        <v>1069</v>
      </c>
      <c r="H86" s="4" t="s">
        <v>1073</v>
      </c>
      <c r="I86" s="1" t="s">
        <v>1069</v>
      </c>
      <c r="J86" s="1" t="str">
        <f>IF(T85=0,"",T85)</f>
        <v>コモン</v>
      </c>
      <c r="K86" s="1" t="s">
        <v>1069</v>
      </c>
      <c r="L86" s="4" t="s">
        <v>1074</v>
      </c>
      <c r="M86" s="1" t="s">
        <v>1069</v>
      </c>
      <c r="N86" s="1">
        <f>IF(V85=0,"",V85)</f>
        <v>1</v>
      </c>
      <c r="O86" s="1" t="s">
        <v>1069</v>
      </c>
      <c r="Q86" s="9" t="s">
        <v>5</v>
      </c>
      <c r="R86" s="10" t="str">
        <f>INDEX(AL:AL,W83+1)</f>
        <v>サポート</v>
      </c>
      <c r="S86" s="15" t="s">
        <v>1075</v>
      </c>
      <c r="T86" s="10">
        <f>INDEX(AN:AN,W83+1)</f>
        <v>0</v>
      </c>
      <c r="U86" s="10">
        <f>INDEX(AO:AO,W83+1)</f>
        <v>0</v>
      </c>
      <c r="V86" s="10">
        <f>INDEX(AP:AP,W83+1)</f>
        <v>0</v>
      </c>
      <c r="W86" s="16"/>
      <c r="X86" s="10" t="str">
        <f>INDEX(AZ:AZ,W83+1)</f>
        <v>この</v>
      </c>
      <c r="Y86" s="10" t="str">
        <f>INDEX(BA:BA,W83+1)</f>
        <v/>
      </c>
      <c r="Z86" s="10" t="str">
        <f>INDEX(BB:BB,W83+1)</f>
        <v/>
      </c>
      <c r="AA86" s="10">
        <f>INDEX(BC:BC,W83+1)</f>
        <v>0</v>
      </c>
      <c r="BF86" s="9" t="s">
        <v>1049</v>
      </c>
      <c r="BG86" s="1">
        <v>85</v>
      </c>
      <c r="BH86" s="1" t="s">
        <v>515</v>
      </c>
      <c r="BI86" s="1" t="s">
        <v>1055</v>
      </c>
      <c r="BJ86" s="1" t="s">
        <v>1184</v>
      </c>
    </row>
    <row r="87" spans="1:62">
      <c r="A87" s="1" t="str">
        <f t="shared" si="18"/>
        <v>|種別|サポート|サブタイプ||||</v>
      </c>
      <c r="B87" s="1" t="s">
        <v>1049</v>
      </c>
      <c r="C87" s="1" t="s">
        <v>1069</v>
      </c>
      <c r="D87" s="4" t="s">
        <v>5</v>
      </c>
      <c r="E87" s="1" t="s">
        <v>1069</v>
      </c>
      <c r="F87" s="1" t="str">
        <f>IF(R86=0,"",R86)</f>
        <v>サポート</v>
      </c>
      <c r="G87" s="1" t="s">
        <v>1069</v>
      </c>
      <c r="H87" s="4" t="s">
        <v>1078</v>
      </c>
      <c r="I87" s="1" t="s">
        <v>1069</v>
      </c>
      <c r="J87" s="1" t="str">
        <f>IF(T86=0,"",T86)</f>
        <v/>
      </c>
      <c r="K87" s="1" t="s">
        <v>1069</v>
      </c>
      <c r="L87" s="1" t="str">
        <f>IF(U86=0,"",U86)</f>
        <v/>
      </c>
      <c r="M87" s="1" t="s">
        <v>1069</v>
      </c>
      <c r="N87" s="1" t="str">
        <f>IF(V86=0,"",V86)</f>
        <v/>
      </c>
      <c r="O87" s="1" t="s">
        <v>1069</v>
      </c>
      <c r="Q87" s="9" t="s">
        <v>1079</v>
      </c>
      <c r="R87" s="10" t="str">
        <f>INDEX(BD:BD,W83+1)</f>
        <v>このサポートが破壊されたとき、対戦相手は2点のダメージを受ける。</v>
      </c>
      <c r="S87" s="11"/>
      <c r="T87" s="11"/>
      <c r="U87" s="11"/>
      <c r="V87" s="12"/>
      <c r="W87" s="16"/>
      <c r="X87" s="8"/>
      <c r="Y87" s="8"/>
      <c r="Z87" s="8"/>
      <c r="AA87" s="30"/>
      <c r="BF87" s="9" t="s">
        <v>1049</v>
      </c>
      <c r="BG87" s="1">
        <v>86</v>
      </c>
      <c r="BH87" s="1" t="s">
        <v>114</v>
      </c>
      <c r="BI87" s="1" t="s">
        <v>1055</v>
      </c>
      <c r="BJ87" s="1" t="s">
        <v>1185</v>
      </c>
    </row>
    <row r="88" spans="1:62">
      <c r="A88" s="1" t="str">
        <f t="shared" si="18"/>
        <v>|テキスト|&gt;|&gt;|&gt;|&gt;|このサポートが破壊されたとき、対戦相手は2点のダメージを受ける。|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このサポートが破壊されたとき、対戦相手は2点のダメージを受ける。</v>
      </c>
      <c r="O88" s="1" t="s">
        <v>1069</v>
      </c>
      <c r="Q88" s="14" t="s">
        <v>21</v>
      </c>
      <c r="R88" s="10" t="str">
        <f>INDEX(BE:BE,W83+1)</f>
        <v>When this Support is Destroyed, deal 2 damage to your opponent.</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c r="BH88" s="1" t="s">
        <v>300</v>
      </c>
      <c r="BI88" s="1" t="s">
        <v>1055</v>
      </c>
      <c r="BJ88" s="1" t="s">
        <v>1090</v>
      </c>
    </row>
    <row r="89" spans="1:62">
      <c r="A89" s="1" t="str">
        <f t="shared" si="18"/>
        <v>|英テキスト|&gt;|&gt;|&gt;|&gt;|When this Support is Destroyed, deal 2 damage to your opponent.|</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When this Support is Destroyed, deal 2 damage to your opponent.</v>
      </c>
      <c r="O89" s="1" t="s">
        <v>1069</v>
      </c>
      <c r="Q89" s="9" t="s">
        <v>12</v>
      </c>
      <c r="R89" s="10">
        <f>IF(INDEX(AX:AX,W83+1)="",0,INDEX(AX:AX,W83+1)&amp;"/"&amp;INDEX(AY:AY,W83+1))</f>
        <v>0</v>
      </c>
      <c r="S89" s="11"/>
      <c r="T89" s="11"/>
      <c r="U89" s="11"/>
      <c r="V89" s="12"/>
      <c r="W89" s="16"/>
      <c r="X89" s="9"/>
      <c r="Y89" s="28"/>
      <c r="Z89" s="28"/>
      <c r="AA89" s="29"/>
      <c r="BF89" s="9" t="s">
        <v>1049</v>
      </c>
      <c r="BG89" s="1">
        <v>88</v>
      </c>
      <c r="BH89" s="1" t="s">
        <v>585</v>
      </c>
      <c r="BI89" s="1" t="s">
        <v>1055</v>
      </c>
      <c r="BJ89" s="1" t="s">
        <v>1186</v>
      </c>
    </row>
    <row r="90" spans="1:62">
      <c r="A90" s="1" t="str">
        <f t="shared" si="18"/>
        <v>|PT|&gt;||シールド数|&gt;|1|</v>
      </c>
      <c r="B90" s="1" t="s">
        <v>1049</v>
      </c>
      <c r="C90" s="1" t="s">
        <v>1069</v>
      </c>
      <c r="D90" s="1" t="s">
        <v>12</v>
      </c>
      <c r="E90" s="1" t="s">
        <v>1069</v>
      </c>
      <c r="F90" s="1" t="s">
        <v>1083</v>
      </c>
      <c r="G90" s="1" t="s">
        <v>1069</v>
      </c>
      <c r="H90" s="1" t="str">
        <f>IF(R89=0,"",R89)</f>
        <v/>
      </c>
      <c r="I90" s="1" t="s">
        <v>1069</v>
      </c>
      <c r="J90" s="1" t="s">
        <v>1092</v>
      </c>
      <c r="K90" s="1" t="s">
        <v>1069</v>
      </c>
      <c r="L90" s="1" t="s">
        <v>1083</v>
      </c>
      <c r="M90" s="1" t="s">
        <v>1069</v>
      </c>
      <c r="N90" s="1">
        <f>IF(R90=0,"",R90)</f>
        <v>1</v>
      </c>
      <c r="O90" s="1" t="s">
        <v>1069</v>
      </c>
      <c r="Q90" s="17" t="s">
        <v>13</v>
      </c>
      <c r="R90" s="10">
        <f>INDEX(AW:AW,W83+1)</f>
        <v>1</v>
      </c>
      <c r="S90" s="18"/>
      <c r="T90" s="18"/>
      <c r="U90" s="18"/>
      <c r="V90" s="19"/>
      <c r="W90" s="20"/>
      <c r="X90" s="21"/>
      <c r="Y90" s="31"/>
      <c r="Z90" s="31"/>
      <c r="AA90" s="32"/>
      <c r="BF90" s="9" t="s">
        <v>1049</v>
      </c>
      <c r="BG90" s="1">
        <v>89</v>
      </c>
      <c r="BH90" s="1" t="s">
        <v>415</v>
      </c>
      <c r="BI90" s="1" t="s">
        <v>1055</v>
      </c>
      <c r="BJ90" s="1" t="s">
        <v>1090</v>
      </c>
    </row>
    <row r="91" spans="1:62">
      <c r="A91" s="1" t="str">
        <f t="shared" si="18"/>
        <v>&amp;br;&amp;br;</v>
      </c>
      <c r="B91" s="1" t="s">
        <v>1049</v>
      </c>
      <c r="C91" s="1" t="s">
        <v>1097</v>
      </c>
      <c r="R91" s="1"/>
      <c r="S91" s="1"/>
      <c r="T91" s="1"/>
      <c r="U91" s="1"/>
      <c r="V91" s="1"/>
      <c r="BF91" s="9" t="s">
        <v>1049</v>
      </c>
      <c r="BG91" s="1">
        <v>90</v>
      </c>
      <c r="BH91" s="1" t="s">
        <v>108</v>
      </c>
      <c r="BI91" s="1" t="s">
        <v>1055</v>
      </c>
      <c r="BJ91" s="1" t="s">
        <v>1187</v>
      </c>
    </row>
    <row r="92" spans="1:62">
      <c r="A92" s="1" t="str">
        <f t="shared" si="18"/>
        <v>#back(text=戻る,left)</v>
      </c>
      <c r="B92" s="1" t="s">
        <v>1049</v>
      </c>
      <c r="C92" s="1" t="s">
        <v>1100</v>
      </c>
      <c r="R92" s="1"/>
      <c r="S92" s="1"/>
      <c r="T92" s="1"/>
      <c r="U92" s="1"/>
      <c r="V92" s="1"/>
      <c r="BF92" s="9" t="s">
        <v>1049</v>
      </c>
      <c r="BG92" s="1">
        <v>91</v>
      </c>
      <c r="BH92" s="1" t="s">
        <v>105</v>
      </c>
      <c r="BI92" s="1" t="s">
        <v>1055</v>
      </c>
      <c r="BJ92" s="1" t="s">
        <v>1188</v>
      </c>
    </row>
    <row r="93" spans="1:62">
      <c r="A93" s="1" t="str">
        <f t="shared" si="18"/>
        <v>&amp;br;</v>
      </c>
      <c r="B93" s="1" t="s">
        <v>1049</v>
      </c>
      <c r="C93" s="1" t="s">
        <v>1048</v>
      </c>
      <c r="R93" s="1"/>
      <c r="S93" s="1"/>
      <c r="T93" s="1"/>
      <c r="U93" s="1"/>
      <c r="V93" s="1"/>
      <c r="BF93" s="9" t="s">
        <v>1049</v>
      </c>
      <c r="BG93" s="1">
        <v>92</v>
      </c>
      <c r="BH93" s="1" t="s">
        <v>339</v>
      </c>
      <c r="BI93" s="1" t="s">
        <v>1055</v>
      </c>
      <c r="BJ93" s="1" t="s">
        <v>1189</v>
      </c>
    </row>
    <row r="94" spans="1:62">
      <c r="A94" s="1" t="str">
        <f t="shared" si="18"/>
        <v>#comment(above,nsize=[15],size=[30],num=[10])</v>
      </c>
      <c r="B94" s="1" t="s">
        <v>1049</v>
      </c>
      <c r="C94" s="1" t="s">
        <v>1108</v>
      </c>
      <c r="R94" s="1"/>
      <c r="S94" s="1"/>
      <c r="T94" s="1"/>
      <c r="U94" s="1"/>
      <c r="V94" s="1"/>
      <c r="BF94" s="9" t="s">
        <v>1049</v>
      </c>
      <c r="BG94" s="1">
        <v>93</v>
      </c>
      <c r="BH94" s="1" t="s">
        <v>601</v>
      </c>
      <c r="BI94" s="1" t="s">
        <v>1055</v>
      </c>
      <c r="BJ94" s="1" t="s">
        <v>1190</v>
      </c>
    </row>
    <row r="95" spans="1:62">
      <c r="A95" s="1" t="str">
        <f t="shared" si="18"/>
        <v>&amp;br;&amp;br;</v>
      </c>
      <c r="B95" s="1" t="s">
        <v>1049</v>
      </c>
      <c r="C95" s="1" t="s">
        <v>1097</v>
      </c>
      <c r="R95" s="1"/>
      <c r="S95" s="1"/>
      <c r="T95" s="1"/>
      <c r="U95" s="1"/>
      <c r="V95" s="1"/>
      <c r="BF95" s="9" t="s">
        <v>1049</v>
      </c>
      <c r="BG95" s="1">
        <v>94</v>
      </c>
      <c r="BH95" s="1" t="s">
        <v>465</v>
      </c>
      <c r="BI95" s="1" t="s">
        <v>1055</v>
      </c>
      <c r="BJ95" s="1" t="s">
        <v>1191</v>
      </c>
    </row>
    <row r="96" spans="1:62">
      <c r="A96" s="1" t="str">
        <f t="shared" si="18"/>
        <v/>
      </c>
      <c r="B96" s="1" t="s">
        <v>1049</v>
      </c>
      <c r="Q96" s="5"/>
      <c r="R96" s="6"/>
      <c r="S96" s="6"/>
      <c r="T96" s="6"/>
      <c r="U96" s="6"/>
      <c r="V96" s="7"/>
      <c r="W96" s="8">
        <v>8</v>
      </c>
      <c r="X96" s="5"/>
      <c r="Y96" s="26"/>
      <c r="Z96" s="26"/>
      <c r="AA96" s="27"/>
      <c r="BF96" s="9" t="s">
        <v>1049</v>
      </c>
      <c r="BG96" s="1">
        <v>95</v>
      </c>
      <c r="BH96" s="1" t="s">
        <v>372</v>
      </c>
      <c r="BI96" s="1" t="s">
        <v>1055</v>
      </c>
      <c r="BJ96" s="1" t="s">
        <v>1192</v>
      </c>
    </row>
    <row r="97" spans="1:62">
      <c r="A97" s="1" t="str">
        <f t="shared" si="18"/>
        <v>*放棄された聖域/Forsaken Sanctuary</v>
      </c>
      <c r="B97" s="1" t="s">
        <v>1049</v>
      </c>
      <c r="C97" s="1" t="str">
        <f>"*"&amp;R97&amp;"/"&amp;T97</f>
        <v>*放棄された聖域/Forsaken Sanctuary</v>
      </c>
      <c r="Q97" s="9" t="s">
        <v>3</v>
      </c>
      <c r="R97" s="10" t="str">
        <f>INDEX(AJ:AJ,W96+1)</f>
        <v>放棄された聖域</v>
      </c>
      <c r="S97" s="11" t="s">
        <v>4</v>
      </c>
      <c r="T97" s="10" t="str">
        <f>INDEX(AK:AK,W96+1)</f>
        <v>Forsaken Sanctuary</v>
      </c>
      <c r="U97" s="11"/>
      <c r="V97" s="12"/>
      <c r="W97" s="13"/>
      <c r="X97" s="9"/>
      <c r="Y97" s="28"/>
      <c r="Z97" s="28"/>
      <c r="AA97" s="29"/>
      <c r="BF97" s="9" t="s">
        <v>1049</v>
      </c>
      <c r="BG97" s="1">
        <v>96</v>
      </c>
      <c r="BH97" s="1" t="s">
        <v>41</v>
      </c>
      <c r="BI97" s="1" t="s">
        <v>1055</v>
      </c>
      <c r="BJ97" s="1" t="s">
        <v>1193</v>
      </c>
    </row>
    <row r="98" spans="1:62">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無色</v>
      </c>
      <c r="S98" s="15" t="s">
        <v>1</v>
      </c>
      <c r="T98" s="10" t="str">
        <f>INDEX(AG:AG,W96+1)</f>
        <v>コモン</v>
      </c>
      <c r="U98" s="15" t="s">
        <v>2</v>
      </c>
      <c r="V98" s="10">
        <f>INDEX(AI:AI,W96+1)</f>
        <v>11</v>
      </c>
      <c r="W98" s="16"/>
      <c r="X98" s="10" t="str">
        <f>INDEX(AQ:AQ,W96+1)</f>
        <v>あなたのターン開始時に、ジェム2個を白か黒に変換する。</v>
      </c>
      <c r="Y98" s="28"/>
      <c r="Z98" s="28"/>
      <c r="AA98" s="29"/>
      <c r="BF98" s="9" t="s">
        <v>1049</v>
      </c>
      <c r="BG98" s="1">
        <v>97</v>
      </c>
      <c r="BH98" s="1" t="s">
        <v>519</v>
      </c>
      <c r="BI98" s="1" t="s">
        <v>1055</v>
      </c>
      <c r="BJ98" s="1" t="s">
        <v>1194</v>
      </c>
    </row>
    <row r="99" spans="1:62">
      <c r="A99" s="1" t="str">
        <f t="shared" si="18"/>
        <v>|色|無色|レアリティ|コモン|マナコスト|11|</v>
      </c>
      <c r="B99" s="1" t="s">
        <v>1049</v>
      </c>
      <c r="C99" s="1" t="s">
        <v>1069</v>
      </c>
      <c r="D99" s="4" t="s">
        <v>0</v>
      </c>
      <c r="E99" s="1" t="s">
        <v>1069</v>
      </c>
      <c r="F99" s="1" t="str">
        <f>IF(R98=0,"",R98)</f>
        <v>無色</v>
      </c>
      <c r="G99" s="1" t="s">
        <v>1069</v>
      </c>
      <c r="H99" s="4" t="s">
        <v>1073</v>
      </c>
      <c r="I99" s="1" t="s">
        <v>1069</v>
      </c>
      <c r="J99" s="1" t="str">
        <f>IF(T98=0,"",T98)</f>
        <v>コモン</v>
      </c>
      <c r="K99" s="1" t="s">
        <v>1069</v>
      </c>
      <c r="L99" s="4" t="s">
        <v>1074</v>
      </c>
      <c r="M99" s="1" t="s">
        <v>1069</v>
      </c>
      <c r="N99" s="1">
        <f>IF(V98=0,"",V98)</f>
        <v>11</v>
      </c>
      <c r="O99" s="1" t="s">
        <v>1069</v>
      </c>
      <c r="Q99" s="9" t="s">
        <v>5</v>
      </c>
      <c r="R99" s="10" t="str">
        <f>INDEX(AL:AL,W96+1)</f>
        <v>サポート</v>
      </c>
      <c r="S99" s="15" t="s">
        <v>1075</v>
      </c>
      <c r="T99" s="10">
        <f>INDEX(AN:AN,W96+1)</f>
        <v>0</v>
      </c>
      <c r="U99" s="10">
        <f>INDEX(AO:AO,W96+1)</f>
        <v>0</v>
      </c>
      <c r="V99" s="10">
        <f>INDEX(AP:AP,W96+1)</f>
        <v>0</v>
      </c>
      <c r="W99" s="16"/>
      <c r="X99" s="10" t="str">
        <f>INDEX(AZ:AZ,W96+1)</f>
        <v>あな</v>
      </c>
      <c r="Y99" s="10" t="str">
        <f>INDEX(BA:BA,W96+1)</f>
        <v/>
      </c>
      <c r="Z99" s="10" t="str">
        <f>INDEX(BB:BB,W96+1)</f>
        <v/>
      </c>
      <c r="AA99" s="10">
        <f>INDEX(BC:BC,W96+1)</f>
        <v>0</v>
      </c>
      <c r="BF99" s="9" t="s">
        <v>1049</v>
      </c>
      <c r="BG99" s="1">
        <v>98</v>
      </c>
      <c r="BH99" s="1" t="s">
        <v>647</v>
      </c>
      <c r="BI99" s="1" t="s">
        <v>1055</v>
      </c>
      <c r="BJ99" s="1" t="s">
        <v>1195</v>
      </c>
    </row>
    <row r="100" spans="1:62">
      <c r="A100" s="1" t="str">
        <f t="shared" si="18"/>
        <v>|種別|サポート|サブタイプ||||</v>
      </c>
      <c r="B100" s="1" t="s">
        <v>1049</v>
      </c>
      <c r="C100" s="1" t="s">
        <v>1069</v>
      </c>
      <c r="D100" s="4" t="s">
        <v>5</v>
      </c>
      <c r="E100" s="1" t="s">
        <v>1069</v>
      </c>
      <c r="F100" s="1" t="str">
        <f>IF(R99=0,"",R99)</f>
        <v>サポート</v>
      </c>
      <c r="G100" s="1" t="s">
        <v>1069</v>
      </c>
      <c r="H100" s="4" t="s">
        <v>1078</v>
      </c>
      <c r="I100" s="1" t="s">
        <v>1069</v>
      </c>
      <c r="J100" s="1" t="str">
        <f>IF(T99=0,"",T99)</f>
        <v/>
      </c>
      <c r="K100" s="1" t="s">
        <v>1069</v>
      </c>
      <c r="L100" s="1" t="str">
        <f>IF(U99=0,"",U99)</f>
        <v/>
      </c>
      <c r="M100" s="1" t="s">
        <v>1069</v>
      </c>
      <c r="N100" s="1" t="str">
        <f>IF(V99=0,"",V99)</f>
        <v/>
      </c>
      <c r="O100" s="1" t="s">
        <v>1069</v>
      </c>
      <c r="Q100" s="9" t="s">
        <v>1079</v>
      </c>
      <c r="R100" s="10" t="str">
        <f>INDEX(BD:BD,W96+1)</f>
        <v>あなたのターン開始時に、ジェム2個を白か黒に変換する。</v>
      </c>
      <c r="S100" s="11"/>
      <c r="T100" s="11"/>
      <c r="U100" s="11"/>
      <c r="V100" s="12"/>
      <c r="W100" s="16"/>
      <c r="X100" s="8"/>
      <c r="Y100" s="8"/>
      <c r="Z100" s="8"/>
      <c r="AA100" s="30"/>
      <c r="BF100" s="9" t="s">
        <v>1049</v>
      </c>
      <c r="BG100" s="1">
        <v>99</v>
      </c>
      <c r="BH100" s="1" t="s">
        <v>195</v>
      </c>
      <c r="BI100" s="1" t="s">
        <v>1055</v>
      </c>
      <c r="BJ100" s="1" t="s">
        <v>1196</v>
      </c>
    </row>
    <row r="101" spans="1:62">
      <c r="A101" s="1" t="str">
        <f t="shared" si="18"/>
        <v>|テキスト|&gt;|&gt;|&gt;|&gt;|あなたのターン開始時に、ジェム2個を白か黒に変換する。|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あなたのターン開始時に、ジェム2個を白か黒に変換する。</v>
      </c>
      <c r="O101" s="1" t="s">
        <v>1069</v>
      </c>
      <c r="Q101" s="14" t="s">
        <v>21</v>
      </c>
      <c r="R101" s="10" t="str">
        <f>INDEX(BE:BE,W96+1)</f>
        <v>At the beginning of your turn, convert 2 gems to White or Black.</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c r="BH101" s="1" t="s">
        <v>522</v>
      </c>
      <c r="BI101" s="1" t="s">
        <v>1055</v>
      </c>
      <c r="BJ101" s="1" t="s">
        <v>1090</v>
      </c>
    </row>
    <row r="102" spans="1:62">
      <c r="A102" s="1" t="str">
        <f t="shared" si="18"/>
        <v>|英テキスト|&gt;|&gt;|&gt;|&gt;|At the beginning of your turn, convert 2 gems to White or Black.|</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At the beginning of your turn, convert 2 gems to White or Black.</v>
      </c>
      <c r="O102" s="1" t="s">
        <v>1069</v>
      </c>
      <c r="Q102" s="9" t="s">
        <v>12</v>
      </c>
      <c r="R102" s="10">
        <f>IF(INDEX(AX:AX,W96+1)="",0,INDEX(AX:AX,W96+1)&amp;"/"&amp;INDEX(AY:AY,W96+1))</f>
        <v>0</v>
      </c>
      <c r="S102" s="11"/>
      <c r="T102" s="11"/>
      <c r="U102" s="11"/>
      <c r="V102" s="12"/>
      <c r="W102" s="16"/>
      <c r="X102" s="9"/>
      <c r="Y102" s="28"/>
      <c r="Z102" s="28"/>
      <c r="AA102" s="29"/>
      <c r="BF102" s="9" t="s">
        <v>1049</v>
      </c>
      <c r="BG102" s="1">
        <v>101</v>
      </c>
      <c r="BH102" s="1" t="s">
        <v>451</v>
      </c>
      <c r="BI102" s="1" t="s">
        <v>1055</v>
      </c>
      <c r="BJ102" s="1" t="s">
        <v>1197</v>
      </c>
    </row>
    <row r="103" spans="1:62">
      <c r="A103" s="1" t="str">
        <f t="shared" si="18"/>
        <v>|PT|&gt;||シールド数|&gt;|3|</v>
      </c>
      <c r="B103" s="1" t="s">
        <v>1049</v>
      </c>
      <c r="C103" s="1" t="s">
        <v>1069</v>
      </c>
      <c r="D103" s="1" t="s">
        <v>12</v>
      </c>
      <c r="E103" s="1" t="s">
        <v>1069</v>
      </c>
      <c r="F103" s="1" t="s">
        <v>1083</v>
      </c>
      <c r="G103" s="1" t="s">
        <v>1069</v>
      </c>
      <c r="H103" s="1" t="str">
        <f>IF(R102=0,"",R102)</f>
        <v/>
      </c>
      <c r="I103" s="1" t="s">
        <v>1069</v>
      </c>
      <c r="J103" s="1" t="s">
        <v>1092</v>
      </c>
      <c r="K103" s="1" t="s">
        <v>1069</v>
      </c>
      <c r="L103" s="1" t="s">
        <v>1083</v>
      </c>
      <c r="M103" s="1" t="s">
        <v>1069</v>
      </c>
      <c r="N103" s="1">
        <f>IF(R103=0,"",R103)</f>
        <v>3</v>
      </c>
      <c r="O103" s="1" t="s">
        <v>1069</v>
      </c>
      <c r="Q103" s="17" t="s">
        <v>13</v>
      </c>
      <c r="R103" s="10">
        <f>INDEX(AW:AW,W96+1)</f>
        <v>3</v>
      </c>
      <c r="S103" s="18"/>
      <c r="T103" s="18"/>
      <c r="U103" s="18"/>
      <c r="V103" s="19"/>
      <c r="W103" s="20"/>
      <c r="X103" s="21"/>
      <c r="Y103" s="31"/>
      <c r="Z103" s="31"/>
      <c r="AA103" s="32"/>
      <c r="BF103" s="9" t="s">
        <v>1049</v>
      </c>
      <c r="BG103" s="1">
        <v>102</v>
      </c>
      <c r="BH103" s="1" t="s">
        <v>343</v>
      </c>
      <c r="BI103" s="1" t="s">
        <v>1055</v>
      </c>
      <c r="BJ103" s="1" t="s">
        <v>1198</v>
      </c>
    </row>
    <row r="104" spans="1:62">
      <c r="A104" s="1" t="str">
        <f t="shared" si="18"/>
        <v>&amp;br;&amp;br;</v>
      </c>
      <c r="B104" s="1" t="s">
        <v>1049</v>
      </c>
      <c r="C104" s="1" t="s">
        <v>1097</v>
      </c>
      <c r="R104" s="1"/>
      <c r="S104" s="1"/>
      <c r="T104" s="1"/>
      <c r="U104" s="1"/>
      <c r="V104" s="1"/>
      <c r="BF104" s="9" t="s">
        <v>1049</v>
      </c>
      <c r="BG104" s="1">
        <v>103</v>
      </c>
      <c r="BH104" s="1" t="s">
        <v>562</v>
      </c>
      <c r="BI104" s="1" t="s">
        <v>1055</v>
      </c>
      <c r="BJ104" s="1" t="s">
        <v>1199</v>
      </c>
    </row>
    <row r="105" spans="1:62">
      <c r="A105" s="1" t="str">
        <f t="shared" si="18"/>
        <v>#back(text=戻る,left)</v>
      </c>
      <c r="B105" s="1" t="s">
        <v>1049</v>
      </c>
      <c r="C105" s="1" t="s">
        <v>1100</v>
      </c>
      <c r="R105" s="1"/>
      <c r="S105" s="1"/>
      <c r="T105" s="1"/>
      <c r="U105" s="1"/>
      <c r="V105" s="1"/>
      <c r="BF105" s="9" t="s">
        <v>1049</v>
      </c>
      <c r="BG105" s="1">
        <v>104</v>
      </c>
      <c r="BH105" s="1" t="s">
        <v>576</v>
      </c>
      <c r="BI105" s="1" t="s">
        <v>1055</v>
      </c>
      <c r="BJ105" s="1" t="s">
        <v>1119</v>
      </c>
    </row>
    <row r="106" spans="1:62">
      <c r="A106" s="1" t="str">
        <f t="shared" si="18"/>
        <v>&amp;br;</v>
      </c>
      <c r="B106" s="1" t="s">
        <v>1049</v>
      </c>
      <c r="C106" s="1" t="s">
        <v>1048</v>
      </c>
      <c r="R106" s="1"/>
      <c r="S106" s="1"/>
      <c r="T106" s="1"/>
      <c r="U106" s="1"/>
      <c r="V106" s="1"/>
      <c r="BF106" s="9" t="s">
        <v>1049</v>
      </c>
      <c r="BG106" s="1">
        <v>105</v>
      </c>
      <c r="BH106" s="1" t="s">
        <v>573</v>
      </c>
      <c r="BI106" s="1" t="s">
        <v>1055</v>
      </c>
      <c r="BJ106" s="1" t="s">
        <v>1200</v>
      </c>
    </row>
    <row r="107" spans="1:62">
      <c r="A107" s="1" t="str">
        <f t="shared" si="18"/>
        <v>#comment(above,nsize=[15],size=[30],num=[10])</v>
      </c>
      <c r="B107" s="1" t="s">
        <v>1049</v>
      </c>
      <c r="C107" s="1" t="s">
        <v>1108</v>
      </c>
      <c r="R107" s="1"/>
      <c r="S107" s="1"/>
      <c r="T107" s="1"/>
      <c r="U107" s="1"/>
      <c r="V107" s="1"/>
      <c r="BF107" s="9" t="s">
        <v>1049</v>
      </c>
      <c r="BG107" s="1">
        <v>106</v>
      </c>
      <c r="BH107" s="1" t="s">
        <v>169</v>
      </c>
      <c r="BI107" s="1" t="s">
        <v>1055</v>
      </c>
      <c r="BJ107" s="1" t="s">
        <v>1201</v>
      </c>
    </row>
    <row r="108" spans="1:62">
      <c r="A108" s="1" t="str">
        <f t="shared" si="18"/>
        <v>&amp;br;&amp;br;</v>
      </c>
      <c r="B108" s="1" t="s">
        <v>1049</v>
      </c>
      <c r="C108" s="1" t="s">
        <v>1097</v>
      </c>
      <c r="R108" s="1"/>
      <c r="S108" s="1"/>
      <c r="T108" s="1"/>
      <c r="U108" s="1"/>
      <c r="V108" s="1"/>
      <c r="BF108" s="9" t="s">
        <v>1049</v>
      </c>
      <c r="BG108" s="1">
        <v>107</v>
      </c>
      <c r="BH108" s="1" t="s">
        <v>468</v>
      </c>
      <c r="BI108" s="1" t="s">
        <v>1055</v>
      </c>
      <c r="BJ108" s="1" t="s">
        <v>1202</v>
      </c>
    </row>
    <row r="109" spans="1:62">
      <c r="A109" s="1" t="str">
        <f t="shared" si="18"/>
        <v/>
      </c>
      <c r="B109" s="1" t="s">
        <v>1049</v>
      </c>
      <c r="Q109" s="5"/>
      <c r="R109" s="6"/>
      <c r="S109" s="6"/>
      <c r="T109" s="6"/>
      <c r="U109" s="6"/>
      <c r="V109" s="7"/>
      <c r="W109" s="8">
        <v>9</v>
      </c>
      <c r="X109" s="5"/>
      <c r="Y109" s="26"/>
      <c r="Z109" s="26"/>
      <c r="AA109" s="27"/>
      <c r="BF109" s="9" t="s">
        <v>1049</v>
      </c>
      <c r="BG109" s="1">
        <v>108</v>
      </c>
      <c r="BH109" s="1" t="s">
        <v>570</v>
      </c>
      <c r="BI109" s="1" t="s">
        <v>1055</v>
      </c>
      <c r="BJ109" s="1" t="s">
        <v>1203</v>
      </c>
    </row>
    <row r="110" spans="1:62">
      <c r="A110" s="1" t="str">
        <f t="shared" si="18"/>
        <v>*穢れた果樹園/Foul Orchard</v>
      </c>
      <c r="B110" s="1" t="s">
        <v>1049</v>
      </c>
      <c r="C110" s="1" t="str">
        <f>"*"&amp;R110&amp;"/"&amp;T110</f>
        <v>*穢れた果樹園/Foul Orchard</v>
      </c>
      <c r="Q110" s="9" t="s">
        <v>3</v>
      </c>
      <c r="R110" s="10" t="str">
        <f>INDEX(AJ:AJ,W109+1)</f>
        <v>穢れた果樹園</v>
      </c>
      <c r="S110" s="11" t="s">
        <v>4</v>
      </c>
      <c r="T110" s="10" t="str">
        <f>INDEX(AK:AK,W109+1)</f>
        <v>Foul Orchard</v>
      </c>
      <c r="U110" s="11"/>
      <c r="V110" s="12"/>
      <c r="W110" s="13"/>
      <c r="X110" s="9"/>
      <c r="Y110" s="28"/>
      <c r="Z110" s="28"/>
      <c r="AA110" s="29"/>
      <c r="BF110" s="9" t="s">
        <v>1049</v>
      </c>
      <c r="BG110" s="1">
        <v>109</v>
      </c>
      <c r="BH110" s="1" t="s">
        <v>83</v>
      </c>
      <c r="BI110" s="1" t="s">
        <v>1055</v>
      </c>
      <c r="BJ110" s="1" t="s">
        <v>1204</v>
      </c>
    </row>
    <row r="111" spans="1:62">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無色</v>
      </c>
      <c r="S111" s="15" t="s">
        <v>1</v>
      </c>
      <c r="T111" s="10" t="str">
        <f>INDEX(AG:AG,W109+1)</f>
        <v>コモン</v>
      </c>
      <c r="U111" s="15" t="s">
        <v>2</v>
      </c>
      <c r="V111" s="10">
        <f>INDEX(AI:AI,W109+1)</f>
        <v>11</v>
      </c>
      <c r="W111" s="16"/>
      <c r="X111" s="10" t="str">
        <f>INDEX(AQ:AQ,W109+1)</f>
        <v>あなたのターン開始時に、ジェム2個を黒か緑に変換する。</v>
      </c>
      <c r="Y111" s="28"/>
      <c r="Z111" s="28"/>
      <c r="AA111" s="29"/>
      <c r="BF111" s="9" t="s">
        <v>1049</v>
      </c>
      <c r="BG111" s="1">
        <v>110</v>
      </c>
      <c r="BH111" s="1" t="s">
        <v>1205</v>
      </c>
      <c r="BI111" s="1" t="s">
        <v>1055</v>
      </c>
      <c r="BJ111" s="1" t="s">
        <v>1206</v>
      </c>
    </row>
    <row r="112" spans="1:62">
      <c r="A112" s="1" t="str">
        <f t="shared" si="18"/>
        <v>|色|無色|レアリティ|コモン|マナコスト|11|</v>
      </c>
      <c r="B112" s="1" t="s">
        <v>1049</v>
      </c>
      <c r="C112" s="1" t="s">
        <v>1069</v>
      </c>
      <c r="D112" s="4" t="s">
        <v>0</v>
      </c>
      <c r="E112" s="1" t="s">
        <v>1069</v>
      </c>
      <c r="F112" s="1" t="str">
        <f>IF(R111=0,"",R111)</f>
        <v>無色</v>
      </c>
      <c r="G112" s="1" t="s">
        <v>1069</v>
      </c>
      <c r="H112" s="4" t="s">
        <v>1073</v>
      </c>
      <c r="I112" s="1" t="s">
        <v>1069</v>
      </c>
      <c r="J112" s="1" t="str">
        <f>IF(T111=0,"",T111)</f>
        <v>コモン</v>
      </c>
      <c r="K112" s="1" t="s">
        <v>1069</v>
      </c>
      <c r="L112" s="4" t="s">
        <v>1074</v>
      </c>
      <c r="M112" s="1" t="s">
        <v>1069</v>
      </c>
      <c r="N112" s="1">
        <f>IF(V111=0,"",V111)</f>
        <v>11</v>
      </c>
      <c r="O112" s="1" t="s">
        <v>1069</v>
      </c>
      <c r="Q112" s="9" t="s">
        <v>5</v>
      </c>
      <c r="R112" s="10" t="str">
        <f>INDEX(AL:AL,W109+1)</f>
        <v>サポート</v>
      </c>
      <c r="S112" s="15" t="s">
        <v>1075</v>
      </c>
      <c r="T112" s="10">
        <f>INDEX(AN:AN,W109+1)</f>
        <v>0</v>
      </c>
      <c r="U112" s="10">
        <f>INDEX(AO:AO,W109+1)</f>
        <v>0</v>
      </c>
      <c r="V112" s="10">
        <f>INDEX(AP:AP,W109+1)</f>
        <v>0</v>
      </c>
      <c r="W112" s="16"/>
      <c r="X112" s="10" t="str">
        <f>INDEX(AZ:AZ,W109+1)</f>
        <v>あな</v>
      </c>
      <c r="Y112" s="10" t="str">
        <f>INDEX(BA:BA,W109+1)</f>
        <v/>
      </c>
      <c r="Z112" s="10" t="str">
        <f>INDEX(BB:BB,W109+1)</f>
        <v/>
      </c>
      <c r="AA112" s="10">
        <f>INDEX(BC:BC,W109+1)</f>
        <v>0</v>
      </c>
      <c r="BF112" s="9" t="s">
        <v>1049</v>
      </c>
      <c r="BG112" s="1">
        <v>111</v>
      </c>
      <c r="BH112" s="1" t="s">
        <v>457</v>
      </c>
      <c r="BI112" s="1" t="s">
        <v>1055</v>
      </c>
      <c r="BJ112" s="1" t="s">
        <v>1207</v>
      </c>
    </row>
    <row r="113" spans="1:62">
      <c r="A113" s="1" t="str">
        <f t="shared" si="18"/>
        <v>|種別|サポート|サブタイプ||||</v>
      </c>
      <c r="B113" s="1" t="s">
        <v>1049</v>
      </c>
      <c r="C113" s="1" t="s">
        <v>1069</v>
      </c>
      <c r="D113" s="4" t="s">
        <v>5</v>
      </c>
      <c r="E113" s="1" t="s">
        <v>1069</v>
      </c>
      <c r="F113" s="1" t="str">
        <f>IF(R112=0,"",R112)</f>
        <v>サポート</v>
      </c>
      <c r="G113" s="1" t="s">
        <v>1069</v>
      </c>
      <c r="H113" s="4" t="s">
        <v>1078</v>
      </c>
      <c r="I113" s="1" t="s">
        <v>1069</v>
      </c>
      <c r="J113" s="1" t="str">
        <f>IF(T112=0,"",T112)</f>
        <v/>
      </c>
      <c r="K113" s="1" t="s">
        <v>1069</v>
      </c>
      <c r="L113" s="1" t="str">
        <f>IF(U112=0,"",U112)</f>
        <v/>
      </c>
      <c r="M113" s="1" t="s">
        <v>1069</v>
      </c>
      <c r="N113" s="1" t="str">
        <f>IF(V112=0,"",V112)</f>
        <v/>
      </c>
      <c r="O113" s="1" t="s">
        <v>1069</v>
      </c>
      <c r="Q113" s="9" t="s">
        <v>1079</v>
      </c>
      <c r="R113" s="10" t="str">
        <f>INDEX(BD:BD,W109+1)</f>
        <v>あなたのターン開始時に、ジェム2個を黒か緑に変換する。</v>
      </c>
      <c r="S113" s="11"/>
      <c r="T113" s="11"/>
      <c r="U113" s="11"/>
      <c r="V113" s="12"/>
      <c r="W113" s="16"/>
      <c r="X113" s="8"/>
      <c r="Y113" s="8"/>
      <c r="Z113" s="8"/>
      <c r="AA113" s="30"/>
      <c r="BF113" s="9" t="s">
        <v>1049</v>
      </c>
      <c r="BG113" s="1">
        <v>112</v>
      </c>
      <c r="BH113" s="1" t="s">
        <v>733</v>
      </c>
      <c r="BI113" s="1" t="s">
        <v>1055</v>
      </c>
      <c r="BJ113" s="1" t="s">
        <v>1208</v>
      </c>
    </row>
    <row r="114" spans="1:62">
      <c r="A114" s="1" t="str">
        <f t="shared" si="18"/>
        <v>|テキスト|&gt;|&gt;|&gt;|&gt;|あなたのターン開始時に、ジェム2個を黒か緑に変換する。|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あなたのターン開始時に、ジェム2個を黒か緑に変換する。</v>
      </c>
      <c r="O114" s="1" t="s">
        <v>1069</v>
      </c>
      <c r="Q114" s="14" t="s">
        <v>21</v>
      </c>
      <c r="R114" s="10" t="str">
        <f>INDEX(BE:BE,W109+1)</f>
        <v>At the beginning of your turn, convert 2 gems to Black or Green.</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c r="BH114" s="1" t="s">
        <v>471</v>
      </c>
      <c r="BI114" s="1" t="s">
        <v>1055</v>
      </c>
      <c r="BJ114" s="1" t="s">
        <v>1209</v>
      </c>
    </row>
    <row r="115" spans="1:62">
      <c r="A115" s="1" t="str">
        <f t="shared" si="18"/>
        <v>|英テキスト|&gt;|&gt;|&gt;|&gt;|At the beginning of your turn, convert 2 gems to Black or Green.|</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At the beginning of your turn, convert 2 gems to Black or Green.</v>
      </c>
      <c r="O115" s="1" t="s">
        <v>1069</v>
      </c>
      <c r="Q115" s="9" t="s">
        <v>12</v>
      </c>
      <c r="R115" s="10">
        <f>IF(INDEX(AX:AX,W109+1)="",0,INDEX(AX:AX,W109+1)&amp;"/"&amp;INDEX(AY:AY,W109+1))</f>
        <v>0</v>
      </c>
      <c r="S115" s="11"/>
      <c r="T115" s="11"/>
      <c r="U115" s="11"/>
      <c r="V115" s="12"/>
      <c r="W115" s="16"/>
      <c r="X115" s="9"/>
      <c r="Y115" s="28"/>
      <c r="Z115" s="28"/>
      <c r="AA115" s="29"/>
      <c r="BF115" s="9" t="s">
        <v>1049</v>
      </c>
      <c r="BG115" s="1">
        <v>114</v>
      </c>
      <c r="BH115" s="1" t="s">
        <v>543</v>
      </c>
      <c r="BI115" s="1" t="s">
        <v>1055</v>
      </c>
      <c r="BJ115" s="1" t="s">
        <v>1210</v>
      </c>
    </row>
    <row r="116" spans="1:62">
      <c r="A116" s="1" t="str">
        <f t="shared" si="18"/>
        <v>|PT|&gt;||シールド数|&gt;|3|</v>
      </c>
      <c r="B116" s="1" t="s">
        <v>1049</v>
      </c>
      <c r="C116" s="1" t="s">
        <v>1069</v>
      </c>
      <c r="D116" s="1" t="s">
        <v>12</v>
      </c>
      <c r="E116" s="1" t="s">
        <v>1069</v>
      </c>
      <c r="F116" s="1" t="s">
        <v>1083</v>
      </c>
      <c r="G116" s="1" t="s">
        <v>1069</v>
      </c>
      <c r="H116" s="1" t="str">
        <f>IF(R115=0,"",R115)</f>
        <v/>
      </c>
      <c r="I116" s="1" t="s">
        <v>1069</v>
      </c>
      <c r="J116" s="1" t="s">
        <v>1092</v>
      </c>
      <c r="K116" s="1" t="s">
        <v>1069</v>
      </c>
      <c r="L116" s="1" t="s">
        <v>1083</v>
      </c>
      <c r="M116" s="1" t="s">
        <v>1069</v>
      </c>
      <c r="N116" s="1">
        <f>IF(R116=0,"",R116)</f>
        <v>3</v>
      </c>
      <c r="O116" s="1" t="s">
        <v>1069</v>
      </c>
      <c r="Q116" s="17" t="s">
        <v>13</v>
      </c>
      <c r="R116" s="10">
        <f>INDEX(AW:AW,W109+1)</f>
        <v>3</v>
      </c>
      <c r="S116" s="18"/>
      <c r="T116" s="18"/>
      <c r="U116" s="18"/>
      <c r="V116" s="19"/>
      <c r="W116" s="20"/>
      <c r="X116" s="21"/>
      <c r="Y116" s="31"/>
      <c r="Z116" s="31"/>
      <c r="AA116" s="32"/>
      <c r="BF116" s="9" t="s">
        <v>1049</v>
      </c>
      <c r="BG116" s="1">
        <v>115</v>
      </c>
      <c r="BH116" s="1" t="s">
        <v>45</v>
      </c>
      <c r="BI116" s="1" t="s">
        <v>1055</v>
      </c>
      <c r="BJ116" s="1" t="s">
        <v>1090</v>
      </c>
    </row>
    <row r="117" spans="1:62">
      <c r="A117" s="1" t="str">
        <f t="shared" si="18"/>
        <v>&amp;br;&amp;br;</v>
      </c>
      <c r="B117" s="1" t="s">
        <v>1049</v>
      </c>
      <c r="C117" s="1" t="s">
        <v>1097</v>
      </c>
      <c r="R117" s="1"/>
      <c r="S117" s="1"/>
      <c r="T117" s="1"/>
      <c r="U117" s="1"/>
      <c r="V117" s="1"/>
      <c r="BF117" s="9" t="s">
        <v>1049</v>
      </c>
      <c r="BG117" s="1">
        <v>116</v>
      </c>
      <c r="BH117" s="1" t="s">
        <v>386</v>
      </c>
      <c r="BI117" s="1" t="s">
        <v>1055</v>
      </c>
      <c r="BJ117" s="1" t="s">
        <v>1211</v>
      </c>
    </row>
    <row r="118" spans="1:62">
      <c r="A118" s="1" t="str">
        <f t="shared" si="18"/>
        <v>#back(text=戻る,left)</v>
      </c>
      <c r="B118" s="1" t="s">
        <v>1049</v>
      </c>
      <c r="C118" s="1" t="s">
        <v>1100</v>
      </c>
      <c r="R118" s="1"/>
      <c r="S118" s="1"/>
      <c r="T118" s="1"/>
      <c r="U118" s="1"/>
      <c r="V118" s="1"/>
      <c r="BF118" s="9" t="s">
        <v>1049</v>
      </c>
      <c r="BG118" s="1">
        <v>117</v>
      </c>
      <c r="BH118" s="1" t="s">
        <v>525</v>
      </c>
      <c r="BI118" s="1" t="s">
        <v>1055</v>
      </c>
      <c r="BJ118" s="1" t="s">
        <v>1212</v>
      </c>
    </row>
    <row r="119" spans="1:62">
      <c r="A119" s="1" t="str">
        <f t="shared" si="18"/>
        <v>&amp;br;</v>
      </c>
      <c r="B119" s="1" t="s">
        <v>1049</v>
      </c>
      <c r="C119" s="1" t="s">
        <v>1048</v>
      </c>
      <c r="R119" s="1"/>
      <c r="S119" s="1"/>
      <c r="T119" s="1"/>
      <c r="U119" s="1"/>
      <c r="V119" s="1"/>
      <c r="BF119" s="9" t="s">
        <v>1049</v>
      </c>
      <c r="BG119" s="1">
        <v>118</v>
      </c>
      <c r="BH119" s="1" t="s">
        <v>463</v>
      </c>
      <c r="BI119" s="1" t="s">
        <v>1055</v>
      </c>
      <c r="BJ119" s="1" t="s">
        <v>1167</v>
      </c>
    </row>
    <row r="120" spans="1:62">
      <c r="A120" s="1" t="str">
        <f t="shared" si="18"/>
        <v>#comment(above,nsize=[15],size=[30],num=[10])</v>
      </c>
      <c r="B120" s="1" t="s">
        <v>1049</v>
      </c>
      <c r="C120" s="1" t="s">
        <v>1108</v>
      </c>
      <c r="R120" s="1"/>
      <c r="S120" s="1"/>
      <c r="T120" s="1"/>
      <c r="U120" s="1"/>
      <c r="V120" s="1"/>
      <c r="BF120" s="9" t="s">
        <v>1049</v>
      </c>
      <c r="BG120" s="1">
        <v>119</v>
      </c>
      <c r="BH120" s="1" t="s">
        <v>48</v>
      </c>
      <c r="BI120" s="1" t="s">
        <v>1055</v>
      </c>
      <c r="BJ120" s="1" t="s">
        <v>1213</v>
      </c>
    </row>
    <row r="121" spans="1:62">
      <c r="A121" s="1" t="str">
        <f t="shared" si="18"/>
        <v>&amp;br;&amp;br;</v>
      </c>
      <c r="B121" s="1" t="s">
        <v>1049</v>
      </c>
      <c r="C121" s="1" t="s">
        <v>1097</v>
      </c>
      <c r="R121" s="1"/>
      <c r="S121" s="1"/>
      <c r="T121" s="1"/>
      <c r="U121" s="1"/>
      <c r="V121" s="1"/>
      <c r="BF121" s="9" t="s">
        <v>1049</v>
      </c>
      <c r="BG121" s="1">
        <v>120</v>
      </c>
      <c r="BH121" s="1" t="s">
        <v>349</v>
      </c>
      <c r="BI121" s="1" t="s">
        <v>1055</v>
      </c>
      <c r="BJ121" s="1" t="s">
        <v>1214</v>
      </c>
    </row>
    <row r="122" spans="1:62">
      <c r="A122" s="1" t="str">
        <f t="shared" si="18"/>
        <v/>
      </c>
      <c r="B122" s="1" t="s">
        <v>1049</v>
      </c>
      <c r="Q122" s="5"/>
      <c r="R122" s="6"/>
      <c r="S122" s="6"/>
      <c r="T122" s="6"/>
      <c r="U122" s="6"/>
      <c r="V122" s="7"/>
      <c r="W122" s="8">
        <v>10</v>
      </c>
      <c r="X122" s="5"/>
      <c r="Y122" s="26"/>
      <c r="Z122" s="26"/>
      <c r="AA122" s="27"/>
      <c r="BF122" s="9" t="s">
        <v>1049</v>
      </c>
      <c r="BG122" s="1">
        <v>121</v>
      </c>
      <c r="BH122" s="1" t="s">
        <v>674</v>
      </c>
      <c r="BI122" s="1" t="s">
        <v>1055</v>
      </c>
      <c r="BJ122" s="1" t="s">
        <v>1215</v>
      </c>
    </row>
    <row r="123" spans="1:62">
      <c r="A123" s="1" t="str">
        <f t="shared" si="18"/>
        <v>*高地の湖/Highland Lake</v>
      </c>
      <c r="B123" s="1" t="s">
        <v>1049</v>
      </c>
      <c r="C123" s="1" t="str">
        <f>"*"&amp;R123&amp;"/"&amp;T123</f>
        <v>*高地の湖/Highland Lake</v>
      </c>
      <c r="Q123" s="9" t="s">
        <v>3</v>
      </c>
      <c r="R123" s="10" t="str">
        <f>INDEX(AJ:AJ,W122+1)</f>
        <v>高地の湖</v>
      </c>
      <c r="S123" s="11" t="s">
        <v>4</v>
      </c>
      <c r="T123" s="10" t="str">
        <f>INDEX(AK:AK,W122+1)</f>
        <v>Highland Lake</v>
      </c>
      <c r="U123" s="11"/>
      <c r="V123" s="12"/>
      <c r="W123" s="13"/>
      <c r="X123" s="9"/>
      <c r="Y123" s="28"/>
      <c r="Z123" s="28"/>
      <c r="AA123" s="29"/>
      <c r="BF123" s="9" t="s">
        <v>1049</v>
      </c>
      <c r="BG123" s="1">
        <v>122</v>
      </c>
      <c r="BH123" s="1" t="s">
        <v>199</v>
      </c>
      <c r="BI123" s="1" t="s">
        <v>1055</v>
      </c>
      <c r="BJ123" s="1" t="s">
        <v>1216</v>
      </c>
    </row>
    <row r="124" spans="1:62">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無色</v>
      </c>
      <c r="S124" s="15" t="s">
        <v>1</v>
      </c>
      <c r="T124" s="10" t="str">
        <f>INDEX(AG:AG,W122+1)</f>
        <v>コモン</v>
      </c>
      <c r="U124" s="15" t="s">
        <v>2</v>
      </c>
      <c r="V124" s="10">
        <f>INDEX(AI:AI,W122+1)</f>
        <v>11</v>
      </c>
      <c r="W124" s="16"/>
      <c r="X124" s="10" t="str">
        <f>INDEX(AQ:AQ,W122+1)</f>
        <v>あなたのターン開始時に、ジェム2個を青か赤に変換する。</v>
      </c>
      <c r="Y124" s="28"/>
      <c r="Z124" s="28"/>
      <c r="AA124" s="29"/>
      <c r="BF124" s="9" t="s">
        <v>1049</v>
      </c>
      <c r="BG124" s="1">
        <v>123</v>
      </c>
      <c r="BH124" s="1" t="s">
        <v>86</v>
      </c>
      <c r="BI124" s="1" t="s">
        <v>1055</v>
      </c>
      <c r="BJ124" s="1" t="s">
        <v>1217</v>
      </c>
    </row>
    <row r="125" spans="1:62">
      <c r="A125" s="1" t="str">
        <f t="shared" si="18"/>
        <v>|色|無色|レアリティ|コモン|マナコスト|11|</v>
      </c>
      <c r="B125" s="1" t="s">
        <v>1049</v>
      </c>
      <c r="C125" s="1" t="s">
        <v>1069</v>
      </c>
      <c r="D125" s="4" t="s">
        <v>0</v>
      </c>
      <c r="E125" s="1" t="s">
        <v>1069</v>
      </c>
      <c r="F125" s="1" t="str">
        <f>IF(R124=0,"",R124)</f>
        <v>無色</v>
      </c>
      <c r="G125" s="1" t="s">
        <v>1069</v>
      </c>
      <c r="H125" s="4" t="s">
        <v>1073</v>
      </c>
      <c r="I125" s="1" t="s">
        <v>1069</v>
      </c>
      <c r="J125" s="1" t="str">
        <f>IF(T124=0,"",T124)</f>
        <v>コモン</v>
      </c>
      <c r="K125" s="1" t="s">
        <v>1069</v>
      </c>
      <c r="L125" s="4" t="s">
        <v>1074</v>
      </c>
      <c r="M125" s="1" t="s">
        <v>1069</v>
      </c>
      <c r="N125" s="1">
        <f>IF(V124=0,"",V124)</f>
        <v>11</v>
      </c>
      <c r="O125" s="1" t="s">
        <v>1069</v>
      </c>
      <c r="Q125" s="9" t="s">
        <v>5</v>
      </c>
      <c r="R125" s="10" t="str">
        <f>INDEX(AL:AL,W122+1)</f>
        <v>サポート</v>
      </c>
      <c r="S125" s="15" t="s">
        <v>1075</v>
      </c>
      <c r="T125" s="10">
        <f>INDEX(AN:AN,W122+1)</f>
        <v>0</v>
      </c>
      <c r="U125" s="10">
        <f>INDEX(AO:AO,W122+1)</f>
        <v>0</v>
      </c>
      <c r="V125" s="10">
        <f>INDEX(AP:AP,W122+1)</f>
        <v>0</v>
      </c>
      <c r="W125" s="16"/>
      <c r="X125" s="10" t="str">
        <f>INDEX(AZ:AZ,W122+1)</f>
        <v>あな</v>
      </c>
      <c r="Y125" s="10" t="str">
        <f>INDEX(BA:BA,W122+1)</f>
        <v/>
      </c>
      <c r="Z125" s="10" t="str">
        <f>INDEX(BB:BB,W122+1)</f>
        <v/>
      </c>
      <c r="AA125" s="10">
        <f>INDEX(BC:BC,W122+1)</f>
        <v>0</v>
      </c>
      <c r="BF125" s="9" t="s">
        <v>1049</v>
      </c>
      <c r="BG125" s="1">
        <v>124</v>
      </c>
      <c r="BH125" s="1" t="s">
        <v>444</v>
      </c>
      <c r="BI125" s="1" t="s">
        <v>1055</v>
      </c>
      <c r="BJ125" s="1" t="s">
        <v>1218</v>
      </c>
    </row>
    <row r="126" spans="1:62">
      <c r="A126" s="1" t="str">
        <f t="shared" si="18"/>
        <v>|種別|サポート|サブタイプ||||</v>
      </c>
      <c r="B126" s="1" t="s">
        <v>1049</v>
      </c>
      <c r="C126" s="1" t="s">
        <v>1069</v>
      </c>
      <c r="D126" s="4" t="s">
        <v>5</v>
      </c>
      <c r="E126" s="1" t="s">
        <v>1069</v>
      </c>
      <c r="F126" s="1" t="str">
        <f>IF(R125=0,"",R125)</f>
        <v>サポート</v>
      </c>
      <c r="G126" s="1" t="s">
        <v>1069</v>
      </c>
      <c r="H126" s="4" t="s">
        <v>1078</v>
      </c>
      <c r="I126" s="1" t="s">
        <v>1069</v>
      </c>
      <c r="J126" s="1" t="str">
        <f>IF(T125=0,"",T125)</f>
        <v/>
      </c>
      <c r="K126" s="1" t="s">
        <v>1069</v>
      </c>
      <c r="L126" s="1" t="str">
        <f>IF(U125=0,"",U125)</f>
        <v/>
      </c>
      <c r="M126" s="1" t="s">
        <v>1069</v>
      </c>
      <c r="N126" s="1" t="str">
        <f>IF(V125=0,"",V125)</f>
        <v/>
      </c>
      <c r="O126" s="1" t="s">
        <v>1069</v>
      </c>
      <c r="Q126" s="9" t="s">
        <v>1079</v>
      </c>
      <c r="R126" s="10" t="str">
        <f>INDEX(BD:BD,W122+1)</f>
        <v>あなたのターン開始時に、ジェム2個を青か赤に変換する。</v>
      </c>
      <c r="S126" s="11"/>
      <c r="T126" s="11"/>
      <c r="U126" s="11"/>
      <c r="V126" s="12"/>
      <c r="W126" s="16"/>
      <c r="X126" s="8"/>
      <c r="Y126" s="8"/>
      <c r="Z126" s="8"/>
      <c r="AA126" s="30"/>
      <c r="BF126" s="9" t="s">
        <v>1049</v>
      </c>
      <c r="BG126" s="1">
        <v>125</v>
      </c>
      <c r="BH126" s="1" t="s">
        <v>737</v>
      </c>
      <c r="BI126" s="1" t="s">
        <v>1055</v>
      </c>
      <c r="BJ126" s="1" t="s">
        <v>1219</v>
      </c>
    </row>
    <row r="127" spans="1:62">
      <c r="A127" s="1" t="str">
        <f t="shared" si="18"/>
        <v>|テキスト|&gt;|&gt;|&gt;|&gt;|あなたのターン開始時に、ジェム2個を青か赤に変換する。|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あなたのターン開始時に、ジェム2個を青か赤に変換する。</v>
      </c>
      <c r="O127" s="1" t="s">
        <v>1069</v>
      </c>
      <c r="Q127" s="14" t="s">
        <v>21</v>
      </c>
      <c r="R127" s="10" t="str">
        <f>INDEX(BE:BE,W122+1)</f>
        <v>At the beginning of your turn, convert 2 gems to Blue or Red.</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c r="BH127" s="1" t="s">
        <v>254</v>
      </c>
      <c r="BI127" s="1" t="s">
        <v>1055</v>
      </c>
      <c r="BJ127" s="1" t="s">
        <v>1220</v>
      </c>
    </row>
    <row r="128" spans="1:62">
      <c r="A128" s="1" t="str">
        <f t="shared" si="18"/>
        <v>|英テキスト|&gt;|&gt;|&gt;|&gt;|At the beginning of your turn, convert 2 gems to Blue or Red.|</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At the beginning of your turn, convert 2 gems to Blue or Red.</v>
      </c>
      <c r="O128" s="1" t="s">
        <v>1069</v>
      </c>
      <c r="Q128" s="9" t="s">
        <v>12</v>
      </c>
      <c r="R128" s="10">
        <f>IF(INDEX(AX:AX,W122+1)="",0,INDEX(AX:AX,W122+1)&amp;"/"&amp;INDEX(AY:AY,W122+1))</f>
        <v>0</v>
      </c>
      <c r="S128" s="11"/>
      <c r="T128" s="11"/>
      <c r="U128" s="11"/>
      <c r="V128" s="12"/>
      <c r="W128" s="16"/>
      <c r="X128" s="9"/>
      <c r="Y128" s="28"/>
      <c r="Z128" s="28"/>
      <c r="AA128" s="29"/>
      <c r="BF128" s="9" t="s">
        <v>1049</v>
      </c>
      <c r="BG128" s="1">
        <v>127</v>
      </c>
      <c r="BH128" s="1" t="s">
        <v>111</v>
      </c>
      <c r="BI128" s="1" t="s">
        <v>1055</v>
      </c>
      <c r="BJ128" s="1" t="s">
        <v>1221</v>
      </c>
    </row>
    <row r="129" spans="1:62">
      <c r="A129" s="1" t="str">
        <f t="shared" si="18"/>
        <v>|PT|&gt;||シールド数|&gt;|3|</v>
      </c>
      <c r="B129" s="1" t="s">
        <v>1049</v>
      </c>
      <c r="C129" s="1" t="s">
        <v>1069</v>
      </c>
      <c r="D129" s="1" t="s">
        <v>12</v>
      </c>
      <c r="E129" s="1" t="s">
        <v>1069</v>
      </c>
      <c r="F129" s="1" t="s">
        <v>1083</v>
      </c>
      <c r="G129" s="1" t="s">
        <v>1069</v>
      </c>
      <c r="H129" s="1" t="str">
        <f>IF(R128=0,"",R128)</f>
        <v/>
      </c>
      <c r="I129" s="1" t="s">
        <v>1069</v>
      </c>
      <c r="J129" s="1" t="s">
        <v>1092</v>
      </c>
      <c r="K129" s="1" t="s">
        <v>1069</v>
      </c>
      <c r="L129" s="1" t="s">
        <v>1083</v>
      </c>
      <c r="M129" s="1" t="s">
        <v>1069</v>
      </c>
      <c r="N129" s="1">
        <f>IF(R129=0,"",R129)</f>
        <v>3</v>
      </c>
      <c r="O129" s="1" t="s">
        <v>1069</v>
      </c>
      <c r="Q129" s="17" t="s">
        <v>13</v>
      </c>
      <c r="R129" s="10">
        <f>INDEX(AW:AW,W122+1)</f>
        <v>3</v>
      </c>
      <c r="S129" s="18"/>
      <c r="T129" s="18"/>
      <c r="U129" s="18"/>
      <c r="V129" s="19"/>
      <c r="W129" s="20"/>
      <c r="X129" s="21"/>
      <c r="Y129" s="31"/>
      <c r="Z129" s="31"/>
      <c r="AA129" s="32"/>
      <c r="BF129" s="9" t="s">
        <v>1049</v>
      </c>
      <c r="BG129" s="1">
        <v>128</v>
      </c>
      <c r="BH129" s="1" t="s">
        <v>578</v>
      </c>
      <c r="BI129" s="1" t="s">
        <v>1055</v>
      </c>
      <c r="BJ129" s="1" t="s">
        <v>1222</v>
      </c>
    </row>
    <row r="130" spans="1:62">
      <c r="A130" s="1" t="str">
        <f t="shared" si="18"/>
        <v>&amp;br;&amp;br;</v>
      </c>
      <c r="B130" s="1" t="s">
        <v>1049</v>
      </c>
      <c r="C130" s="1" t="s">
        <v>1097</v>
      </c>
      <c r="R130" s="1"/>
      <c r="S130" s="1"/>
      <c r="T130" s="1"/>
      <c r="U130" s="1"/>
      <c r="V130" s="1"/>
      <c r="BF130" s="9" t="s">
        <v>1049</v>
      </c>
      <c r="BG130" s="1">
        <v>129</v>
      </c>
      <c r="BH130" s="1" t="s">
        <v>157</v>
      </c>
      <c r="BI130" s="1" t="s">
        <v>1055</v>
      </c>
      <c r="BJ130" s="1" t="s">
        <v>1223</v>
      </c>
    </row>
    <row r="131" spans="1:62">
      <c r="A131" s="1" t="str">
        <f t="shared" si="18"/>
        <v>#back(text=戻る,left)</v>
      </c>
      <c r="B131" s="1" t="s">
        <v>1049</v>
      </c>
      <c r="C131" s="1" t="s">
        <v>1100</v>
      </c>
      <c r="R131" s="1"/>
      <c r="S131" s="1"/>
      <c r="T131" s="1"/>
      <c r="U131" s="1"/>
      <c r="V131" s="1"/>
      <c r="BF131" s="9" t="s">
        <v>1049</v>
      </c>
      <c r="BG131" s="1">
        <v>130</v>
      </c>
      <c r="BH131" s="1" t="s">
        <v>656</v>
      </c>
      <c r="BI131" s="1" t="s">
        <v>1055</v>
      </c>
      <c r="BJ131" s="1" t="s">
        <v>1224</v>
      </c>
    </row>
    <row r="132" spans="1:62">
      <c r="A132" s="1" t="str">
        <f t="shared" si="18"/>
        <v>&amp;br;</v>
      </c>
      <c r="B132" s="1" t="s">
        <v>1049</v>
      </c>
      <c r="C132" s="1" t="s">
        <v>1048</v>
      </c>
      <c r="R132" s="1"/>
      <c r="S132" s="1"/>
      <c r="T132" s="1"/>
      <c r="U132" s="1"/>
      <c r="V132" s="1"/>
      <c r="BF132" s="9" t="s">
        <v>1049</v>
      </c>
      <c r="BG132" s="1">
        <v>131</v>
      </c>
      <c r="BH132" s="1" t="s">
        <v>534</v>
      </c>
      <c r="BI132" s="1" t="s">
        <v>1055</v>
      </c>
      <c r="BJ132" s="1" t="s">
        <v>1119</v>
      </c>
    </row>
    <row r="133" spans="1:62">
      <c r="A133" s="1" t="str">
        <f t="shared" si="18"/>
        <v>#comment(above,nsize=[15],size=[30],num=[10])</v>
      </c>
      <c r="B133" s="1" t="s">
        <v>1049</v>
      </c>
      <c r="C133" s="1" t="s">
        <v>1108</v>
      </c>
      <c r="R133" s="1"/>
      <c r="S133" s="1"/>
      <c r="T133" s="1"/>
      <c r="U133" s="1"/>
      <c r="V133" s="1"/>
      <c r="BF133" s="9" t="s">
        <v>1049</v>
      </c>
      <c r="BG133" s="1">
        <v>132</v>
      </c>
      <c r="BH133" s="1" t="s">
        <v>245</v>
      </c>
      <c r="BI133" s="1" t="s">
        <v>1055</v>
      </c>
      <c r="BJ133" s="1" t="s">
        <v>1225</v>
      </c>
    </row>
    <row r="134" spans="1:62">
      <c r="A134" s="1" t="str">
        <f t="shared" ref="A134:A197" si="29">CONCATENATE(C134,D134,E134,F134,G134,H134,I134,J134,K134,L134,M134,N134,O134,P134)</f>
        <v>&amp;br;&amp;br;</v>
      </c>
      <c r="B134" s="1" t="s">
        <v>1049</v>
      </c>
      <c r="C134" s="1" t="s">
        <v>1097</v>
      </c>
      <c r="R134" s="1"/>
      <c r="S134" s="1"/>
      <c r="T134" s="1"/>
      <c r="U134" s="1"/>
      <c r="V134" s="1"/>
      <c r="BF134" s="9" t="s">
        <v>1049</v>
      </c>
      <c r="BG134" s="1">
        <v>133</v>
      </c>
      <c r="BH134" s="1" t="s">
        <v>749</v>
      </c>
      <c r="BI134" s="1" t="s">
        <v>1055</v>
      </c>
      <c r="BJ134" s="1" t="s">
        <v>1090</v>
      </c>
    </row>
    <row r="135" spans="1:62">
      <c r="A135" s="1" t="str">
        <f t="shared" si="29"/>
        <v/>
      </c>
      <c r="B135" s="1" t="s">
        <v>1049</v>
      </c>
      <c r="Q135" s="5"/>
      <c r="R135" s="6"/>
      <c r="S135" s="6"/>
      <c r="T135" s="6"/>
      <c r="U135" s="6"/>
      <c r="V135" s="7"/>
      <c r="W135" s="8">
        <v>11</v>
      </c>
      <c r="X135" s="5"/>
      <c r="Y135" s="26"/>
      <c r="Z135" s="26"/>
      <c r="AA135" s="27"/>
      <c r="BF135" s="9" t="s">
        <v>1049</v>
      </c>
      <c r="BG135" s="1">
        <v>134</v>
      </c>
      <c r="BH135" s="1" t="s">
        <v>354</v>
      </c>
      <c r="BI135" s="1" t="s">
        <v>1055</v>
      </c>
      <c r="BJ135" s="1" t="s">
        <v>1226</v>
      </c>
    </row>
    <row r="136" spans="1:62">
      <c r="A136" s="1" t="str">
        <f t="shared" si="29"/>
        <v>*採石場/Stone Quarry</v>
      </c>
      <c r="B136" s="1" t="s">
        <v>1049</v>
      </c>
      <c r="C136" s="1" t="str">
        <f>"*"&amp;R136&amp;"/"&amp;T136</f>
        <v>*採石場/Stone Quarry</v>
      </c>
      <c r="Q136" s="9" t="s">
        <v>3</v>
      </c>
      <c r="R136" s="10" t="str">
        <f>INDEX(AJ:AJ,W135+1)</f>
        <v>採石場</v>
      </c>
      <c r="S136" s="11" t="s">
        <v>4</v>
      </c>
      <c r="T136" s="10" t="str">
        <f>INDEX(AK:AK,W135+1)</f>
        <v>Stone Quarry</v>
      </c>
      <c r="U136" s="11"/>
      <c r="V136" s="12"/>
      <c r="W136" s="13"/>
      <c r="X136" s="9"/>
      <c r="Y136" s="28"/>
      <c r="Z136" s="28"/>
      <c r="AA136" s="29"/>
      <c r="BF136" s="9" t="s">
        <v>1049</v>
      </c>
      <c r="BG136" s="1">
        <v>135</v>
      </c>
      <c r="BH136" s="1" t="s">
        <v>90</v>
      </c>
      <c r="BI136" s="1" t="s">
        <v>1055</v>
      </c>
      <c r="BJ136" s="1" t="s">
        <v>1227</v>
      </c>
    </row>
    <row r="137" spans="1:62">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無色</v>
      </c>
      <c r="S137" s="15" t="s">
        <v>1</v>
      </c>
      <c r="T137" s="10" t="str">
        <f>INDEX(AG:AG,W135+1)</f>
        <v>コモン</v>
      </c>
      <c r="U137" s="15" t="s">
        <v>2</v>
      </c>
      <c r="V137" s="10">
        <f>INDEX(AI:AI,W135+1)</f>
        <v>11</v>
      </c>
      <c r="W137" s="16"/>
      <c r="X137" s="10" t="str">
        <f>INDEX(AQ:AQ,W135+1)</f>
        <v>あなたのターン開始時に、ジェム2個を白か赤に変換する。</v>
      </c>
      <c r="Y137" s="28"/>
      <c r="Z137" s="28"/>
      <c r="AA137" s="29"/>
      <c r="BF137" s="9" t="s">
        <v>1049</v>
      </c>
      <c r="BG137" s="1">
        <v>136</v>
      </c>
      <c r="BH137" s="1" t="s">
        <v>213</v>
      </c>
      <c r="BI137" s="1" t="s">
        <v>1055</v>
      </c>
      <c r="BJ137" s="1" t="s">
        <v>1090</v>
      </c>
    </row>
    <row r="138" spans="1:62">
      <c r="A138" s="1" t="str">
        <f t="shared" si="29"/>
        <v>|色|無色|レアリティ|コモン|マナコスト|11|</v>
      </c>
      <c r="B138" s="1" t="s">
        <v>1049</v>
      </c>
      <c r="C138" s="1" t="s">
        <v>1069</v>
      </c>
      <c r="D138" s="4" t="s">
        <v>0</v>
      </c>
      <c r="E138" s="1" t="s">
        <v>1069</v>
      </c>
      <c r="F138" s="1" t="str">
        <f>IF(R137=0,"",R137)</f>
        <v>無色</v>
      </c>
      <c r="G138" s="1" t="s">
        <v>1069</v>
      </c>
      <c r="H138" s="4" t="s">
        <v>1073</v>
      </c>
      <c r="I138" s="1" t="s">
        <v>1069</v>
      </c>
      <c r="J138" s="1" t="str">
        <f>IF(T137=0,"",T137)</f>
        <v>コモン</v>
      </c>
      <c r="K138" s="1" t="s">
        <v>1069</v>
      </c>
      <c r="L138" s="4" t="s">
        <v>1074</v>
      </c>
      <c r="M138" s="1" t="s">
        <v>1069</v>
      </c>
      <c r="N138" s="1">
        <f>IF(V137=0,"",V137)</f>
        <v>11</v>
      </c>
      <c r="O138" s="1" t="s">
        <v>1069</v>
      </c>
      <c r="Q138" s="9" t="s">
        <v>5</v>
      </c>
      <c r="R138" s="10" t="str">
        <f>INDEX(AL:AL,W135+1)</f>
        <v>サポート</v>
      </c>
      <c r="S138" s="15" t="s">
        <v>1075</v>
      </c>
      <c r="T138" s="10">
        <f>INDEX(AN:AN,W135+1)</f>
        <v>0</v>
      </c>
      <c r="U138" s="10">
        <f>INDEX(AO:AO,W135+1)</f>
        <v>0</v>
      </c>
      <c r="V138" s="10">
        <f>INDEX(AP:AP,W135+1)</f>
        <v>0</v>
      </c>
      <c r="W138" s="16"/>
      <c r="X138" s="10" t="str">
        <f>INDEX(AZ:AZ,W135+1)</f>
        <v>あな</v>
      </c>
      <c r="Y138" s="10" t="str">
        <f>INDEX(BA:BA,W135+1)</f>
        <v/>
      </c>
      <c r="Z138" s="10" t="str">
        <f>INDEX(BB:BB,W135+1)</f>
        <v/>
      </c>
      <c r="AA138" s="10">
        <f>INDEX(BC:BC,W135+1)</f>
        <v>0</v>
      </c>
      <c r="BF138" s="9" t="s">
        <v>1049</v>
      </c>
      <c r="BG138" s="1">
        <v>137</v>
      </c>
      <c r="BH138" s="1" t="s">
        <v>273</v>
      </c>
      <c r="BI138" s="1" t="s">
        <v>1055</v>
      </c>
      <c r="BJ138" s="1" t="s">
        <v>1228</v>
      </c>
    </row>
    <row r="139" spans="1:62">
      <c r="A139" s="1" t="str">
        <f t="shared" si="29"/>
        <v>|種別|サポート|サブタイプ||||</v>
      </c>
      <c r="B139" s="1" t="s">
        <v>1049</v>
      </c>
      <c r="C139" s="1" t="s">
        <v>1069</v>
      </c>
      <c r="D139" s="4" t="s">
        <v>5</v>
      </c>
      <c r="E139" s="1" t="s">
        <v>1069</v>
      </c>
      <c r="F139" s="1" t="str">
        <f>IF(R138=0,"",R138)</f>
        <v>サポート</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あなたのターン開始時に、ジェム2個を白か赤に変換する。</v>
      </c>
      <c r="S139" s="11"/>
      <c r="T139" s="11"/>
      <c r="U139" s="11"/>
      <c r="V139" s="12"/>
      <c r="W139" s="16"/>
      <c r="X139" s="8"/>
      <c r="Y139" s="8"/>
      <c r="Z139" s="8"/>
      <c r="AA139" s="30"/>
      <c r="BF139" s="9" t="s">
        <v>1049</v>
      </c>
      <c r="BG139" s="1">
        <v>138</v>
      </c>
      <c r="BH139" s="1" t="s">
        <v>203</v>
      </c>
      <c r="BI139" s="1" t="s">
        <v>1055</v>
      </c>
      <c r="BJ139" s="1" t="s">
        <v>1229</v>
      </c>
    </row>
    <row r="140" spans="1:62">
      <c r="A140" s="1" t="str">
        <f t="shared" si="29"/>
        <v>|テキスト|&gt;|&gt;|&gt;|&gt;|あなたのターン開始時に、ジェム2個を白か赤に変換する。|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あなたのターン開始時に、ジェム2個を白か赤に変換する。</v>
      </c>
      <c r="O140" s="1" t="s">
        <v>1069</v>
      </c>
      <c r="Q140" s="14" t="s">
        <v>21</v>
      </c>
      <c r="R140" s="10" t="str">
        <f>INDEX(BE:BE,W135+1)</f>
        <v>At the beginning of your turn, convert 2 gems to White or Red.</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c r="BH140" s="1" t="s">
        <v>93</v>
      </c>
      <c r="BI140" s="1" t="s">
        <v>1055</v>
      </c>
      <c r="BJ140" s="1" t="s">
        <v>1230</v>
      </c>
    </row>
    <row r="141" spans="1:62">
      <c r="A141" s="1" t="str">
        <f t="shared" si="29"/>
        <v>|英テキスト|&gt;|&gt;|&gt;|&gt;|At the beginning of your turn, convert 2 gems to White or Red.|</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At the beginning of your turn, convert 2 gems to White or Red.</v>
      </c>
      <c r="O141" s="1" t="s">
        <v>1069</v>
      </c>
      <c r="Q141" s="9" t="s">
        <v>12</v>
      </c>
      <c r="R141" s="10">
        <f>IF(INDEX(AX:AX,W135+1)="",0,INDEX(AX:AX,W135+1)&amp;"/"&amp;INDEX(AY:AY,W135+1))</f>
        <v>0</v>
      </c>
      <c r="S141" s="11"/>
      <c r="T141" s="11"/>
      <c r="U141" s="11"/>
      <c r="V141" s="12"/>
      <c r="W141" s="16"/>
      <c r="X141" s="9"/>
      <c r="Y141" s="28"/>
      <c r="Z141" s="28"/>
      <c r="AA141" s="29"/>
      <c r="BF141" s="9" t="s">
        <v>1049</v>
      </c>
      <c r="BG141" s="1">
        <v>140</v>
      </c>
      <c r="BH141" s="1" t="s">
        <v>239</v>
      </c>
      <c r="BI141" s="1" t="s">
        <v>1055</v>
      </c>
      <c r="BJ141" s="1" t="s">
        <v>1231</v>
      </c>
    </row>
    <row r="142" spans="1:62">
      <c r="A142" s="1" t="str">
        <f t="shared" si="29"/>
        <v>|PT|&gt;||シールド数|&gt;|3|</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f>IF(R142=0,"",R142)</f>
        <v>3</v>
      </c>
      <c r="O142" s="1" t="s">
        <v>1069</v>
      </c>
      <c r="Q142" s="17" t="s">
        <v>13</v>
      </c>
      <c r="R142" s="10">
        <f>INDEX(AW:AW,W135+1)</f>
        <v>3</v>
      </c>
      <c r="S142" s="18"/>
      <c r="T142" s="18"/>
      <c r="U142" s="18"/>
      <c r="V142" s="19"/>
      <c r="W142" s="20"/>
      <c r="X142" s="21"/>
      <c r="Y142" s="31"/>
      <c r="Z142" s="31"/>
      <c r="AA142" s="32"/>
      <c r="BF142" s="9" t="s">
        <v>1049</v>
      </c>
      <c r="BG142" s="1">
        <v>141</v>
      </c>
      <c r="BH142" s="1" t="s">
        <v>740</v>
      </c>
      <c r="BI142" s="1" t="s">
        <v>1055</v>
      </c>
      <c r="BJ142" s="1" t="s">
        <v>1232</v>
      </c>
    </row>
    <row r="143" spans="1:62">
      <c r="A143" s="1" t="str">
        <f t="shared" si="29"/>
        <v>&amp;br;&amp;br;</v>
      </c>
      <c r="B143" s="1" t="s">
        <v>1049</v>
      </c>
      <c r="C143" s="1" t="s">
        <v>1097</v>
      </c>
      <c r="R143" s="1"/>
      <c r="S143" s="1"/>
      <c r="T143" s="1"/>
      <c r="U143" s="1"/>
      <c r="V143" s="1"/>
      <c r="BF143" s="9" t="s">
        <v>1049</v>
      </c>
      <c r="BG143" s="1">
        <v>142</v>
      </c>
      <c r="BH143" s="1" t="s">
        <v>633</v>
      </c>
      <c r="BI143" s="1" t="s">
        <v>1055</v>
      </c>
      <c r="BJ143" s="1" t="s">
        <v>1233</v>
      </c>
    </row>
    <row r="144" spans="1:62">
      <c r="A144" s="1" t="str">
        <f t="shared" si="29"/>
        <v>#back(text=戻る,left)</v>
      </c>
      <c r="B144" s="1" t="s">
        <v>1049</v>
      </c>
      <c r="C144" s="1" t="s">
        <v>1100</v>
      </c>
      <c r="R144" s="1"/>
      <c r="S144" s="1"/>
      <c r="T144" s="1"/>
      <c r="U144" s="1"/>
      <c r="V144" s="1"/>
      <c r="BF144" s="9" t="s">
        <v>1049</v>
      </c>
      <c r="BG144" s="1">
        <v>143</v>
      </c>
      <c r="BH144" s="1" t="s">
        <v>418</v>
      </c>
      <c r="BI144" s="1" t="s">
        <v>1055</v>
      </c>
      <c r="BJ144" s="1" t="s">
        <v>1234</v>
      </c>
    </row>
    <row r="145" spans="1:62">
      <c r="A145" s="1" t="str">
        <f t="shared" si="29"/>
        <v>&amp;br;</v>
      </c>
      <c r="B145" s="1" t="s">
        <v>1049</v>
      </c>
      <c r="C145" s="1" t="s">
        <v>1048</v>
      </c>
      <c r="R145" s="1"/>
      <c r="S145" s="1"/>
      <c r="T145" s="1"/>
      <c r="U145" s="1"/>
      <c r="V145" s="1"/>
      <c r="BF145" s="9" t="s">
        <v>1049</v>
      </c>
      <c r="BG145" s="1">
        <v>144</v>
      </c>
      <c r="BH145" s="1" t="s">
        <v>529</v>
      </c>
      <c r="BI145" s="1" t="s">
        <v>1055</v>
      </c>
      <c r="BJ145" s="1" t="s">
        <v>1090</v>
      </c>
    </row>
    <row r="146" spans="1:62">
      <c r="A146" s="1" t="str">
        <f t="shared" si="29"/>
        <v>#comment(above,nsize=[15],size=[30],num=[10])</v>
      </c>
      <c r="B146" s="1" t="s">
        <v>1049</v>
      </c>
      <c r="C146" s="1" t="s">
        <v>1108</v>
      </c>
      <c r="R146" s="1"/>
      <c r="S146" s="1"/>
      <c r="T146" s="1"/>
      <c r="U146" s="1"/>
      <c r="V146" s="1"/>
      <c r="BF146" s="9" t="s">
        <v>1049</v>
      </c>
      <c r="BG146" s="1">
        <v>145</v>
      </c>
      <c r="BH146" s="1" t="s">
        <v>266</v>
      </c>
      <c r="BI146" s="1" t="s">
        <v>1055</v>
      </c>
      <c r="BJ146" s="1" t="s">
        <v>1235</v>
      </c>
    </row>
    <row r="147" spans="1:62">
      <c r="A147" s="1" t="str">
        <f t="shared" si="29"/>
        <v>&amp;br;&amp;br;</v>
      </c>
      <c r="B147" s="1" t="s">
        <v>1049</v>
      </c>
      <c r="C147" s="1" t="s">
        <v>1097</v>
      </c>
      <c r="R147" s="1"/>
      <c r="S147" s="1"/>
      <c r="T147" s="1"/>
      <c r="U147" s="1"/>
      <c r="V147" s="1"/>
      <c r="BF147" s="9" t="s">
        <v>1049</v>
      </c>
      <c r="BG147" s="1">
        <v>146</v>
      </c>
      <c r="BH147" s="1" t="s">
        <v>392</v>
      </c>
      <c r="BI147" s="1" t="s">
        <v>1055</v>
      </c>
      <c r="BJ147" s="1" t="s">
        <v>1236</v>
      </c>
    </row>
    <row r="148" spans="1:62">
      <c r="A148" s="1" t="str">
        <f t="shared" si="29"/>
        <v/>
      </c>
      <c r="B148" s="1" t="s">
        <v>1049</v>
      </c>
      <c r="Q148" s="5"/>
      <c r="R148" s="6"/>
      <c r="S148" s="6"/>
      <c r="T148" s="6"/>
      <c r="U148" s="6"/>
      <c r="V148" s="7"/>
      <c r="W148" s="8">
        <v>12</v>
      </c>
      <c r="X148" s="5"/>
      <c r="Y148" s="26"/>
      <c r="Z148" s="26"/>
      <c r="AA148" s="27"/>
      <c r="BF148" s="9" t="s">
        <v>1049</v>
      </c>
      <c r="BG148" s="1">
        <v>147</v>
      </c>
      <c r="BH148" s="1" t="s">
        <v>242</v>
      </c>
      <c r="BI148" s="1" t="s">
        <v>1055</v>
      </c>
      <c r="BJ148" s="1" t="s">
        <v>1237</v>
      </c>
    </row>
    <row r="149" spans="1:62">
      <c r="A149" s="1" t="str">
        <f t="shared" si="29"/>
        <v>*信条の香炉/True-Faith Censer</v>
      </c>
      <c r="B149" s="1" t="s">
        <v>1049</v>
      </c>
      <c r="C149" s="1" t="str">
        <f>"*"&amp;R149&amp;"/"&amp;T149</f>
        <v>*信条の香炉/True-Faith Censer</v>
      </c>
      <c r="Q149" s="9" t="s">
        <v>3</v>
      </c>
      <c r="R149" s="10" t="str">
        <f>INDEX(AJ:AJ,W148+1)</f>
        <v>信条の香炉</v>
      </c>
      <c r="S149" s="11" t="s">
        <v>4</v>
      </c>
      <c r="T149" s="10" t="str">
        <f>INDEX(AK:AK,W148+1)</f>
        <v>True-Faith Censer</v>
      </c>
      <c r="U149" s="11"/>
      <c r="V149" s="12"/>
      <c r="W149" s="13"/>
      <c r="X149" s="9"/>
      <c r="Y149" s="28"/>
      <c r="Z149" s="28"/>
      <c r="AA149" s="29"/>
      <c r="BF149" s="9" t="s">
        <v>1049</v>
      </c>
      <c r="BG149" s="1">
        <v>148</v>
      </c>
      <c r="BH149" s="1" t="s">
        <v>546</v>
      </c>
      <c r="BI149" s="1" t="s">
        <v>1055</v>
      </c>
      <c r="BJ149" s="1" t="s">
        <v>1238</v>
      </c>
    </row>
    <row r="150" spans="1:62">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無色</v>
      </c>
      <c r="S150" s="15" t="s">
        <v>1</v>
      </c>
      <c r="T150" s="10" t="str">
        <f>INDEX(AG:AG,W148+1)</f>
        <v>コモン</v>
      </c>
      <c r="U150" s="15" t="s">
        <v>2</v>
      </c>
      <c r="V150" s="10">
        <f>INDEX(AI:AI,W148+1)</f>
        <v>4</v>
      </c>
      <c r="W150" s="16"/>
      <c r="X150" s="10" t="str">
        <f>INDEX(AQ:AQ,W148+1)</f>
        <v>このサポートがボードにある間、あなたがコントロールする最初のクリーチャーは+1/+1の修正を受けるとともに警戒を得る。</v>
      </c>
      <c r="Y150" s="28"/>
      <c r="Z150" s="28"/>
      <c r="AA150" s="29"/>
      <c r="BF150" s="9" t="s">
        <v>1049</v>
      </c>
      <c r="BG150" s="1">
        <v>149</v>
      </c>
      <c r="BH150" s="1" t="s">
        <v>707</v>
      </c>
      <c r="BI150" s="1" t="s">
        <v>1055</v>
      </c>
      <c r="BJ150" s="1" t="s">
        <v>1239</v>
      </c>
    </row>
    <row r="151" spans="1:62">
      <c r="A151" s="1" t="str">
        <f t="shared" si="29"/>
        <v>|色|無色|レアリティ|コモン|マナコスト|4|</v>
      </c>
      <c r="B151" s="1" t="s">
        <v>1049</v>
      </c>
      <c r="C151" s="1" t="s">
        <v>1069</v>
      </c>
      <c r="D151" s="4" t="s">
        <v>0</v>
      </c>
      <c r="E151" s="1" t="s">
        <v>1069</v>
      </c>
      <c r="F151" s="1" t="str">
        <f>IF(R150=0,"",R150)</f>
        <v>無色</v>
      </c>
      <c r="G151" s="1" t="s">
        <v>1069</v>
      </c>
      <c r="H151" s="4" t="s">
        <v>1073</v>
      </c>
      <c r="I151" s="1" t="s">
        <v>1069</v>
      </c>
      <c r="J151" s="1" t="str">
        <f>IF(T150=0,"",T150)</f>
        <v>コモン</v>
      </c>
      <c r="K151" s="1" t="s">
        <v>1069</v>
      </c>
      <c r="L151" s="4" t="s">
        <v>1074</v>
      </c>
      <c r="M151" s="1" t="s">
        <v>1069</v>
      </c>
      <c r="N151" s="1">
        <f>IF(V150=0,"",V150)</f>
        <v>4</v>
      </c>
      <c r="O151" s="1" t="s">
        <v>1069</v>
      </c>
      <c r="Q151" s="9" t="s">
        <v>5</v>
      </c>
      <c r="R151" s="10" t="str">
        <f>INDEX(AL:AL,W148+1)</f>
        <v>サポート</v>
      </c>
      <c r="S151" s="15" t="s">
        <v>1075</v>
      </c>
      <c r="T151" s="10">
        <f>INDEX(AN:AN,W148+1)</f>
        <v>0</v>
      </c>
      <c r="U151" s="10">
        <f>INDEX(AO:AO,W148+1)</f>
        <v>0</v>
      </c>
      <c r="V151" s="10">
        <f>INDEX(AP:AP,W148+1)</f>
        <v>0</v>
      </c>
      <c r="W151" s="16"/>
      <c r="X151" s="10" t="str">
        <f>INDEX(AZ:AZ,W148+1)</f>
        <v>この</v>
      </c>
      <c r="Y151" s="10" t="str">
        <f>INDEX(BA:BA,W148+1)</f>
        <v/>
      </c>
      <c r="Z151" s="10" t="str">
        <f>INDEX(BB:BB,W148+1)</f>
        <v/>
      </c>
      <c r="AA151" s="10">
        <f>INDEX(BC:BC,W148+1)</f>
        <v>0</v>
      </c>
      <c r="BF151" s="9" t="s">
        <v>1049</v>
      </c>
      <c r="BG151" s="1">
        <v>150</v>
      </c>
      <c r="BH151" s="1" t="s">
        <v>427</v>
      </c>
      <c r="BI151" s="1" t="s">
        <v>1055</v>
      </c>
      <c r="BJ151" s="1" t="s">
        <v>1240</v>
      </c>
    </row>
    <row r="152" spans="1:62">
      <c r="A152" s="1" t="str">
        <f t="shared" si="29"/>
        <v>|種別|サポート|サブタイプ||||</v>
      </c>
      <c r="B152" s="1" t="s">
        <v>1049</v>
      </c>
      <c r="C152" s="1" t="s">
        <v>1069</v>
      </c>
      <c r="D152" s="4" t="s">
        <v>5</v>
      </c>
      <c r="E152" s="1" t="s">
        <v>1069</v>
      </c>
      <c r="F152" s="1" t="str">
        <f>IF(R151=0,"",R151)</f>
        <v>サポート</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このサポートがボードにある間、あなたがコントロールする最初のクリーチャーは+1/+1の修正を受けるとともに警戒を得る。&amp;br;そのクリーチャーが人間である場合、そのクリーチャーは+1/0の修正を受ける。</v>
      </c>
      <c r="S152" s="11"/>
      <c r="T152" s="11"/>
      <c r="U152" s="11"/>
      <c r="V152" s="12"/>
      <c r="W152" s="16"/>
      <c r="X152" s="8"/>
      <c r="Y152" s="8"/>
      <c r="Z152" s="8"/>
      <c r="AA152" s="30"/>
      <c r="BF152" s="9" t="s">
        <v>1049</v>
      </c>
      <c r="BG152" s="1">
        <v>151</v>
      </c>
      <c r="BH152" s="1" t="s">
        <v>605</v>
      </c>
      <c r="BI152" s="1" t="s">
        <v>1055</v>
      </c>
      <c r="BJ152" s="1" t="s">
        <v>1241</v>
      </c>
    </row>
    <row r="153" spans="1:62">
      <c r="A153" s="1" t="str">
        <f t="shared" si="29"/>
        <v>|テキスト|&gt;|&gt;|&gt;|&gt;|このサポートがボードにある間、あなたがコントロールする最初のクリーチャーは+1/+1の修正を受けるとともに警戒を得る。&amp;br;そのクリーチャーが人間である場合、そのクリーチャーは+1/0の修正を受け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このサポートがボードにある間、あなたがコントロールする最初のクリーチャーは+1/+1の修正を受けるとともに警戒を得る。&amp;br;そのクリーチャーが人間である場合、そのクリーチャーは+1/0の修正を受ける。</v>
      </c>
      <c r="O153" s="1" t="s">
        <v>1069</v>
      </c>
      <c r="Q153" s="14" t="s">
        <v>21</v>
      </c>
      <c r="R153" s="10" t="str">
        <f>INDEX(BE:BE,W148+1)</f>
        <v>While this Support is on the board, give +1/+1 and Vigilance to the first creature you control. If it's a Human, it gains an additional +1/0.</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c r="BH153" s="1" t="s">
        <v>422</v>
      </c>
      <c r="BI153" s="1" t="s">
        <v>1055</v>
      </c>
      <c r="BJ153" s="1" t="s">
        <v>1242</v>
      </c>
    </row>
    <row r="154" spans="1:62">
      <c r="A154" s="1" t="str">
        <f t="shared" si="29"/>
        <v>|英テキスト|&gt;|&gt;|&gt;|&gt;|While this Support is on the board, give +1/+1 and Vigilance to the first creature you control. If it's a Human, it gains an additional +1/0.|</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While this Support is on the board, give +1/+1 and Vigilance to the first creature you control. If it's a Human, it gains an additional +1/0.</v>
      </c>
      <c r="O154" s="1" t="s">
        <v>1069</v>
      </c>
      <c r="Q154" s="9" t="s">
        <v>12</v>
      </c>
      <c r="R154" s="10">
        <f>IF(INDEX(AX:AX,W148+1)="",0,INDEX(AX:AX,W148+1)&amp;"/"&amp;INDEX(AY:AY,W148+1))</f>
        <v>0</v>
      </c>
      <c r="S154" s="11"/>
      <c r="T154" s="11"/>
      <c r="U154" s="11"/>
      <c r="V154" s="12"/>
      <c r="W154" s="16"/>
      <c r="X154" s="9"/>
      <c r="Y154" s="28"/>
      <c r="Z154" s="28"/>
      <c r="AA154" s="29"/>
      <c r="BF154" s="9" t="s">
        <v>1049</v>
      </c>
      <c r="BG154" s="1">
        <v>153</v>
      </c>
      <c r="BH154" s="1" t="s">
        <v>303</v>
      </c>
      <c r="BI154" s="1" t="s">
        <v>1055</v>
      </c>
      <c r="BJ154" s="1" t="s">
        <v>1243</v>
      </c>
    </row>
    <row r="155" spans="1:62">
      <c r="A155" s="1" t="str">
        <f t="shared" si="29"/>
        <v>|PT|&gt;||シールド数|&gt;|2|</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f>IF(R155=0,"",R155)</f>
        <v>2</v>
      </c>
      <c r="O155" s="1" t="s">
        <v>1069</v>
      </c>
      <c r="Q155" s="17" t="s">
        <v>13</v>
      </c>
      <c r="R155" s="10">
        <f>INDEX(AW:AW,W148+1)</f>
        <v>2</v>
      </c>
      <c r="S155" s="18"/>
      <c r="T155" s="18"/>
      <c r="U155" s="18"/>
      <c r="V155" s="19"/>
      <c r="W155" s="20"/>
      <c r="X155" s="21"/>
      <c r="Y155" s="31"/>
      <c r="Z155" s="31"/>
      <c r="AA155" s="32"/>
      <c r="BF155" s="9" t="s">
        <v>1049</v>
      </c>
      <c r="BG155" s="1">
        <v>154</v>
      </c>
      <c r="BH155" s="1" t="s">
        <v>484</v>
      </c>
      <c r="BI155" s="1" t="s">
        <v>1055</v>
      </c>
      <c r="BJ155" s="1" t="s">
        <v>1244</v>
      </c>
    </row>
    <row r="156" spans="1:62">
      <c r="A156" s="1" t="str">
        <f t="shared" si="29"/>
        <v>&amp;br;&amp;br;</v>
      </c>
      <c r="B156" s="1" t="s">
        <v>1049</v>
      </c>
      <c r="C156" s="1" t="s">
        <v>1097</v>
      </c>
      <c r="R156" s="1"/>
      <c r="S156" s="1"/>
      <c r="T156" s="1"/>
      <c r="U156" s="1"/>
      <c r="V156" s="1"/>
      <c r="BF156" s="9" t="s">
        <v>1049</v>
      </c>
      <c r="BG156" s="1">
        <v>155</v>
      </c>
      <c r="BH156" s="1" t="s">
        <v>174</v>
      </c>
      <c r="BI156" s="1" t="s">
        <v>1055</v>
      </c>
      <c r="BJ156" s="1" t="s">
        <v>1090</v>
      </c>
    </row>
    <row r="157" spans="1:62">
      <c r="A157" s="1" t="str">
        <f t="shared" si="29"/>
        <v>#back(text=戻る,left)</v>
      </c>
      <c r="B157" s="1" t="s">
        <v>1049</v>
      </c>
      <c r="C157" s="1" t="s">
        <v>1100</v>
      </c>
      <c r="R157" s="1"/>
      <c r="S157" s="1"/>
      <c r="T157" s="1"/>
      <c r="U157" s="1"/>
      <c r="V157" s="1"/>
      <c r="BF157" s="9" t="s">
        <v>1049</v>
      </c>
      <c r="BG157" s="1">
        <v>156</v>
      </c>
      <c r="BH157" s="1" t="s">
        <v>627</v>
      </c>
      <c r="BI157" s="1" t="s">
        <v>1055</v>
      </c>
      <c r="BJ157" s="1" t="s">
        <v>1245</v>
      </c>
    </row>
    <row r="158" spans="1:62">
      <c r="A158" s="1" t="str">
        <f t="shared" si="29"/>
        <v>&amp;br;</v>
      </c>
      <c r="B158" s="1" t="s">
        <v>1049</v>
      </c>
      <c r="C158" s="1" t="s">
        <v>1048</v>
      </c>
      <c r="R158" s="1"/>
      <c r="S158" s="1"/>
      <c r="T158" s="1"/>
      <c r="U158" s="1"/>
      <c r="V158" s="1"/>
      <c r="BF158" s="9" t="s">
        <v>1049</v>
      </c>
      <c r="BG158" s="1">
        <v>157</v>
      </c>
      <c r="BH158" s="1" t="s">
        <v>430</v>
      </c>
      <c r="BI158" s="1" t="s">
        <v>1055</v>
      </c>
      <c r="BJ158" s="1" t="s">
        <v>1246</v>
      </c>
    </row>
    <row r="159" spans="1:62">
      <c r="A159" s="1" t="str">
        <f t="shared" si="29"/>
        <v>#comment(above,nsize=[15],size=[30],num=[10])</v>
      </c>
      <c r="B159" s="1" t="s">
        <v>1049</v>
      </c>
      <c r="C159" s="1" t="s">
        <v>1108</v>
      </c>
      <c r="R159" s="1"/>
      <c r="S159" s="1"/>
      <c r="T159" s="1"/>
      <c r="U159" s="1"/>
      <c r="V159" s="1"/>
      <c r="BF159" s="9" t="s">
        <v>1049</v>
      </c>
      <c r="BG159" s="1">
        <v>158</v>
      </c>
      <c r="BH159" s="1" t="s">
        <v>318</v>
      </c>
      <c r="BI159" s="1" t="s">
        <v>1055</v>
      </c>
      <c r="BJ159" s="1" t="s">
        <v>1247</v>
      </c>
    </row>
    <row r="160" spans="1:62">
      <c r="A160" s="1" t="str">
        <f t="shared" si="29"/>
        <v>&amp;br;&amp;br;</v>
      </c>
      <c r="B160" s="1" t="s">
        <v>1049</v>
      </c>
      <c r="C160" s="1" t="s">
        <v>1097</v>
      </c>
      <c r="R160" s="1"/>
      <c r="S160" s="1"/>
      <c r="T160" s="1"/>
      <c r="U160" s="1"/>
      <c r="V160" s="1"/>
      <c r="BF160" s="9" t="s">
        <v>1049</v>
      </c>
      <c r="BG160" s="1">
        <v>159</v>
      </c>
      <c r="BH160" s="1" t="s">
        <v>676</v>
      </c>
      <c r="BI160" s="1" t="s">
        <v>1055</v>
      </c>
      <c r="BJ160" s="1" t="s">
        <v>1248</v>
      </c>
    </row>
    <row r="161" spans="1:62">
      <c r="A161" s="1" t="str">
        <f t="shared" si="29"/>
        <v/>
      </c>
      <c r="B161" s="1" t="s">
        <v>1049</v>
      </c>
      <c r="Q161" s="5"/>
      <c r="R161" s="6"/>
      <c r="S161" s="6"/>
      <c r="T161" s="6"/>
      <c r="U161" s="6"/>
      <c r="V161" s="7"/>
      <c r="W161" s="8">
        <v>13</v>
      </c>
      <c r="X161" s="5"/>
      <c r="Y161" s="26"/>
      <c r="Z161" s="26"/>
      <c r="AA161" s="27"/>
      <c r="BF161" s="9" t="s">
        <v>1049</v>
      </c>
      <c r="BG161" s="1">
        <v>160</v>
      </c>
      <c r="BH161" s="1" t="s">
        <v>660</v>
      </c>
      <c r="BI161" s="1" t="s">
        <v>1055</v>
      </c>
      <c r="BJ161" s="1" t="s">
        <v>1249</v>
      </c>
    </row>
    <row r="162" spans="1:62">
      <c r="A162" s="1" t="str">
        <f t="shared" si="29"/>
        <v>*森林地の小川/Woodland Stream</v>
      </c>
      <c r="B162" s="1" t="s">
        <v>1049</v>
      </c>
      <c r="C162" s="1" t="str">
        <f>"*"&amp;R162&amp;"/"&amp;T162</f>
        <v>*森林地の小川/Woodland Stream</v>
      </c>
      <c r="Q162" s="9" t="s">
        <v>3</v>
      </c>
      <c r="R162" s="10" t="str">
        <f>INDEX(AJ:AJ,W161+1)</f>
        <v>森林地の小川</v>
      </c>
      <c r="S162" s="11" t="s">
        <v>4</v>
      </c>
      <c r="T162" s="10" t="str">
        <f>INDEX(AK:AK,W161+1)</f>
        <v>Woodland Stream</v>
      </c>
      <c r="U162" s="11"/>
      <c r="V162" s="12"/>
      <c r="W162" s="13"/>
      <c r="X162" s="9"/>
      <c r="Y162" s="28"/>
      <c r="Z162" s="28"/>
      <c r="AA162" s="29"/>
      <c r="BF162" s="9" t="s">
        <v>1049</v>
      </c>
      <c r="BG162" s="1">
        <v>161</v>
      </c>
      <c r="BH162" s="1" t="s">
        <v>176</v>
      </c>
      <c r="BI162" s="1" t="s">
        <v>1055</v>
      </c>
      <c r="BJ162" s="1" t="s">
        <v>1250</v>
      </c>
    </row>
    <row r="163" spans="1:62">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無色</v>
      </c>
      <c r="S163" s="15" t="s">
        <v>1</v>
      </c>
      <c r="T163" s="10" t="str">
        <f>INDEX(AG:AG,W161+1)</f>
        <v>コモン</v>
      </c>
      <c r="U163" s="15" t="s">
        <v>2</v>
      </c>
      <c r="V163" s="10">
        <f>INDEX(AI:AI,W161+1)</f>
        <v>11</v>
      </c>
      <c r="W163" s="16"/>
      <c r="X163" s="10" t="str">
        <f>INDEX(AQ:AQ,W161+1)</f>
        <v>あなたのターン開始時に、ジェム2個を緑か青に変換する。</v>
      </c>
      <c r="Y163" s="28"/>
      <c r="Z163" s="28"/>
      <c r="AA163" s="29"/>
      <c r="BF163" s="9" t="s">
        <v>1049</v>
      </c>
      <c r="BG163" s="1">
        <v>162</v>
      </c>
      <c r="BH163" s="1" t="s">
        <v>612</v>
      </c>
      <c r="BI163" s="1" t="s">
        <v>1055</v>
      </c>
      <c r="BJ163" s="1" t="s">
        <v>1251</v>
      </c>
    </row>
    <row r="164" spans="1:62">
      <c r="A164" s="1" t="str">
        <f t="shared" si="29"/>
        <v>|色|無色|レアリティ|コモン|マナコスト|11|</v>
      </c>
      <c r="B164" s="1" t="s">
        <v>1049</v>
      </c>
      <c r="C164" s="1" t="s">
        <v>1069</v>
      </c>
      <c r="D164" s="4" t="s">
        <v>0</v>
      </c>
      <c r="E164" s="1" t="s">
        <v>1069</v>
      </c>
      <c r="F164" s="1" t="str">
        <f>IF(R163=0,"",R163)</f>
        <v>無色</v>
      </c>
      <c r="G164" s="1" t="s">
        <v>1069</v>
      </c>
      <c r="H164" s="4" t="s">
        <v>1073</v>
      </c>
      <c r="I164" s="1" t="s">
        <v>1069</v>
      </c>
      <c r="J164" s="1" t="str">
        <f>IF(T163=0,"",T163)</f>
        <v>コモン</v>
      </c>
      <c r="K164" s="1" t="s">
        <v>1069</v>
      </c>
      <c r="L164" s="4" t="s">
        <v>1074</v>
      </c>
      <c r="M164" s="1" t="s">
        <v>1069</v>
      </c>
      <c r="N164" s="1">
        <f>IF(V163=0,"",V163)</f>
        <v>11</v>
      </c>
      <c r="O164" s="1" t="s">
        <v>1069</v>
      </c>
      <c r="Q164" s="9" t="s">
        <v>5</v>
      </c>
      <c r="R164" s="10" t="str">
        <f>INDEX(AL:AL,W161+1)</f>
        <v>サポート</v>
      </c>
      <c r="S164" s="15" t="s">
        <v>1075</v>
      </c>
      <c r="T164" s="10">
        <f>INDEX(AN:AN,W161+1)</f>
        <v>0</v>
      </c>
      <c r="U164" s="10">
        <f>INDEX(AO:AO,W161+1)</f>
        <v>0</v>
      </c>
      <c r="V164" s="10">
        <f>INDEX(AP:AP,W161+1)</f>
        <v>0</v>
      </c>
      <c r="W164" s="16"/>
      <c r="X164" s="10" t="str">
        <f>INDEX(AZ:AZ,W161+1)</f>
        <v>あな</v>
      </c>
      <c r="Y164" s="10" t="str">
        <f>INDEX(BA:BA,W161+1)</f>
        <v/>
      </c>
      <c r="Z164" s="10" t="str">
        <f>INDEX(BB:BB,W161+1)</f>
        <v/>
      </c>
      <c r="AA164" s="10">
        <f>INDEX(BC:BC,W161+1)</f>
        <v>0</v>
      </c>
      <c r="BF164" s="9" t="s">
        <v>1049</v>
      </c>
      <c r="BG164" s="1">
        <v>163</v>
      </c>
      <c r="BH164" s="1" t="s">
        <v>117</v>
      </c>
      <c r="BI164" s="1" t="s">
        <v>1055</v>
      </c>
      <c r="BJ164" s="1" t="s">
        <v>1252</v>
      </c>
    </row>
    <row r="165" spans="1:62">
      <c r="A165" s="1" t="str">
        <f t="shared" si="29"/>
        <v>|種別|サポート|サブタイプ||||</v>
      </c>
      <c r="B165" s="1" t="s">
        <v>1049</v>
      </c>
      <c r="C165" s="1" t="s">
        <v>1069</v>
      </c>
      <c r="D165" s="4" t="s">
        <v>5</v>
      </c>
      <c r="E165" s="1" t="s">
        <v>1069</v>
      </c>
      <c r="F165" s="1" t="str">
        <f>IF(R164=0,"",R164)</f>
        <v>サポート</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あなたのターン開始時に、ジェム2個を緑か青に変換する。</v>
      </c>
      <c r="S165" s="11"/>
      <c r="T165" s="11"/>
      <c r="U165" s="11"/>
      <c r="V165" s="12"/>
      <c r="W165" s="16"/>
      <c r="X165" s="8"/>
      <c r="Y165" s="8"/>
      <c r="Z165" s="8"/>
      <c r="AA165" s="30"/>
      <c r="BF165" s="9" t="s">
        <v>1049</v>
      </c>
      <c r="BG165" s="1">
        <v>164</v>
      </c>
      <c r="BH165" s="1" t="s">
        <v>679</v>
      </c>
      <c r="BI165" s="1" t="s">
        <v>1055</v>
      </c>
      <c r="BJ165" s="1" t="s">
        <v>1253</v>
      </c>
    </row>
    <row r="166" spans="1:62">
      <c r="A166" s="1" t="str">
        <f t="shared" si="29"/>
        <v>|テキスト|&gt;|&gt;|&gt;|&gt;|あなたのターン開始時に、ジェム2個を緑か青に変換する。|</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あなたのターン開始時に、ジェム2個を緑か青に変換する。</v>
      </c>
      <c r="O166" s="1" t="s">
        <v>1069</v>
      </c>
      <c r="Q166" s="14" t="s">
        <v>21</v>
      </c>
      <c r="R166" s="10" t="str">
        <f>INDEX(BE:BE,W161+1)</f>
        <v>At the beginning of each turn, convert 2 gems to Green or Blue.</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c r="BH166" s="1" t="s">
        <v>1254</v>
      </c>
      <c r="BI166" s="1" t="s">
        <v>1055</v>
      </c>
      <c r="BJ166" s="1" t="s">
        <v>1255</v>
      </c>
    </row>
    <row r="167" spans="1:62">
      <c r="A167" s="1" t="str">
        <f t="shared" si="29"/>
        <v>|英テキスト|&gt;|&gt;|&gt;|&gt;|At the beginning of each turn, convert 2 gems to Green or Blue.|</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At the beginning of each turn, convert 2 gems to Green or Blue.</v>
      </c>
      <c r="O167" s="1" t="s">
        <v>1069</v>
      </c>
      <c r="Q167" s="9" t="s">
        <v>12</v>
      </c>
      <c r="R167" s="10">
        <f>IF(INDEX(AX:AX,W161+1)="",0,INDEX(AX:AX,W161+1)&amp;"/"&amp;INDEX(AY:AY,W161+1))</f>
        <v>0</v>
      </c>
      <c r="S167" s="11"/>
      <c r="T167" s="11"/>
      <c r="U167" s="11"/>
      <c r="V167" s="12"/>
      <c r="W167" s="16"/>
      <c r="X167" s="9"/>
      <c r="Y167" s="28"/>
      <c r="Z167" s="28"/>
      <c r="AA167" s="29"/>
      <c r="BF167" s="9" t="s">
        <v>1049</v>
      </c>
      <c r="BG167" s="1">
        <v>166</v>
      </c>
      <c r="BH167" s="1" t="s">
        <v>755</v>
      </c>
      <c r="BI167" s="1" t="s">
        <v>1055</v>
      </c>
      <c r="BJ167" s="1" t="s">
        <v>1256</v>
      </c>
    </row>
    <row r="168" spans="1:62">
      <c r="A168" s="1" t="str">
        <f t="shared" si="29"/>
        <v>|PT|&gt;||シールド数|&gt;|3|</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f>IF(R168=0,"",R168)</f>
        <v>3</v>
      </c>
      <c r="O168" s="1" t="s">
        <v>1069</v>
      </c>
      <c r="Q168" s="17" t="s">
        <v>13</v>
      </c>
      <c r="R168" s="10">
        <f>INDEX(AW:AW,W161+1)</f>
        <v>3</v>
      </c>
      <c r="S168" s="18"/>
      <c r="T168" s="18"/>
      <c r="U168" s="18"/>
      <c r="V168" s="19"/>
      <c r="W168" s="20"/>
      <c r="X168" s="21"/>
      <c r="Y168" s="31"/>
      <c r="Z168" s="31"/>
      <c r="AA168" s="32"/>
      <c r="BF168" s="9" t="s">
        <v>1049</v>
      </c>
      <c r="BG168" s="1">
        <v>167</v>
      </c>
      <c r="BH168" s="1" t="s">
        <v>531</v>
      </c>
      <c r="BI168" s="1" t="s">
        <v>1055</v>
      </c>
      <c r="BJ168" s="1" t="s">
        <v>1184</v>
      </c>
    </row>
    <row r="169" spans="1:62">
      <c r="A169" s="1" t="str">
        <f t="shared" si="29"/>
        <v>&amp;br;&amp;br;</v>
      </c>
      <c r="B169" s="1" t="s">
        <v>1049</v>
      </c>
      <c r="C169" s="1" t="s">
        <v>1097</v>
      </c>
      <c r="R169" s="1"/>
      <c r="S169" s="1"/>
      <c r="T169" s="1"/>
      <c r="U169" s="1"/>
      <c r="V169" s="1"/>
      <c r="BF169" s="9" t="s">
        <v>1049</v>
      </c>
      <c r="BG169" s="1">
        <v>168</v>
      </c>
      <c r="BH169" s="1" t="s">
        <v>618</v>
      </c>
      <c r="BI169" s="1" t="s">
        <v>1055</v>
      </c>
      <c r="BJ169" s="1" t="s">
        <v>1257</v>
      </c>
    </row>
    <row r="170" spans="1:62">
      <c r="A170" s="1" t="str">
        <f t="shared" si="29"/>
        <v>#back(text=戻る,left)</v>
      </c>
      <c r="B170" s="1" t="s">
        <v>1049</v>
      </c>
      <c r="C170" s="1" t="s">
        <v>1100</v>
      </c>
      <c r="R170" s="1"/>
      <c r="S170" s="1"/>
      <c r="T170" s="1"/>
      <c r="U170" s="1"/>
      <c r="V170" s="1"/>
      <c r="BF170" s="9" t="s">
        <v>1049</v>
      </c>
      <c r="BG170" s="1">
        <v>169</v>
      </c>
      <c r="BH170" s="1" t="s">
        <v>100</v>
      </c>
      <c r="BI170" s="1" t="s">
        <v>1055</v>
      </c>
      <c r="BJ170" s="1" t="s">
        <v>1090</v>
      </c>
    </row>
    <row r="171" spans="1:62">
      <c r="A171" s="1" t="str">
        <f t="shared" si="29"/>
        <v>&amp;br;</v>
      </c>
      <c r="B171" s="1" t="s">
        <v>1049</v>
      </c>
      <c r="C171" s="1" t="s">
        <v>1048</v>
      </c>
      <c r="R171" s="1"/>
      <c r="S171" s="1"/>
      <c r="T171" s="1"/>
      <c r="U171" s="1"/>
      <c r="V171" s="1"/>
      <c r="BF171" s="9" t="s">
        <v>1049</v>
      </c>
      <c r="BG171" s="1">
        <v>170</v>
      </c>
      <c r="BH171" s="1" t="s">
        <v>270</v>
      </c>
      <c r="BI171" s="1" t="s">
        <v>1055</v>
      </c>
      <c r="BJ171" s="1" t="s">
        <v>1258</v>
      </c>
    </row>
    <row r="172" spans="1:62">
      <c r="A172" s="1" t="str">
        <f t="shared" si="29"/>
        <v>#comment(above,nsize=[15],size=[30],num=[10])</v>
      </c>
      <c r="B172" s="1" t="s">
        <v>1049</v>
      </c>
      <c r="C172" s="1" t="s">
        <v>1108</v>
      </c>
      <c r="R172" s="1"/>
      <c r="S172" s="1"/>
      <c r="T172" s="1"/>
      <c r="U172" s="1"/>
      <c r="V172" s="1"/>
      <c r="BF172" s="9" t="s">
        <v>1049</v>
      </c>
      <c r="BG172" s="1">
        <v>171</v>
      </c>
      <c r="BH172" s="1" t="s">
        <v>474</v>
      </c>
      <c r="BI172" s="1" t="s">
        <v>1055</v>
      </c>
      <c r="BJ172" s="1" t="s">
        <v>1259</v>
      </c>
    </row>
    <row r="173" spans="1:62">
      <c r="A173" s="1" t="str">
        <f t="shared" si="29"/>
        <v>&amp;br;&amp;br;</v>
      </c>
      <c r="B173" s="1" t="s">
        <v>1049</v>
      </c>
      <c r="C173" s="1" t="s">
        <v>1097</v>
      </c>
      <c r="R173" s="1"/>
      <c r="S173" s="1"/>
      <c r="T173" s="1"/>
      <c r="U173" s="1"/>
      <c r="V173" s="1"/>
      <c r="BF173" s="9" t="s">
        <v>1049</v>
      </c>
      <c r="BG173" s="1">
        <v>172</v>
      </c>
      <c r="BH173" s="1" t="s">
        <v>51</v>
      </c>
      <c r="BI173" s="1" t="s">
        <v>1055</v>
      </c>
      <c r="BJ173" s="1" t="s">
        <v>1260</v>
      </c>
    </row>
    <row r="174" spans="1:62">
      <c r="A174" s="1" t="str">
        <f t="shared" si="29"/>
        <v/>
      </c>
      <c r="B174" s="1" t="s">
        <v>1049</v>
      </c>
      <c r="Q174" s="5"/>
      <c r="R174" s="6"/>
      <c r="S174" s="6"/>
      <c r="T174" s="6"/>
      <c r="U174" s="6"/>
      <c r="V174" s="7"/>
      <c r="W174" s="8">
        <v>14</v>
      </c>
      <c r="X174" s="5"/>
      <c r="Y174" s="26"/>
      <c r="Z174" s="26"/>
      <c r="AA174" s="27"/>
      <c r="BF174" s="9" t="s">
        <v>1049</v>
      </c>
      <c r="BG174" s="1">
        <v>173</v>
      </c>
      <c r="BH174" s="1" t="s">
        <v>181</v>
      </c>
      <c r="BI174" s="1" t="s">
        <v>1055</v>
      </c>
      <c r="BJ174" s="1" t="s">
        <v>1261</v>
      </c>
    </row>
    <row r="175" spans="1:62">
      <c r="A175" s="1" t="str">
        <f t="shared" si="29"/>
        <v>*収穫の手/Harvest Hand</v>
      </c>
      <c r="B175" s="1" t="s">
        <v>1049</v>
      </c>
      <c r="C175" s="1" t="str">
        <f>"*"&amp;R175&amp;"/"&amp;T175</f>
        <v>*収穫の手/Harvest Hand</v>
      </c>
      <c r="Q175" s="9" t="s">
        <v>3</v>
      </c>
      <c r="R175" s="10" t="str">
        <f>INDEX(AJ:AJ,W174+1)</f>
        <v>収穫の手</v>
      </c>
      <c r="S175" s="11" t="s">
        <v>4</v>
      </c>
      <c r="T175" s="10" t="str">
        <f>INDEX(AK:AK,W174+1)</f>
        <v>Harvest Hand</v>
      </c>
      <c r="U175" s="11"/>
      <c r="V175" s="12"/>
      <c r="W175" s="13"/>
      <c r="X175" s="9"/>
      <c r="Y175" s="28"/>
      <c r="Z175" s="28"/>
      <c r="AA175" s="29"/>
      <c r="BF175" s="9" t="s">
        <v>1049</v>
      </c>
      <c r="BG175" s="1">
        <v>174</v>
      </c>
      <c r="BH175" s="1" t="s">
        <v>227</v>
      </c>
      <c r="BI175" s="1" t="s">
        <v>1055</v>
      </c>
      <c r="BJ175" s="1" t="s">
        <v>1262</v>
      </c>
    </row>
    <row r="176" spans="1:62">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無色</v>
      </c>
      <c r="S176" s="15" t="s">
        <v>1</v>
      </c>
      <c r="T176" s="10" t="str">
        <f>INDEX(AG:AG,W174+1)</f>
        <v>アンコモン</v>
      </c>
      <c r="U176" s="15" t="s">
        <v>2</v>
      </c>
      <c r="V176" s="10">
        <f>INDEX(AI:AI,W174+1)</f>
        <v>13</v>
      </c>
      <c r="W176" s="16"/>
      <c r="X176" s="10" t="str">
        <f>INDEX(AQ:AQ,W174+1)</f>
        <v>ディフェンダー</v>
      </c>
      <c r="Y176" s="28"/>
      <c r="Z176" s="28"/>
      <c r="AA176" s="29"/>
      <c r="BF176" s="9" t="s">
        <v>1049</v>
      </c>
      <c r="BG176" s="1">
        <v>175</v>
      </c>
      <c r="BH176" s="1" t="s">
        <v>694</v>
      </c>
      <c r="BI176" s="1" t="s">
        <v>1055</v>
      </c>
      <c r="BJ176" s="1" t="s">
        <v>1263</v>
      </c>
    </row>
    <row r="177" spans="1:62">
      <c r="A177" s="1" t="str">
        <f t="shared" si="29"/>
        <v>|色|無色|レアリティ|アンコモン|マナコスト|13|</v>
      </c>
      <c r="B177" s="1" t="s">
        <v>1049</v>
      </c>
      <c r="C177" s="1" t="s">
        <v>1069</v>
      </c>
      <c r="D177" s="4" t="s">
        <v>0</v>
      </c>
      <c r="E177" s="1" t="s">
        <v>1069</v>
      </c>
      <c r="F177" s="1" t="str">
        <f>IF(R176=0,"",R176)</f>
        <v>無色</v>
      </c>
      <c r="G177" s="1" t="s">
        <v>1069</v>
      </c>
      <c r="H177" s="4" t="s">
        <v>1073</v>
      </c>
      <c r="I177" s="1" t="s">
        <v>1069</v>
      </c>
      <c r="J177" s="1" t="str">
        <f>IF(T176=0,"",T176)</f>
        <v>アンコモン</v>
      </c>
      <c r="K177" s="1" t="s">
        <v>1069</v>
      </c>
      <c r="L177" s="4" t="s">
        <v>1074</v>
      </c>
      <c r="M177" s="1" t="s">
        <v>1069</v>
      </c>
      <c r="N177" s="1">
        <f>IF(V176=0,"",V176)</f>
        <v>13</v>
      </c>
      <c r="O177" s="1" t="s">
        <v>1069</v>
      </c>
      <c r="Q177" s="9" t="s">
        <v>5</v>
      </c>
      <c r="R177" s="10" t="str">
        <f>INDEX(AL:AL,W174+1)</f>
        <v>クリーチャー</v>
      </c>
      <c r="S177" s="15" t="s">
        <v>1075</v>
      </c>
      <c r="T177" s="10" t="str">
        <f>INDEX(AN:AN,W174+1)</f>
        <v>カカシ</v>
      </c>
      <c r="U177" s="10">
        <f>INDEX(AO:AO,W174+1)</f>
        <v>0</v>
      </c>
      <c r="V177" s="10">
        <f>INDEX(AP:AP,W174+1)</f>
        <v>0</v>
      </c>
      <c r="W177" s="16"/>
      <c r="X177" s="10" t="str">
        <f>INDEX(AZ:AZ,W174+1)</f>
        <v>ディ</v>
      </c>
      <c r="Y177" s="10" t="str">
        <f>INDEX(BA:BA,W174+1)</f>
        <v/>
      </c>
      <c r="Z177" s="10" t="str">
        <f>INDEX(BB:BB,W174+1)</f>
        <v/>
      </c>
      <c r="AA177" s="10">
        <f>INDEX(BC:BC,W174+1)</f>
        <v>0</v>
      </c>
      <c r="BF177" s="9" t="s">
        <v>1049</v>
      </c>
      <c r="BG177" s="1">
        <v>176</v>
      </c>
      <c r="BH177" s="1" t="s">
        <v>715</v>
      </c>
      <c r="BI177" s="1" t="s">
        <v>1055</v>
      </c>
      <c r="BJ177" s="1" t="s">
        <v>1090</v>
      </c>
    </row>
    <row r="178" spans="1:62">
      <c r="A178" s="1" t="str">
        <f t="shared" si="29"/>
        <v>|種別|クリーチャー|サブタイプ|カカシ|||</v>
      </c>
      <c r="B178" s="1" t="s">
        <v>1049</v>
      </c>
      <c r="C178" s="1" t="s">
        <v>1069</v>
      </c>
      <c r="D178" s="4" t="s">
        <v>5</v>
      </c>
      <c r="E178" s="1" t="s">
        <v>1069</v>
      </c>
      <c r="F178" s="1" t="str">
        <f>IF(R177=0,"",R177)</f>
        <v>クリーチャー</v>
      </c>
      <c r="G178" s="1" t="s">
        <v>1069</v>
      </c>
      <c r="H178" s="4" t="s">
        <v>1078</v>
      </c>
      <c r="I178" s="1" t="s">
        <v>1069</v>
      </c>
      <c r="J178" s="1" t="str">
        <f>IF(T177=0,"",T177)</f>
        <v>カカシ</v>
      </c>
      <c r="K178" s="1" t="s">
        <v>1069</v>
      </c>
      <c r="L178" s="1" t="str">
        <f>IF(U177=0,"",U177)</f>
        <v/>
      </c>
      <c r="M178" s="1" t="s">
        <v>1069</v>
      </c>
      <c r="N178" s="1" t="str">
        <f>IF(V177=0,"",V177)</f>
        <v/>
      </c>
      <c r="O178" s="1" t="s">
        <v>1069</v>
      </c>
      <c r="Q178" s="9" t="s">
        <v>1079</v>
      </c>
      <c r="R178" s="10" t="str">
        <f>INDEX(BD:BD,W174+1)</f>
        <v>ディフェンダー&amp;br;このクリーチャーが死亡したとき、あなたがコントロールする最初の人間は+1/+1の修正を受けるとともに「ブロックされない｣を得る。</v>
      </c>
      <c r="S178" s="11"/>
      <c r="T178" s="11"/>
      <c r="U178" s="11"/>
      <c r="V178" s="12"/>
      <c r="W178" s="16"/>
      <c r="X178" s="8"/>
      <c r="Y178" s="8"/>
      <c r="Z178" s="8"/>
      <c r="AA178" s="30"/>
      <c r="BF178" s="9" t="s">
        <v>1049</v>
      </c>
      <c r="BG178" s="1">
        <v>177</v>
      </c>
      <c r="BH178" s="1" t="s">
        <v>184</v>
      </c>
      <c r="BI178" s="1" t="s">
        <v>1055</v>
      </c>
      <c r="BJ178" s="1" t="s">
        <v>1090</v>
      </c>
    </row>
    <row r="179" spans="1:62">
      <c r="A179" s="1" t="str">
        <f t="shared" si="29"/>
        <v>|テキスト|&gt;|&gt;|&gt;|&gt;|ディフェンダー&amp;br;このクリーチャーが死亡したとき、あなたがコントロールする最初の人間は+1/+1の修正を受けるとともに「ブロックされない｣を得る。|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ディフェンダー&amp;br;このクリーチャーが死亡したとき、あなたがコントロールする最初の人間は+1/+1の修正を受けるとともに「ブロックされない｣を得る。</v>
      </c>
      <c r="O179" s="1" t="s">
        <v>1069</v>
      </c>
      <c r="Q179" s="14" t="s">
        <v>21</v>
      </c>
      <c r="R179" s="10" t="str">
        <f>INDEX(BE:BE,W174+1)</f>
        <v>When this creature dies, the first Human you control gains +1/+1 and Unblockable.</v>
      </c>
      <c r="S179" s="11" t="s">
        <v>1173</v>
      </c>
      <c r="T179" s="10" t="str">
        <f>IF(X179="","",X179&amp;IF(Y179="",""," "&amp;Y179)&amp;IF(Z179="",""," "&amp;Z179)&amp;IF(AA179="",""," "&amp;AA179))</f>
        <v>Defender  </v>
      </c>
      <c r="U179" s="11"/>
      <c r="V179" s="12"/>
      <c r="W179" s="16" t="s">
        <v>1084</v>
      </c>
      <c r="X179" s="9" t="str">
        <f t="shared" ref="X179:AA179" si="37">IF(ISERROR(IF(LEN(X178)&gt;1,X178,VLOOKUP(X177,$AC:$AD,2,FALSE))),"",IF(LEN(X178)&gt;1,X178,VLOOKUP(X177,$AC:$AD,2,FALSE)))</f>
        <v>Defender</v>
      </c>
      <c r="Y179" s="9" t="str">
        <f t="shared" si="37"/>
        <v/>
      </c>
      <c r="Z179" s="9" t="str">
        <f t="shared" si="37"/>
        <v/>
      </c>
      <c r="AA179" s="9" t="str">
        <f t="shared" si="37"/>
        <v> </v>
      </c>
      <c r="BF179" s="9" t="s">
        <v>1049</v>
      </c>
      <c r="BG179" s="1">
        <v>178</v>
      </c>
      <c r="BH179" s="1" t="s">
        <v>67</v>
      </c>
      <c r="BI179" s="1" t="s">
        <v>1055</v>
      </c>
      <c r="BJ179" s="1" t="s">
        <v>1264</v>
      </c>
    </row>
    <row r="180" spans="1:62">
      <c r="A180" s="1" t="str">
        <f t="shared" si="29"/>
        <v>|英テキスト|&gt;|&gt;|&gt;|&gt;|Defender  &amp;br;When this creature dies, the first Human you control gains +1/+1 and Unblockable.|</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Defender  &amp;br;When this creature dies, the first Human you control gains +1/+1 and Unblockable.</v>
      </c>
      <c r="O180" s="1" t="s">
        <v>1069</v>
      </c>
      <c r="Q180" s="9" t="s">
        <v>12</v>
      </c>
      <c r="R180" s="10" t="str">
        <f>IF(INDEX(AX:AX,W174+1)="",0,INDEX(AX:AX,W174+1)&amp;"/"&amp;INDEX(AY:AY,W174+1))</f>
        <v>4/4</v>
      </c>
      <c r="S180" s="11"/>
      <c r="T180" s="11"/>
      <c r="U180" s="11"/>
      <c r="V180" s="12"/>
      <c r="W180" s="16"/>
      <c r="X180" s="9"/>
      <c r="Y180" s="28"/>
      <c r="Z180" s="28"/>
      <c r="AA180" s="29"/>
      <c r="BF180" s="9" t="s">
        <v>1049</v>
      </c>
      <c r="BG180" s="1">
        <v>179</v>
      </c>
      <c r="BH180" s="1" t="s">
        <v>71</v>
      </c>
      <c r="BI180" s="1" t="s">
        <v>1055</v>
      </c>
      <c r="BJ180" s="1" t="s">
        <v>1265</v>
      </c>
    </row>
    <row r="181" spans="1:62">
      <c r="A181" s="1" t="str">
        <f t="shared" si="29"/>
        <v>|PT|&gt;|4/4|シールド数|&gt;||</v>
      </c>
      <c r="B181" s="1" t="s">
        <v>1049</v>
      </c>
      <c r="C181" s="1" t="s">
        <v>1069</v>
      </c>
      <c r="D181" s="1" t="s">
        <v>12</v>
      </c>
      <c r="E181" s="1" t="s">
        <v>1069</v>
      </c>
      <c r="F181" s="1" t="s">
        <v>1083</v>
      </c>
      <c r="G181" s="1" t="s">
        <v>1069</v>
      </c>
      <c r="H181" s="1" t="str">
        <f>IF(R180=0,"",R180)</f>
        <v>4/4</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c r="BH181" s="1" t="s">
        <v>768</v>
      </c>
      <c r="BI181" s="1" t="s">
        <v>1055</v>
      </c>
      <c r="BJ181" s="1" t="s">
        <v>1266</v>
      </c>
    </row>
    <row r="182" spans="1:62">
      <c r="A182" s="1" t="str">
        <f t="shared" si="29"/>
        <v>&amp;br;&amp;br;</v>
      </c>
      <c r="B182" s="1" t="s">
        <v>1049</v>
      </c>
      <c r="C182" s="1" t="s">
        <v>1097</v>
      </c>
      <c r="R182" s="1"/>
      <c r="S182" s="1"/>
      <c r="T182" s="1"/>
      <c r="U182" s="1"/>
      <c r="V182" s="1"/>
      <c r="BF182" s="9" t="s">
        <v>1049</v>
      </c>
      <c r="BG182" s="1">
        <v>181</v>
      </c>
      <c r="BH182" s="1" t="s">
        <v>134</v>
      </c>
      <c r="BI182" s="1" t="s">
        <v>1055</v>
      </c>
      <c r="BJ182" s="1" t="s">
        <v>1267</v>
      </c>
    </row>
    <row r="183" spans="1:62">
      <c r="A183" s="1" t="str">
        <f t="shared" si="29"/>
        <v>#back(text=戻る,left)</v>
      </c>
      <c r="B183" s="1" t="s">
        <v>1049</v>
      </c>
      <c r="C183" s="1" t="s">
        <v>1100</v>
      </c>
      <c r="R183" s="1"/>
      <c r="S183" s="1"/>
      <c r="T183" s="1"/>
      <c r="U183" s="1"/>
      <c r="V183" s="1"/>
      <c r="BF183" s="9" t="s">
        <v>1049</v>
      </c>
      <c r="BG183" s="1">
        <v>182</v>
      </c>
      <c r="BH183" s="1" t="s">
        <v>277</v>
      </c>
      <c r="BI183" s="1" t="s">
        <v>1055</v>
      </c>
      <c r="BJ183" s="1" t="s">
        <v>1268</v>
      </c>
    </row>
    <row r="184" spans="1:62">
      <c r="A184" s="1" t="str">
        <f t="shared" si="29"/>
        <v>&amp;br;</v>
      </c>
      <c r="B184" s="1" t="s">
        <v>1049</v>
      </c>
      <c r="C184" s="1" t="s">
        <v>1048</v>
      </c>
      <c r="R184" s="1"/>
      <c r="S184" s="1"/>
      <c r="T184" s="1"/>
      <c r="U184" s="1"/>
      <c r="V184" s="1"/>
      <c r="BF184" s="9" t="s">
        <v>1049</v>
      </c>
      <c r="BG184" s="1">
        <v>183</v>
      </c>
      <c r="BH184" s="1" t="s">
        <v>711</v>
      </c>
      <c r="BI184" s="1" t="s">
        <v>1055</v>
      </c>
      <c r="BJ184" s="1" t="s">
        <v>1269</v>
      </c>
    </row>
    <row r="185" spans="1:62">
      <c r="A185" s="1" t="str">
        <f t="shared" si="29"/>
        <v>#comment(above,nsize=[15],size=[30],num=[10])</v>
      </c>
      <c r="B185" s="1" t="s">
        <v>1049</v>
      </c>
      <c r="C185" s="1" t="s">
        <v>1108</v>
      </c>
      <c r="R185" s="1"/>
      <c r="S185" s="1"/>
      <c r="T185" s="1"/>
      <c r="U185" s="1"/>
      <c r="V185" s="1"/>
      <c r="BF185" s="9" t="s">
        <v>1049</v>
      </c>
      <c r="BG185" s="1">
        <v>184</v>
      </c>
      <c r="BH185" s="1" t="s">
        <v>54</v>
      </c>
      <c r="BI185" s="1" t="s">
        <v>1055</v>
      </c>
      <c r="BJ185" s="1" t="s">
        <v>1144</v>
      </c>
    </row>
    <row r="186" spans="1:62">
      <c r="A186" s="1" t="str">
        <f t="shared" si="29"/>
        <v>&amp;br;&amp;br;</v>
      </c>
      <c r="B186" s="1" t="s">
        <v>1049</v>
      </c>
      <c r="C186" s="1" t="s">
        <v>1097</v>
      </c>
      <c r="R186" s="1"/>
      <c r="S186" s="1"/>
      <c r="T186" s="1"/>
      <c r="U186" s="1"/>
      <c r="V186" s="1"/>
      <c r="BF186" s="9" t="s">
        <v>1049</v>
      </c>
      <c r="BG186" s="1">
        <v>185</v>
      </c>
      <c r="BH186" s="1" t="s">
        <v>321</v>
      </c>
      <c r="BI186" s="1" t="s">
        <v>1055</v>
      </c>
      <c r="BJ186" s="1" t="s">
        <v>1270</v>
      </c>
    </row>
    <row r="187" spans="1:62">
      <c r="A187" s="1" t="str">
        <f t="shared" si="29"/>
        <v/>
      </c>
      <c r="B187" s="1" t="s">
        <v>1049</v>
      </c>
      <c r="Q187" s="5"/>
      <c r="R187" s="6"/>
      <c r="S187" s="6"/>
      <c r="T187" s="6"/>
      <c r="U187" s="6"/>
      <c r="V187" s="7"/>
      <c r="W187" s="8">
        <v>15</v>
      </c>
      <c r="X187" s="5"/>
      <c r="Y187" s="26"/>
      <c r="Z187" s="26"/>
      <c r="AA187" s="27"/>
      <c r="BF187" s="9" t="s">
        <v>1049</v>
      </c>
      <c r="BG187" s="1">
        <v>186</v>
      </c>
      <c r="BH187" s="1" t="s">
        <v>517</v>
      </c>
      <c r="BI187" s="1" t="s">
        <v>1055</v>
      </c>
      <c r="BJ187" s="1" t="s">
        <v>1119</v>
      </c>
    </row>
    <row r="188" spans="1:62">
      <c r="A188" s="1" t="str">
        <f t="shared" si="29"/>
        <v>*遁走する馬車/Runaway Carriage</v>
      </c>
      <c r="B188" s="1" t="s">
        <v>1049</v>
      </c>
      <c r="C188" s="1" t="str">
        <f>"*"&amp;R188&amp;"/"&amp;T188</f>
        <v>*遁走する馬車/Runaway Carriage</v>
      </c>
      <c r="Q188" s="9" t="s">
        <v>3</v>
      </c>
      <c r="R188" s="10" t="str">
        <f>INDEX(AJ:AJ,W187+1)</f>
        <v>遁走する馬車</v>
      </c>
      <c r="S188" s="11" t="s">
        <v>4</v>
      </c>
      <c r="T188" s="10" t="str">
        <f>INDEX(AK:AK,W187+1)</f>
        <v>Runaway Carriage</v>
      </c>
      <c r="U188" s="11"/>
      <c r="V188" s="12"/>
      <c r="W188" s="13"/>
      <c r="X188" s="9"/>
      <c r="Y188" s="28"/>
      <c r="Z188" s="28"/>
      <c r="AA188" s="29"/>
      <c r="BF188" s="9" t="s">
        <v>1049</v>
      </c>
      <c r="BG188" s="1">
        <v>187</v>
      </c>
      <c r="BH188" s="1" t="s">
        <v>382</v>
      </c>
      <c r="BI188" s="1" t="s">
        <v>1055</v>
      </c>
      <c r="BJ188" s="1" t="s">
        <v>1271</v>
      </c>
    </row>
    <row r="189" spans="1:62">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無色</v>
      </c>
      <c r="S189" s="15" t="s">
        <v>1</v>
      </c>
      <c r="T189" s="10" t="str">
        <f>INDEX(AG:AG,W187+1)</f>
        <v>アンコモン</v>
      </c>
      <c r="U189" s="15" t="s">
        <v>2</v>
      </c>
      <c r="V189" s="10">
        <f>INDEX(AI:AI,W187+1)</f>
        <v>10</v>
      </c>
      <c r="W189" s="16"/>
      <c r="X189" s="10" t="str">
        <f>INDEX(AQ:AQ,W187+1)</f>
        <v>トランプル 呪禁</v>
      </c>
      <c r="Y189" s="28"/>
      <c r="Z189" s="28"/>
      <c r="AA189" s="29"/>
      <c r="BF189" s="9" t="s">
        <v>1049</v>
      </c>
      <c r="BG189" s="1">
        <v>188</v>
      </c>
      <c r="BH189" s="1" t="s">
        <v>433</v>
      </c>
      <c r="BI189" s="1" t="s">
        <v>1055</v>
      </c>
      <c r="BJ189" s="1" t="s">
        <v>1272</v>
      </c>
    </row>
    <row r="190" spans="1:62">
      <c r="A190" s="1" t="str">
        <f t="shared" si="29"/>
        <v>|色|無色|レアリティ|アンコモン|マナコスト|10|</v>
      </c>
      <c r="B190" s="1" t="s">
        <v>1049</v>
      </c>
      <c r="C190" s="1" t="s">
        <v>1069</v>
      </c>
      <c r="D190" s="4" t="s">
        <v>0</v>
      </c>
      <c r="E190" s="1" t="s">
        <v>1069</v>
      </c>
      <c r="F190" s="1" t="str">
        <f>IF(R189=0,"",R189)</f>
        <v>無色</v>
      </c>
      <c r="G190" s="1" t="s">
        <v>1069</v>
      </c>
      <c r="H190" s="4" t="s">
        <v>1073</v>
      </c>
      <c r="I190" s="1" t="s">
        <v>1069</v>
      </c>
      <c r="J190" s="1" t="str">
        <f>IF(T189=0,"",T189)</f>
        <v>アンコモン</v>
      </c>
      <c r="K190" s="1" t="s">
        <v>1069</v>
      </c>
      <c r="L190" s="4" t="s">
        <v>1074</v>
      </c>
      <c r="M190" s="1" t="s">
        <v>1069</v>
      </c>
      <c r="N190" s="1">
        <f>IF(V189=0,"",V189)</f>
        <v>10</v>
      </c>
      <c r="O190" s="1" t="s">
        <v>1069</v>
      </c>
      <c r="Q190" s="9" t="s">
        <v>5</v>
      </c>
      <c r="R190" s="10" t="str">
        <f>INDEX(AL:AL,W187+1)</f>
        <v>クリーチャー</v>
      </c>
      <c r="S190" s="15" t="s">
        <v>1075</v>
      </c>
      <c r="T190" s="10" t="str">
        <f>INDEX(AN:AN,W187+1)</f>
        <v>構築物</v>
      </c>
      <c r="U190" s="10">
        <f>INDEX(AO:AO,W187+1)</f>
        <v>0</v>
      </c>
      <c r="V190" s="10">
        <f>INDEX(AP:AP,W187+1)</f>
        <v>0</v>
      </c>
      <c r="W190" s="16"/>
      <c r="X190" s="10" t="str">
        <f>INDEX(AZ:AZ,W187+1)</f>
        <v>トラ</v>
      </c>
      <c r="Y190" s="10" t="str">
        <f>INDEX(BA:BA,W187+1)</f>
        <v>呪禁</v>
      </c>
      <c r="Z190" s="10" t="str">
        <f>INDEX(BB:BB,W187+1)</f>
        <v/>
      </c>
      <c r="AA190" s="10">
        <f>INDEX(BC:BC,W187+1)</f>
        <v>0</v>
      </c>
      <c r="BF190" s="9" t="s">
        <v>1049</v>
      </c>
      <c r="BG190" s="1">
        <v>189</v>
      </c>
      <c r="BH190" s="1" t="s">
        <v>102</v>
      </c>
      <c r="BI190" s="1" t="s">
        <v>1055</v>
      </c>
      <c r="BJ190" s="1" t="s">
        <v>1269</v>
      </c>
    </row>
    <row r="191" spans="1:62">
      <c r="A191" s="1" t="str">
        <f t="shared" si="29"/>
        <v>|種別|クリーチャー|サブタイプ|構築物|||</v>
      </c>
      <c r="B191" s="1" t="s">
        <v>1049</v>
      </c>
      <c r="C191" s="1" t="s">
        <v>1069</v>
      </c>
      <c r="D191" s="4" t="s">
        <v>5</v>
      </c>
      <c r="E191" s="1" t="s">
        <v>1069</v>
      </c>
      <c r="F191" s="1" t="str">
        <f>IF(R190=0,"",R190)</f>
        <v>クリーチャー</v>
      </c>
      <c r="G191" s="1" t="s">
        <v>1069</v>
      </c>
      <c r="H191" s="4" t="s">
        <v>1078</v>
      </c>
      <c r="I191" s="1" t="s">
        <v>1069</v>
      </c>
      <c r="J191" s="1" t="str">
        <f>IF(T190=0,"",T190)</f>
        <v>構築物</v>
      </c>
      <c r="K191" s="1" t="s">
        <v>1069</v>
      </c>
      <c r="L191" s="1" t="str">
        <f>IF(U190=0,"",U190)</f>
        <v/>
      </c>
      <c r="M191" s="1" t="s">
        <v>1069</v>
      </c>
      <c r="N191" s="1" t="str">
        <f>IF(V190=0,"",V190)</f>
        <v/>
      </c>
      <c r="O191" s="1" t="s">
        <v>1069</v>
      </c>
      <c r="Q191" s="9" t="s">
        <v>1079</v>
      </c>
      <c r="R191" s="10" t="str">
        <f>INDEX(BD:BD,W187+1)</f>
        <v>トランプル 呪禁</v>
      </c>
      <c r="S191" s="11"/>
      <c r="T191" s="11"/>
      <c r="U191" s="11"/>
      <c r="V191" s="12"/>
      <c r="W191" s="16"/>
      <c r="X191" s="8"/>
      <c r="Y191" s="8"/>
      <c r="Z191" s="8"/>
      <c r="AA191" s="30"/>
      <c r="BF191" s="9" t="s">
        <v>1049</v>
      </c>
      <c r="BG191" s="1">
        <v>190</v>
      </c>
      <c r="BH191" s="1" t="s">
        <v>248</v>
      </c>
      <c r="BI191" s="1" t="s">
        <v>1055</v>
      </c>
      <c r="BJ191" s="1" t="s">
        <v>1273</v>
      </c>
    </row>
    <row r="192" spans="1:62">
      <c r="A192" s="1" t="str">
        <f t="shared" si="29"/>
        <v>|テキスト|&gt;|&gt;|&gt;|&gt;|トランプル 呪禁|</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トランプル 呪禁</v>
      </c>
      <c r="O192" s="1" t="s">
        <v>1069</v>
      </c>
      <c r="Q192" s="14" t="s">
        <v>21</v>
      </c>
      <c r="R192" s="10" t="str">
        <f>INDEX(BE:BE,W187+1)</f>
        <v>When this creature enters the battlefield, it gains Prevent Damage.&amp;br;When this creature is blocked, it loses Prevent Damage.</v>
      </c>
      <c r="S192" s="11" t="s">
        <v>1173</v>
      </c>
      <c r="T192" s="10" t="str">
        <f>IF(X192="","",X192&amp;IF(Y192="",""," "&amp;Y192)&amp;IF(Z192="",""," "&amp;Z192)&amp;IF(AA192="",""," "&amp;AA192))</f>
        <v>Trample Hexproof  </v>
      </c>
      <c r="U192" s="11"/>
      <c r="V192" s="12"/>
      <c r="W192" s="16" t="s">
        <v>1084</v>
      </c>
      <c r="X192" s="9" t="str">
        <f t="shared" ref="X192:AA192" si="39">IF(ISERROR(IF(LEN(X191)&gt;1,X191,VLOOKUP(X190,$AC:$AD,2,FALSE))),"",IF(LEN(X191)&gt;1,X191,VLOOKUP(X190,$AC:$AD,2,FALSE)))</f>
        <v>Trample</v>
      </c>
      <c r="Y192" s="9" t="str">
        <f t="shared" si="39"/>
        <v>Hexproof</v>
      </c>
      <c r="Z192" s="9" t="str">
        <f t="shared" si="39"/>
        <v/>
      </c>
      <c r="AA192" s="9" t="str">
        <f t="shared" si="39"/>
        <v> </v>
      </c>
      <c r="BF192" s="9" t="s">
        <v>1049</v>
      </c>
      <c r="BG192" s="1">
        <v>191</v>
      </c>
      <c r="BH192" s="1" t="s">
        <v>697</v>
      </c>
      <c r="BI192" s="1" t="s">
        <v>1055</v>
      </c>
      <c r="BJ192" s="1" t="s">
        <v>1274</v>
      </c>
    </row>
    <row r="193" spans="1:62">
      <c r="A193" s="1" t="str">
        <f t="shared" si="29"/>
        <v>|英テキスト|&gt;|&gt;|&gt;|&gt;|Trample Hexproof  &amp;br;When this creature enters the battlefield, it gains Prevent Damage.&amp;br;When this creature is blocked, it loses Prevent Damage.|</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Trample Hexproof  &amp;br;When this creature enters the battlefield, it gains Prevent Damage.&amp;br;When this creature is blocked, it loses Prevent Damage.</v>
      </c>
      <c r="O193" s="1" t="s">
        <v>1069</v>
      </c>
      <c r="Q193" s="9" t="s">
        <v>12</v>
      </c>
      <c r="R193" s="10" t="str">
        <f>IF(INDEX(AX:AX,W187+1)="",0,INDEX(AX:AX,W187+1)&amp;"/"&amp;INDEX(AY:AY,W187+1))</f>
        <v>5/1</v>
      </c>
      <c r="S193" s="11"/>
      <c r="T193" s="11"/>
      <c r="U193" s="11"/>
      <c r="V193" s="12"/>
      <c r="W193" s="16"/>
      <c r="X193" s="9"/>
      <c r="Y193" s="28"/>
      <c r="Z193" s="28"/>
      <c r="AA193" s="29"/>
      <c r="BF193" s="9" t="s">
        <v>1049</v>
      </c>
      <c r="BG193" s="1">
        <v>192</v>
      </c>
      <c r="BH193" s="1" t="s">
        <v>307</v>
      </c>
      <c r="BI193" s="1" t="s">
        <v>1055</v>
      </c>
      <c r="BJ193" s="1" t="s">
        <v>1275</v>
      </c>
    </row>
    <row r="194" spans="1:62">
      <c r="A194" s="1" t="str">
        <f t="shared" si="29"/>
        <v>|PT|&gt;|5/1|シールド数|&gt;||</v>
      </c>
      <c r="B194" s="1" t="s">
        <v>1049</v>
      </c>
      <c r="C194" s="1" t="s">
        <v>1069</v>
      </c>
      <c r="D194" s="1" t="s">
        <v>12</v>
      </c>
      <c r="E194" s="1" t="s">
        <v>1069</v>
      </c>
      <c r="F194" s="1" t="s">
        <v>1083</v>
      </c>
      <c r="G194" s="1" t="s">
        <v>1069</v>
      </c>
      <c r="H194" s="1" t="str">
        <f>IF(R193=0,"",R193)</f>
        <v>5/1</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c r="BH194" s="1" t="s">
        <v>622</v>
      </c>
      <c r="BI194" s="1" t="s">
        <v>1055</v>
      </c>
      <c r="BJ194" s="1" t="s">
        <v>1276</v>
      </c>
    </row>
    <row r="195" spans="1:62">
      <c r="A195" s="1" t="str">
        <f t="shared" si="29"/>
        <v>&amp;br;&amp;br;</v>
      </c>
      <c r="B195" s="1" t="s">
        <v>1049</v>
      </c>
      <c r="C195" s="1" t="s">
        <v>1097</v>
      </c>
      <c r="R195" s="1"/>
      <c r="S195" s="1"/>
      <c r="T195" s="1"/>
      <c r="U195" s="1"/>
      <c r="V195" s="1"/>
      <c r="BF195" s="9" t="s">
        <v>1049</v>
      </c>
      <c r="BG195" s="1">
        <v>194</v>
      </c>
      <c r="BH195" s="1" t="s">
        <v>588</v>
      </c>
      <c r="BI195" s="1" t="s">
        <v>1055</v>
      </c>
      <c r="BJ195" s="1" t="s">
        <v>1277</v>
      </c>
    </row>
    <row r="196" spans="1:62">
      <c r="A196" s="1" t="str">
        <f t="shared" si="29"/>
        <v>#back(text=戻る,left)</v>
      </c>
      <c r="B196" s="1" t="s">
        <v>1049</v>
      </c>
      <c r="C196" s="1" t="s">
        <v>1100</v>
      </c>
      <c r="R196" s="1"/>
      <c r="S196" s="1"/>
      <c r="T196" s="1"/>
      <c r="U196" s="1"/>
      <c r="V196" s="1"/>
      <c r="BF196" s="9" t="s">
        <v>1049</v>
      </c>
      <c r="BG196" s="1">
        <v>195</v>
      </c>
      <c r="BH196" s="1" t="s">
        <v>435</v>
      </c>
      <c r="BI196" s="1" t="s">
        <v>1055</v>
      </c>
      <c r="BJ196" s="1" t="s">
        <v>1278</v>
      </c>
    </row>
    <row r="197" spans="1:62">
      <c r="A197" s="1" t="str">
        <f t="shared" si="29"/>
        <v>&amp;br;</v>
      </c>
      <c r="B197" s="1" t="s">
        <v>1049</v>
      </c>
      <c r="C197" s="1" t="s">
        <v>1048</v>
      </c>
      <c r="R197" s="1"/>
      <c r="S197" s="1"/>
      <c r="T197" s="1"/>
      <c r="U197" s="1"/>
      <c r="V197" s="1"/>
      <c r="BF197" s="9" t="s">
        <v>1049</v>
      </c>
      <c r="BG197" s="1">
        <v>196</v>
      </c>
      <c r="BH197" s="1" t="s">
        <v>233</v>
      </c>
      <c r="BI197" s="1" t="s">
        <v>1055</v>
      </c>
      <c r="BJ197" s="1" t="s">
        <v>1090</v>
      </c>
    </row>
    <row r="198" spans="1:62">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c r="BH198" s="1" t="s">
        <v>230</v>
      </c>
      <c r="BI198" s="1" t="s">
        <v>1055</v>
      </c>
      <c r="BJ198" s="1" t="s">
        <v>1279</v>
      </c>
    </row>
    <row r="199" spans="1:62">
      <c r="A199" s="1" t="str">
        <f t="shared" si="40"/>
        <v>&amp;br;&amp;br;</v>
      </c>
      <c r="B199" s="1" t="s">
        <v>1049</v>
      </c>
      <c r="C199" s="1" t="s">
        <v>1097</v>
      </c>
      <c r="R199" s="1"/>
      <c r="S199" s="1"/>
      <c r="T199" s="1"/>
      <c r="U199" s="1"/>
      <c r="V199" s="1"/>
      <c r="BF199" s="9" t="s">
        <v>1049</v>
      </c>
      <c r="BG199" s="1">
        <v>198</v>
      </c>
      <c r="BH199" s="1" t="s">
        <v>57</v>
      </c>
      <c r="BI199" s="1" t="s">
        <v>1055</v>
      </c>
      <c r="BJ199" s="1" t="s">
        <v>1280</v>
      </c>
    </row>
    <row r="200" spans="1:62">
      <c r="A200" s="1" t="str">
        <f t="shared" si="40"/>
        <v/>
      </c>
      <c r="B200" s="1" t="s">
        <v>1049</v>
      </c>
      <c r="Q200" s="5"/>
      <c r="R200" s="6"/>
      <c r="S200" s="6"/>
      <c r="T200" s="6"/>
      <c r="U200" s="6"/>
      <c r="V200" s="7"/>
      <c r="W200" s="8">
        <v>16</v>
      </c>
      <c r="X200" s="5"/>
      <c r="Y200" s="26"/>
      <c r="Z200" s="26"/>
      <c r="AA200" s="27"/>
      <c r="BF200" s="9" t="s">
        <v>1049</v>
      </c>
      <c r="BG200" s="1">
        <v>199</v>
      </c>
      <c r="BH200" s="1" t="s">
        <v>310</v>
      </c>
      <c r="BI200" s="1" t="s">
        <v>1055</v>
      </c>
      <c r="BJ200" s="1" t="s">
        <v>1090</v>
      </c>
    </row>
    <row r="201" spans="1:62">
      <c r="A201" s="1" t="str">
        <f t="shared" si="40"/>
        <v>*スレイベンのガーゴイル/Thraben Gargoyle</v>
      </c>
      <c r="B201" s="1" t="s">
        <v>1049</v>
      </c>
      <c r="C201" s="1" t="str">
        <f>"*"&amp;R201&amp;"/"&amp;T201</f>
        <v>*スレイベンのガーゴイル/Thraben Gargoyle</v>
      </c>
      <c r="Q201" s="9" t="s">
        <v>3</v>
      </c>
      <c r="R201" s="10" t="str">
        <f>INDEX(AJ:AJ,W200+1)</f>
        <v>スレイベンのガーゴイル</v>
      </c>
      <c r="S201" s="11" t="s">
        <v>4</v>
      </c>
      <c r="T201" s="10" t="str">
        <f>INDEX(AK:AK,W200+1)</f>
        <v>Thraben Gargoyle</v>
      </c>
      <c r="U201" s="11"/>
      <c r="V201" s="12"/>
      <c r="W201" s="13"/>
      <c r="X201" s="9"/>
      <c r="Y201" s="28"/>
      <c r="Z201" s="28"/>
      <c r="AA201" s="29"/>
      <c r="BF201" s="9" t="s">
        <v>1049</v>
      </c>
      <c r="BG201" s="1">
        <v>200</v>
      </c>
      <c r="BH201" s="1" t="s">
        <v>75</v>
      </c>
      <c r="BI201" s="1" t="s">
        <v>1055</v>
      </c>
      <c r="BJ201" s="1" t="s">
        <v>1281</v>
      </c>
    </row>
    <row r="202" spans="1:62">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無色</v>
      </c>
      <c r="S202" s="15" t="s">
        <v>1</v>
      </c>
      <c r="T202" s="10" t="str">
        <f>INDEX(AG:AG,W200+1)</f>
        <v>アンコモン</v>
      </c>
      <c r="U202" s="15" t="s">
        <v>2</v>
      </c>
      <c r="V202" s="10">
        <f>INDEX(AI:AI,W200+1)</f>
        <v>9</v>
      </c>
      <c r="W202" s="16"/>
      <c r="X202" s="10" t="str">
        <f>INDEX(AQ:AQ,W200+1)</f>
        <v>このクリーチャーは攻撃できない。</v>
      </c>
      <c r="Y202" s="28"/>
      <c r="Z202" s="28"/>
      <c r="AA202" s="29"/>
      <c r="BF202" s="9" t="s">
        <v>1049</v>
      </c>
      <c r="BG202" s="1">
        <v>201</v>
      </c>
      <c r="BH202" s="1" t="s">
        <v>552</v>
      </c>
      <c r="BI202" s="1" t="s">
        <v>1055</v>
      </c>
      <c r="BJ202" s="1" t="s">
        <v>1282</v>
      </c>
    </row>
    <row r="203" spans="1:62">
      <c r="A203" s="1" t="str">
        <f t="shared" si="40"/>
        <v>|色|無色|レアリティ|アンコモン|マナコスト|9|</v>
      </c>
      <c r="B203" s="1" t="s">
        <v>1049</v>
      </c>
      <c r="C203" s="1" t="s">
        <v>1069</v>
      </c>
      <c r="D203" s="4" t="s">
        <v>0</v>
      </c>
      <c r="E203" s="1" t="s">
        <v>1069</v>
      </c>
      <c r="F203" s="1" t="str">
        <f>IF(R202=0,"",R202)</f>
        <v>無色</v>
      </c>
      <c r="G203" s="1" t="s">
        <v>1069</v>
      </c>
      <c r="H203" s="4" t="s">
        <v>1073</v>
      </c>
      <c r="I203" s="1" t="s">
        <v>1069</v>
      </c>
      <c r="J203" s="1" t="str">
        <f>IF(T202=0,"",T202)</f>
        <v>アンコモン</v>
      </c>
      <c r="K203" s="1" t="s">
        <v>1069</v>
      </c>
      <c r="L203" s="4" t="s">
        <v>1074</v>
      </c>
      <c r="M203" s="1" t="s">
        <v>1069</v>
      </c>
      <c r="N203" s="1">
        <f>IF(V202=0,"",V202)</f>
        <v>9</v>
      </c>
      <c r="O203" s="1" t="s">
        <v>1069</v>
      </c>
      <c r="Q203" s="9" t="s">
        <v>5</v>
      </c>
      <c r="R203" s="10" t="str">
        <f>INDEX(AL:AL,W200+1)</f>
        <v>クリーチャー</v>
      </c>
      <c r="S203" s="15" t="s">
        <v>1075</v>
      </c>
      <c r="T203" s="10" t="str">
        <f>INDEX(AN:AN,W200+1)</f>
        <v>ガーゴイル</v>
      </c>
      <c r="U203" s="10">
        <f>INDEX(AO:AO,W200+1)</f>
        <v>0</v>
      </c>
      <c r="V203" s="10">
        <f>INDEX(AP:AP,W200+1)</f>
        <v>0</v>
      </c>
      <c r="W203" s="16"/>
      <c r="X203" s="10" t="str">
        <f>INDEX(AZ:AZ,W200+1)</f>
        <v>この</v>
      </c>
      <c r="Y203" s="10" t="str">
        <f>INDEX(BA:BA,W200+1)</f>
        <v/>
      </c>
      <c r="Z203" s="10" t="str">
        <f>INDEX(BB:BB,W200+1)</f>
        <v/>
      </c>
      <c r="AA203" s="10">
        <f>INDEX(BC:BC,W200+1)</f>
        <v>0</v>
      </c>
      <c r="BF203" s="9" t="s">
        <v>1049</v>
      </c>
      <c r="BG203" s="1">
        <v>202</v>
      </c>
      <c r="BH203" s="1" t="s">
        <v>206</v>
      </c>
      <c r="BI203" s="1" t="s">
        <v>1055</v>
      </c>
      <c r="BJ203" s="1" t="s">
        <v>1283</v>
      </c>
    </row>
    <row r="204" spans="1:62">
      <c r="A204" s="1" t="str">
        <f t="shared" si="40"/>
        <v>|種別|クリーチャー|サブタイプ|ガーゴイル|||</v>
      </c>
      <c r="B204" s="1" t="s">
        <v>1049</v>
      </c>
      <c r="C204" s="1" t="s">
        <v>1069</v>
      </c>
      <c r="D204" s="4" t="s">
        <v>5</v>
      </c>
      <c r="E204" s="1" t="s">
        <v>1069</v>
      </c>
      <c r="F204" s="1" t="str">
        <f>IF(R203=0,"",R203)</f>
        <v>クリーチャー</v>
      </c>
      <c r="G204" s="1" t="s">
        <v>1069</v>
      </c>
      <c r="H204" s="4" t="s">
        <v>1078</v>
      </c>
      <c r="I204" s="1" t="s">
        <v>1069</v>
      </c>
      <c r="J204" s="1" t="str">
        <f>IF(T203=0,"",T203)</f>
        <v>ガーゴイル</v>
      </c>
      <c r="K204" s="1" t="s">
        <v>1069</v>
      </c>
      <c r="L204" s="1" t="str">
        <f>IF(U203=0,"",U203)</f>
        <v/>
      </c>
      <c r="M204" s="1" t="s">
        <v>1069</v>
      </c>
      <c r="N204" s="1" t="str">
        <f>IF(V203=0,"",V203)</f>
        <v/>
      </c>
      <c r="O204" s="1" t="s">
        <v>1069</v>
      </c>
      <c r="Q204" s="9" t="s">
        <v>1079</v>
      </c>
      <c r="R204" s="10" t="str">
        <f>INDEX(BD:BD,W200+1)</f>
        <v>このクリーチャーは攻撃できない。&amp;br;ジェム1個を起動する：このクリーチャーは変身する。</v>
      </c>
      <c r="S204" s="11"/>
      <c r="T204" s="11"/>
      <c r="U204" s="11"/>
      <c r="V204" s="12"/>
      <c r="W204" s="16"/>
      <c r="X204" s="8"/>
      <c r="Y204" s="8"/>
      <c r="Z204" s="8"/>
      <c r="AA204" s="30"/>
      <c r="BF204" s="9" t="s">
        <v>1049</v>
      </c>
      <c r="BG204" s="1">
        <v>203</v>
      </c>
      <c r="BH204" s="1" t="s">
        <v>438</v>
      </c>
      <c r="BI204" s="1" t="s">
        <v>1055</v>
      </c>
      <c r="BJ204" s="1" t="s">
        <v>1284</v>
      </c>
    </row>
    <row r="205" spans="1:62">
      <c r="A205" s="1" t="str">
        <f t="shared" si="40"/>
        <v>|テキスト|&gt;|&gt;|&gt;|&gt;|このクリーチャーは攻撃できない。&amp;br;ジェム1個を起動する：このクリーチャーは変身する。|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このクリーチャーは攻撃できない。&amp;br;ジェム1個を起動する：このクリーチャーは変身する。</v>
      </c>
      <c r="O205" s="1" t="s">
        <v>1069</v>
      </c>
      <c r="Q205" s="14" t="s">
        <v>21</v>
      </c>
      <c r="R205" s="10" t="str">
        <f>INDEX(BE:BE,W200+1)</f>
        <v>Activate 1:Transform this creature.</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c r="BH205" s="1" t="s">
        <v>582</v>
      </c>
      <c r="BI205" s="1" t="s">
        <v>1055</v>
      </c>
      <c r="BJ205" s="1" t="s">
        <v>1285</v>
      </c>
    </row>
    <row r="206" spans="1:62">
      <c r="A206" s="1" t="str">
        <f t="shared" si="40"/>
        <v>|英テキスト|&gt;|&gt;|&gt;|&gt;|Activate 1:Transform this creature.|</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Activate 1:Transform this creature.</v>
      </c>
      <c r="O206" s="1" t="s">
        <v>1069</v>
      </c>
      <c r="Q206" s="9" t="s">
        <v>12</v>
      </c>
      <c r="R206" s="10" t="str">
        <f>IF(INDEX(AX:AX,W200+1)="",0,INDEX(AX:AX,W200+1)&amp;"/"&amp;INDEX(AY:AY,W200+1))</f>
        <v>4/4</v>
      </c>
      <c r="S206" s="11"/>
      <c r="T206" s="11"/>
      <c r="U206" s="11"/>
      <c r="V206" s="12"/>
      <c r="W206" s="16"/>
      <c r="X206" s="9"/>
      <c r="Y206" s="28"/>
      <c r="Z206" s="28"/>
      <c r="AA206" s="29"/>
      <c r="BF206" s="9" t="s">
        <v>1049</v>
      </c>
      <c r="BG206" s="1">
        <v>205</v>
      </c>
      <c r="BH206" s="1" t="s">
        <v>461</v>
      </c>
      <c r="BI206" s="1" t="s">
        <v>1055</v>
      </c>
      <c r="BJ206" s="1" t="s">
        <v>1120</v>
      </c>
    </row>
    <row r="207" spans="1:62">
      <c r="A207" s="1" t="str">
        <f t="shared" si="40"/>
        <v>|PT|&gt;|4/4|シールド数|&gt;||</v>
      </c>
      <c r="B207" s="1" t="s">
        <v>1049</v>
      </c>
      <c r="C207" s="1" t="s">
        <v>1069</v>
      </c>
      <c r="D207" s="1" t="s">
        <v>12</v>
      </c>
      <c r="E207" s="1" t="s">
        <v>1069</v>
      </c>
      <c r="F207" s="1" t="s">
        <v>1083</v>
      </c>
      <c r="G207" s="1" t="s">
        <v>1069</v>
      </c>
      <c r="H207" s="1" t="str">
        <f>IF(R206=0,"",R206)</f>
        <v>4/4</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c r="BH207" s="1" t="s">
        <v>536</v>
      </c>
      <c r="BI207" s="1" t="s">
        <v>1055</v>
      </c>
      <c r="BJ207" s="1" t="s">
        <v>1090</v>
      </c>
    </row>
    <row r="208" spans="1:62">
      <c r="A208" s="1" t="str">
        <f t="shared" si="40"/>
        <v>&amp;br;&amp;br;</v>
      </c>
      <c r="B208" s="1" t="s">
        <v>1049</v>
      </c>
      <c r="C208" s="1" t="s">
        <v>1097</v>
      </c>
      <c r="R208" s="1"/>
      <c r="S208" s="1"/>
      <c r="T208" s="1"/>
      <c r="U208" s="1"/>
      <c r="V208" s="1"/>
      <c r="BF208" s="9" t="s">
        <v>1049</v>
      </c>
      <c r="BG208" s="1">
        <v>207</v>
      </c>
      <c r="BH208" s="1" t="s">
        <v>97</v>
      </c>
      <c r="BI208" s="1" t="s">
        <v>1055</v>
      </c>
      <c r="BJ208" s="1" t="s">
        <v>1286</v>
      </c>
    </row>
    <row r="209" spans="1:62">
      <c r="A209" s="1" t="str">
        <f t="shared" si="40"/>
        <v>#back(text=戻る,left)</v>
      </c>
      <c r="B209" s="1" t="s">
        <v>1049</v>
      </c>
      <c r="C209" s="1" t="s">
        <v>1100</v>
      </c>
      <c r="R209" s="1"/>
      <c r="S209" s="1"/>
      <c r="T209" s="1"/>
      <c r="U209" s="1"/>
      <c r="V209" s="1"/>
      <c r="BF209" s="9" t="s">
        <v>1049</v>
      </c>
      <c r="BG209" s="1">
        <v>208</v>
      </c>
      <c r="BH209" s="1" t="s">
        <v>592</v>
      </c>
      <c r="BI209" s="1" t="s">
        <v>1055</v>
      </c>
      <c r="BJ209" s="1" t="s">
        <v>1287</v>
      </c>
    </row>
    <row r="210" spans="1:62">
      <c r="A210" s="1" t="str">
        <f t="shared" si="40"/>
        <v>&amp;br;</v>
      </c>
      <c r="B210" s="1" t="s">
        <v>1049</v>
      </c>
      <c r="C210" s="1" t="s">
        <v>1048</v>
      </c>
      <c r="R210" s="1"/>
      <c r="S210" s="1"/>
      <c r="T210" s="1"/>
      <c r="U210" s="1"/>
      <c r="V210" s="1"/>
      <c r="BF210" s="9" t="s">
        <v>1049</v>
      </c>
      <c r="BG210" s="1">
        <v>209</v>
      </c>
      <c r="BH210" s="1" t="s">
        <v>259</v>
      </c>
      <c r="BI210" s="1" t="s">
        <v>1055</v>
      </c>
      <c r="BJ210" s="1" t="s">
        <v>1288</v>
      </c>
    </row>
    <row r="211" spans="1:62">
      <c r="A211" s="1" t="str">
        <f t="shared" si="40"/>
        <v>#comment(above,nsize=[15],size=[30],num=[10])</v>
      </c>
      <c r="B211" s="1" t="s">
        <v>1049</v>
      </c>
      <c r="C211" s="1" t="s">
        <v>1108</v>
      </c>
      <c r="R211" s="1"/>
      <c r="S211" s="1"/>
      <c r="T211" s="1"/>
      <c r="U211" s="1"/>
      <c r="V211" s="1"/>
      <c r="BF211" s="9" t="s">
        <v>1049</v>
      </c>
      <c r="BG211" s="1">
        <v>210</v>
      </c>
      <c r="BH211" s="1" t="s">
        <v>609</v>
      </c>
      <c r="BI211" s="1" t="s">
        <v>1055</v>
      </c>
      <c r="BJ211" s="1" t="s">
        <v>1289</v>
      </c>
    </row>
    <row r="212" spans="1:62">
      <c r="A212" s="1" t="str">
        <f t="shared" si="40"/>
        <v>&amp;br;&amp;br;</v>
      </c>
      <c r="B212" s="1" t="s">
        <v>1049</v>
      </c>
      <c r="C212" s="1" t="s">
        <v>1097</v>
      </c>
      <c r="R212" s="1"/>
      <c r="S212" s="1"/>
      <c r="T212" s="1"/>
      <c r="U212" s="1"/>
      <c r="V212" s="1"/>
      <c r="BF212" s="9" t="s">
        <v>1049</v>
      </c>
      <c r="BG212" s="1">
        <v>211</v>
      </c>
      <c r="BH212" s="1" t="s">
        <v>744</v>
      </c>
      <c r="BI212" s="1" t="s">
        <v>1055</v>
      </c>
      <c r="BJ212" s="1" t="s">
        <v>1290</v>
      </c>
    </row>
    <row r="213" spans="1:62">
      <c r="A213" s="1" t="str">
        <f t="shared" si="40"/>
        <v/>
      </c>
      <c r="B213" s="1" t="s">
        <v>1049</v>
      </c>
      <c r="Q213" s="5"/>
      <c r="R213" s="6"/>
      <c r="S213" s="6"/>
      <c r="T213" s="6"/>
      <c r="U213" s="6"/>
      <c r="V213" s="7"/>
      <c r="W213" s="8">
        <v>17</v>
      </c>
      <c r="X213" s="5"/>
      <c r="Y213" s="26"/>
      <c r="Z213" s="26"/>
      <c r="AA213" s="27"/>
      <c r="BF213" s="9" t="s">
        <v>1049</v>
      </c>
      <c r="BG213" s="1">
        <v>212</v>
      </c>
      <c r="BH213" s="1" t="s">
        <v>129</v>
      </c>
      <c r="BI213" s="1" t="s">
        <v>1055</v>
      </c>
      <c r="BJ213" s="1" t="s">
        <v>1291</v>
      </c>
    </row>
    <row r="214" spans="1:62">
      <c r="A214" s="1" t="str">
        <f t="shared" si="40"/>
        <v>*石翼の反目者/Stonewing Antagonizer</v>
      </c>
      <c r="B214" s="1" t="s">
        <v>1049</v>
      </c>
      <c r="C214" s="1" t="str">
        <f>"*"&amp;R214&amp;"/"&amp;T214</f>
        <v>*石翼の反目者/Stonewing Antagonizer</v>
      </c>
      <c r="Q214" s="9" t="s">
        <v>3</v>
      </c>
      <c r="R214" s="10" t="str">
        <f>INDEX(AJ:AJ,W213+1)</f>
        <v>石翼の反目者</v>
      </c>
      <c r="S214" s="11" t="s">
        <v>4</v>
      </c>
      <c r="T214" s="10" t="str">
        <f>INDEX(AK:AK,W213+1)</f>
        <v>Stonewing Antagonizer</v>
      </c>
      <c r="U214" s="11"/>
      <c r="V214" s="12"/>
      <c r="W214" s="13"/>
      <c r="X214" s="9"/>
      <c r="Y214" s="28"/>
      <c r="Z214" s="28"/>
      <c r="AA214" s="29"/>
      <c r="BF214" s="9" t="s">
        <v>1049</v>
      </c>
      <c r="BG214" s="1">
        <v>213</v>
      </c>
      <c r="BH214" s="1" t="s">
        <v>668</v>
      </c>
      <c r="BI214" s="1" t="s">
        <v>1055</v>
      </c>
      <c r="BJ214" s="1" t="s">
        <v>1090</v>
      </c>
    </row>
    <row r="215" spans="1:62">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無色</v>
      </c>
      <c r="S215" s="15" t="s">
        <v>1</v>
      </c>
      <c r="T215" s="10" t="str">
        <f>INDEX(AG:AG,W213+1)</f>
        <v>アンコモン</v>
      </c>
      <c r="U215" s="15" t="s">
        <v>2</v>
      </c>
      <c r="V215" s="10">
        <f>INDEX(AI:AI,W213+1)</f>
        <v>1</v>
      </c>
      <c r="W215" s="16"/>
      <c r="X215" s="10" t="str">
        <f>INDEX(AQ:AQ,W213+1)</f>
        <v>飛行</v>
      </c>
      <c r="Y215" s="28"/>
      <c r="Z215" s="28"/>
      <c r="AA215" s="29"/>
      <c r="BF215" s="9" t="s">
        <v>1049</v>
      </c>
      <c r="BG215" s="1">
        <v>214</v>
      </c>
      <c r="BH215" s="1" t="s">
        <v>671</v>
      </c>
      <c r="BI215" s="1" t="s">
        <v>1055</v>
      </c>
      <c r="BJ215" s="1" t="s">
        <v>1292</v>
      </c>
    </row>
    <row r="216" spans="1:62">
      <c r="A216" s="1" t="str">
        <f t="shared" si="40"/>
        <v>|色|無色|レアリティ|アンコモン|マナコスト|1|</v>
      </c>
      <c r="B216" s="1" t="s">
        <v>1049</v>
      </c>
      <c r="C216" s="1" t="s">
        <v>1069</v>
      </c>
      <c r="D216" s="4" t="s">
        <v>0</v>
      </c>
      <c r="E216" s="1" t="s">
        <v>1069</v>
      </c>
      <c r="F216" s="1" t="str">
        <f>IF(R215=0,"",R215)</f>
        <v>無色</v>
      </c>
      <c r="G216" s="1" t="s">
        <v>1069</v>
      </c>
      <c r="H216" s="4" t="s">
        <v>1073</v>
      </c>
      <c r="I216" s="1" t="s">
        <v>1069</v>
      </c>
      <c r="J216" s="1" t="str">
        <f>IF(T215=0,"",T215)</f>
        <v>アンコモン</v>
      </c>
      <c r="K216" s="1" t="s">
        <v>1069</v>
      </c>
      <c r="L216" s="4" t="s">
        <v>1074</v>
      </c>
      <c r="M216" s="1" t="s">
        <v>1069</v>
      </c>
      <c r="N216" s="1">
        <f>IF(V215=0,"",V215)</f>
        <v>1</v>
      </c>
      <c r="O216" s="1" t="s">
        <v>1069</v>
      </c>
      <c r="Q216" s="9" t="s">
        <v>5</v>
      </c>
      <c r="R216" s="10" t="str">
        <f>INDEX(AL:AL,W213+1)</f>
        <v>クリーチャー</v>
      </c>
      <c r="S216" s="15" t="s">
        <v>1075</v>
      </c>
      <c r="T216" s="10" t="str">
        <f>INDEX(AN:AN,W213+1)</f>
        <v>ガーゴイル</v>
      </c>
      <c r="U216" s="10" t="str">
        <f>INDEX(AO:AO,W213+1)</f>
        <v>ホラー</v>
      </c>
      <c r="V216" s="10">
        <f>INDEX(AP:AP,W213+1)</f>
        <v>0</v>
      </c>
      <c r="W216" s="16"/>
      <c r="X216" s="10" t="str">
        <f>INDEX(AZ:AZ,W213+1)</f>
        <v>飛行</v>
      </c>
      <c r="Y216" s="10" t="str">
        <f>INDEX(BA:BA,W213+1)</f>
        <v/>
      </c>
      <c r="Z216" s="10" t="str">
        <f>INDEX(BB:BB,W213+1)</f>
        <v/>
      </c>
      <c r="AA216" s="10">
        <f>INDEX(BC:BC,W213+1)</f>
        <v>0</v>
      </c>
      <c r="BF216" s="9" t="s">
        <v>1049</v>
      </c>
      <c r="BG216" s="1">
        <v>215</v>
      </c>
      <c r="BH216" s="1" t="s">
        <v>505</v>
      </c>
      <c r="BI216" s="1" t="s">
        <v>1055</v>
      </c>
      <c r="BJ216" s="1" t="s">
        <v>1293</v>
      </c>
    </row>
    <row r="217" spans="1:62">
      <c r="A217" s="1" t="str">
        <f t="shared" si="40"/>
        <v>|種別|クリーチャー|サブタイプ|ガーゴイル|ホラー||</v>
      </c>
      <c r="B217" s="1" t="s">
        <v>1049</v>
      </c>
      <c r="C217" s="1" t="s">
        <v>1069</v>
      </c>
      <c r="D217" s="4" t="s">
        <v>5</v>
      </c>
      <c r="E217" s="1" t="s">
        <v>1069</v>
      </c>
      <c r="F217" s="1" t="str">
        <f>IF(R216=0,"",R216)</f>
        <v>クリーチャー</v>
      </c>
      <c r="G217" s="1" t="s">
        <v>1069</v>
      </c>
      <c r="H217" s="4" t="s">
        <v>1078</v>
      </c>
      <c r="I217" s="1" t="s">
        <v>1069</v>
      </c>
      <c r="J217" s="1" t="str">
        <f>IF(T216=0,"",T216)</f>
        <v>ガーゴイル</v>
      </c>
      <c r="K217" s="1" t="s">
        <v>1069</v>
      </c>
      <c r="L217" s="1" t="str">
        <f>IF(U216=0,"",U216)</f>
        <v>ホラー</v>
      </c>
      <c r="M217" s="1" t="s">
        <v>1069</v>
      </c>
      <c r="N217" s="1" t="str">
        <f>IF(V216=0,"",V216)</f>
        <v/>
      </c>
      <c r="O217" s="1" t="s">
        <v>1069</v>
      </c>
      <c r="Q217" s="9" t="s">
        <v>1079</v>
      </c>
      <c r="R217" s="10" t="str">
        <f>INDEX(BD:BD,W213+1)</f>
        <v>飛行</v>
      </c>
      <c r="S217" s="11"/>
      <c r="T217" s="11"/>
      <c r="U217" s="11"/>
      <c r="V217" s="12"/>
      <c r="W217" s="16"/>
      <c r="X217" s="8"/>
      <c r="Y217" s="8"/>
      <c r="Z217" s="8"/>
      <c r="AA217" s="30"/>
      <c r="BF217" s="9" t="s">
        <v>1049</v>
      </c>
      <c r="BG217" s="1">
        <v>216</v>
      </c>
      <c r="BH217" s="1" t="s">
        <v>701</v>
      </c>
      <c r="BI217" s="1" t="s">
        <v>1055</v>
      </c>
      <c r="BJ217" s="1" t="s">
        <v>1294</v>
      </c>
    </row>
    <row r="218" spans="1:59">
      <c r="A218" s="1" t="str">
        <f t="shared" si="40"/>
        <v>|テキスト|&gt;|&gt;|&gt;|&gt;|飛行|</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飛行</v>
      </c>
      <c r="O218" s="1" t="s">
        <v>1069</v>
      </c>
      <c r="Q218" s="14" t="s">
        <v>21</v>
      </c>
      <c r="R218" s="10" t="str">
        <f>INDEX(BE:BE,W213+1)</f>
        <v/>
      </c>
      <c r="S218" s="11" t="s">
        <v>1173</v>
      </c>
      <c r="T218" s="10" t="str">
        <f>IF(X218="","",X218&amp;IF(Y218="",""," "&amp;Y218)&amp;IF(Z218="",""," "&amp;Z218)&amp;IF(AA218="",""," "&amp;AA218))</f>
        <v>Flying  </v>
      </c>
      <c r="U218" s="11"/>
      <c r="V218" s="12"/>
      <c r="W218" s="16" t="s">
        <v>1084</v>
      </c>
      <c r="X218" s="9" t="str">
        <f t="shared" ref="X218:AA218" si="44">IF(ISERROR(IF(LEN(X217)&gt;1,X217,VLOOKUP(X216,$AC:$AD,2,FALSE))),"",IF(LEN(X217)&gt;1,X217,VLOOKUP(X216,$AC:$AD,2,FALSE)))</f>
        <v>Flying</v>
      </c>
      <c r="Y218" s="9" t="str">
        <f t="shared" si="44"/>
        <v/>
      </c>
      <c r="Z218" s="9" t="str">
        <f t="shared" si="44"/>
        <v/>
      </c>
      <c r="AA218" s="9" t="str">
        <f t="shared" si="44"/>
        <v> </v>
      </c>
      <c r="BF218" s="9" t="s">
        <v>1049</v>
      </c>
      <c r="BG218" s="1">
        <v>217</v>
      </c>
    </row>
    <row r="219" spans="1:59">
      <c r="A219" s="1" t="str">
        <f t="shared" si="40"/>
        <v>|英テキスト|&gt;|&gt;|&gt;|&gt;|Flying  &amp;br;|</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Flying  &amp;br;</v>
      </c>
      <c r="O219" s="1" t="s">
        <v>1069</v>
      </c>
      <c r="Q219" s="9" t="s">
        <v>12</v>
      </c>
      <c r="R219" s="10" t="str">
        <f>IF(INDEX(AX:AX,W213+1)="",0,INDEX(AX:AX,W213+1)&amp;"/"&amp;INDEX(AY:AY,W213+1))</f>
        <v>6/6</v>
      </c>
      <c r="S219" s="11"/>
      <c r="T219" s="11"/>
      <c r="U219" s="11"/>
      <c r="V219" s="12"/>
      <c r="W219" s="16"/>
      <c r="X219" s="9"/>
      <c r="Y219" s="28"/>
      <c r="Z219" s="28"/>
      <c r="AA219" s="29"/>
      <c r="BF219" s="9" t="s">
        <v>1049</v>
      </c>
      <c r="BG219" s="1">
        <v>218</v>
      </c>
    </row>
    <row r="220" spans="1:59">
      <c r="A220" s="1" t="str">
        <f t="shared" si="40"/>
        <v>|PT|&gt;|6/6|シールド数|&gt;||</v>
      </c>
      <c r="B220" s="1" t="s">
        <v>1049</v>
      </c>
      <c r="C220" s="1" t="s">
        <v>1069</v>
      </c>
      <c r="D220" s="1" t="s">
        <v>12</v>
      </c>
      <c r="E220" s="1" t="s">
        <v>1069</v>
      </c>
      <c r="F220" s="1" t="s">
        <v>1083</v>
      </c>
      <c r="G220" s="1" t="s">
        <v>1069</v>
      </c>
      <c r="H220" s="1" t="str">
        <f>IF(R219=0,"",R219)</f>
        <v>6/6</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*詰まった河口/Choked Estuary</v>
      </c>
      <c r="B227" s="1" t="s">
        <v>1049</v>
      </c>
      <c r="C227" s="1" t="str">
        <f>"*"&amp;R227&amp;"/"&amp;T227</f>
        <v>*詰まった河口/Choked Estuary</v>
      </c>
      <c r="Q227" s="9" t="s">
        <v>3</v>
      </c>
      <c r="R227" s="10" t="str">
        <f>INDEX(AJ:AJ,W226+1)</f>
        <v>詰まった河口</v>
      </c>
      <c r="S227" s="11" t="s">
        <v>4</v>
      </c>
      <c r="T227" s="10" t="str">
        <f>INDEX(AK:AK,W226+1)</f>
        <v>Choked Estuary</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無色</v>
      </c>
      <c r="S228" s="15" t="s">
        <v>1</v>
      </c>
      <c r="T228" s="10" t="str">
        <f>INDEX(AG:AG,W226+1)</f>
        <v>アンコモン</v>
      </c>
      <c r="U228" s="15" t="s">
        <v>2</v>
      </c>
      <c r="V228" s="10">
        <f>INDEX(AI:AI,W226+1)</f>
        <v>10</v>
      </c>
      <c r="W228" s="16"/>
      <c r="X228" s="10" t="str">
        <f>INDEX(AQ:AQ,W226+1)</f>
        <v>このサポートが戦場に出たとき、昂揚(黒か青)：ジェム3個を黒か青に変換する。</v>
      </c>
      <c r="Y228" s="28"/>
      <c r="Z228" s="28"/>
      <c r="AA228" s="29"/>
      <c r="BF228" s="9" t="s">
        <v>1049</v>
      </c>
      <c r="BG228" s="1">
        <v>227</v>
      </c>
    </row>
    <row r="229" spans="1:59">
      <c r="A229" s="1" t="str">
        <f t="shared" si="40"/>
        <v>|色|無色|レアリティ|アンコモン|マナコスト|10|</v>
      </c>
      <c r="B229" s="1" t="s">
        <v>1049</v>
      </c>
      <c r="C229" s="1" t="s">
        <v>1069</v>
      </c>
      <c r="D229" s="4" t="s">
        <v>0</v>
      </c>
      <c r="E229" s="1" t="s">
        <v>1069</v>
      </c>
      <c r="F229" s="1" t="str">
        <f>IF(R228=0,"",R228)</f>
        <v>無色</v>
      </c>
      <c r="G229" s="1" t="s">
        <v>1069</v>
      </c>
      <c r="H229" s="4" t="s">
        <v>1073</v>
      </c>
      <c r="I229" s="1" t="s">
        <v>1069</v>
      </c>
      <c r="J229" s="1" t="str">
        <f>IF(T228=0,"",T228)</f>
        <v>アンコモン</v>
      </c>
      <c r="K229" s="1" t="s">
        <v>1069</v>
      </c>
      <c r="L229" s="4" t="s">
        <v>1074</v>
      </c>
      <c r="M229" s="1" t="s">
        <v>1069</v>
      </c>
      <c r="N229" s="1">
        <f>IF(V228=0,"",V228)</f>
        <v>10</v>
      </c>
      <c r="O229" s="1" t="s">
        <v>1069</v>
      </c>
      <c r="Q229" s="9" t="s">
        <v>5</v>
      </c>
      <c r="R229" s="10" t="str">
        <f>INDEX(AL:AL,W226+1)</f>
        <v>サポート</v>
      </c>
      <c r="S229" s="15" t="s">
        <v>1075</v>
      </c>
      <c r="T229" s="10">
        <f>INDEX(AN:AN,W226+1)</f>
        <v>0</v>
      </c>
      <c r="U229" s="10">
        <f>INDEX(AO:AO,W226+1)</f>
        <v>0</v>
      </c>
      <c r="V229" s="10">
        <f>INDEX(AP:AP,W226+1)</f>
        <v>0</v>
      </c>
      <c r="W229" s="16"/>
      <c r="X229" s="10" t="str">
        <f>INDEX(AZ:AZ,W226+1)</f>
        <v>この</v>
      </c>
      <c r="Y229" s="10" t="str">
        <f>INDEX(BA:BA,W226+1)</f>
        <v/>
      </c>
      <c r="Z229" s="10" t="str">
        <f>INDEX(BB:BB,W226+1)</f>
        <v/>
      </c>
      <c r="AA229" s="10">
        <f>INDEX(BC:BC,W226+1)</f>
        <v>0</v>
      </c>
      <c r="BF229" s="9" t="s">
        <v>1049</v>
      </c>
      <c r="BG229" s="1">
        <v>228</v>
      </c>
    </row>
    <row r="230" spans="1:59">
      <c r="A230" s="1" t="str">
        <f t="shared" si="40"/>
        <v>|種別|サポート|サブタイプ||||</v>
      </c>
      <c r="B230" s="1" t="s">
        <v>1049</v>
      </c>
      <c r="C230" s="1" t="s">
        <v>1069</v>
      </c>
      <c r="D230" s="4" t="s">
        <v>5</v>
      </c>
      <c r="E230" s="1" t="s">
        <v>1069</v>
      </c>
      <c r="F230" s="1" t="str">
        <f>IF(R229=0,"",R229)</f>
        <v>サポート</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このサポートが戦場に出たとき、昂揚(黒か青)：ジェム3個を黒か青に変換する。&amp;br;あなたのターン開始時に、ジェム1個を黒に変換し、ジェム1個を青に変換する。</v>
      </c>
      <c r="S230" s="11"/>
      <c r="T230" s="11"/>
      <c r="U230" s="11"/>
      <c r="V230" s="12"/>
      <c r="W230" s="16"/>
      <c r="X230" s="8"/>
      <c r="Y230" s="8"/>
      <c r="Z230" s="8"/>
      <c r="AA230" s="30"/>
      <c r="BF230" s="9" t="s">
        <v>1049</v>
      </c>
      <c r="BG230" s="1">
        <v>229</v>
      </c>
    </row>
    <row r="231" spans="1:59">
      <c r="A231" s="1" t="str">
        <f t="shared" si="40"/>
        <v>|テキスト|&gt;|&gt;|&gt;|&gt;|このサポートが戦場に出たとき、昂揚(黒か青)：ジェム3個を黒か青に変換する。&amp;br;あなたのターン開始時に、ジェム1個を黒に変換し、ジェム1個を青に変換する。|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このサポートが戦場に出たとき、昂揚(黒か青)：ジェム3個を黒か青に変換する。&amp;br;あなたのターン開始時に、ジェム1個を黒に変換し、ジェム1個を青に変換する。</v>
      </c>
      <c r="O231" s="1" t="s">
        <v>1069</v>
      </c>
      <c r="Q231" s="14" t="s">
        <v>21</v>
      </c>
      <c r="R231" s="10" t="str">
        <f>INDEX(BE:BE,W226+1)</f>
        <v>When this card enters the battlefield, Delirium Black or Blue:Convert 3 gems to Black or Blue.</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|英テキスト|&gt;|&gt;|&gt;|&gt;|When this card enters the battlefield, Delirium Black or Blue:Convert 3 gems to Black or Blue.|</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When this card enters the battlefield, Delirium Black or Blue:Convert 3 gems to Black or Blue.</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|PT|&gt;||シールド数|&gt;|3|</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f>IF(R233=0,"",R233)</f>
        <v>3</v>
      </c>
      <c r="O233" s="1" t="s">
        <v>1069</v>
      </c>
      <c r="Q233" s="17" t="s">
        <v>13</v>
      </c>
      <c r="R233" s="10">
        <f>INDEX(AW:AW,W226+1)</f>
        <v>3</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*凶兆の廃墟/Foreboding Ruins</v>
      </c>
      <c r="B240" s="1" t="s">
        <v>1049</v>
      </c>
      <c r="C240" s="1" t="str">
        <f>"*"&amp;R240&amp;"/"&amp;T240</f>
        <v>*凶兆の廃墟/Foreboding Ruins</v>
      </c>
      <c r="Q240" s="9" t="s">
        <v>3</v>
      </c>
      <c r="R240" s="10" t="str">
        <f>INDEX(AJ:AJ,W239+1)</f>
        <v>凶兆の廃墟</v>
      </c>
      <c r="S240" s="11" t="s">
        <v>4</v>
      </c>
      <c r="T240" s="10" t="str">
        <f>INDEX(AK:AK,W239+1)</f>
        <v>Foreboding Ruins</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無色</v>
      </c>
      <c r="S241" s="15" t="s">
        <v>1</v>
      </c>
      <c r="T241" s="10" t="str">
        <f>INDEX(AG:AG,W239+1)</f>
        <v>アンコモン</v>
      </c>
      <c r="U241" s="15" t="s">
        <v>2</v>
      </c>
      <c r="V241" s="10">
        <f>INDEX(AI:AI,W239+1)</f>
        <v>10</v>
      </c>
      <c r="W241" s="16"/>
      <c r="X241" s="10" t="str">
        <f>INDEX(AQ:AQ,W239+1)</f>
        <v>このサポートが戦場に出たとき、昂揚(黒か赤)：ジェム3個を黒か赤に変換する。</v>
      </c>
      <c r="Y241" s="28"/>
      <c r="Z241" s="28"/>
      <c r="AA241" s="29"/>
      <c r="BF241" s="9" t="s">
        <v>1049</v>
      </c>
    </row>
    <row r="242" spans="1:58">
      <c r="A242" s="1" t="str">
        <f t="shared" si="40"/>
        <v>|色|無色|レアリティ|アンコモン|マナコスト|10|</v>
      </c>
      <c r="B242" s="1" t="s">
        <v>1049</v>
      </c>
      <c r="C242" s="1" t="s">
        <v>1069</v>
      </c>
      <c r="D242" s="4" t="s">
        <v>0</v>
      </c>
      <c r="E242" s="1" t="s">
        <v>1069</v>
      </c>
      <c r="F242" s="1" t="str">
        <f>IF(R241=0,"",R241)</f>
        <v>無色</v>
      </c>
      <c r="G242" s="1" t="s">
        <v>1069</v>
      </c>
      <c r="H242" s="4" t="s">
        <v>1073</v>
      </c>
      <c r="I242" s="1" t="s">
        <v>1069</v>
      </c>
      <c r="J242" s="1" t="str">
        <f>IF(T241=0,"",T241)</f>
        <v>アンコモン</v>
      </c>
      <c r="K242" s="1" t="s">
        <v>1069</v>
      </c>
      <c r="L242" s="4" t="s">
        <v>1074</v>
      </c>
      <c r="M242" s="1" t="s">
        <v>1069</v>
      </c>
      <c r="N242" s="1">
        <f>IF(V241=0,"",V241)</f>
        <v>10</v>
      </c>
      <c r="O242" s="1" t="s">
        <v>1069</v>
      </c>
      <c r="Q242" s="9" t="s">
        <v>5</v>
      </c>
      <c r="R242" s="10" t="str">
        <f>INDEX(AL:AL,W239+1)</f>
        <v>サポート</v>
      </c>
      <c r="S242" s="15" t="s">
        <v>1075</v>
      </c>
      <c r="T242" s="10">
        <f>INDEX(AN:AN,W239+1)</f>
        <v>0</v>
      </c>
      <c r="U242" s="10">
        <f>INDEX(AO:AO,W239+1)</f>
        <v>0</v>
      </c>
      <c r="V242" s="10">
        <f>INDEX(AP:AP,W239+1)</f>
        <v>0</v>
      </c>
      <c r="W242" s="16"/>
      <c r="X242" s="10" t="str">
        <f>INDEX(AZ:AZ,W239+1)</f>
        <v>この</v>
      </c>
      <c r="Y242" s="10" t="str">
        <f>INDEX(BA:BA,W239+1)</f>
        <v/>
      </c>
      <c r="Z242" s="10" t="str">
        <f>INDEX(BB:BB,W239+1)</f>
        <v/>
      </c>
      <c r="AA242" s="10">
        <f>INDEX(BC:BC,W239+1)</f>
        <v>0</v>
      </c>
      <c r="BF242" s="9" t="s">
        <v>1049</v>
      </c>
    </row>
    <row r="243" spans="1:58">
      <c r="A243" s="1" t="str">
        <f t="shared" si="40"/>
        <v>|種別|サポート|サブタイプ||||</v>
      </c>
      <c r="B243" s="1" t="s">
        <v>1049</v>
      </c>
      <c r="C243" s="1" t="s">
        <v>1069</v>
      </c>
      <c r="D243" s="4" t="s">
        <v>5</v>
      </c>
      <c r="E243" s="1" t="s">
        <v>1069</v>
      </c>
      <c r="F243" s="1" t="str">
        <f>IF(R242=0,"",R242)</f>
        <v>サポート</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このサポートが戦場に出たとき、昂揚(黒か赤)：ジェム3個を黒か赤に変換する。&amp;br;あなたのターン開始時に、ジェム1個を黒に変換し、ジェム1個を赤に変換する。</v>
      </c>
      <c r="S243" s="11"/>
      <c r="T243" s="11"/>
      <c r="U243" s="11"/>
      <c r="V243" s="12"/>
      <c r="W243" s="16"/>
      <c r="X243" s="8"/>
      <c r="Y243" s="8"/>
      <c r="Z243" s="8"/>
      <c r="AA243" s="30"/>
      <c r="BF243" s="9" t="s">
        <v>1049</v>
      </c>
    </row>
    <row r="244" spans="1:58">
      <c r="A244" s="1" t="str">
        <f t="shared" si="40"/>
        <v>|テキスト|&gt;|&gt;|&gt;|&gt;|このサポートが戦場に出たとき、昂揚(黒か赤)：ジェム3個を黒か赤に変換する。&amp;br;あなたのターン開始時に、ジェム1個を黒に変換し、ジェム1個を赤に変換する。|</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このサポートが戦場に出たとき、昂揚(黒か赤)：ジェム3個を黒か赤に変換する。&amp;br;あなたのターン開始時に、ジェム1個を黒に変換し、ジェム1個を赤に変換する。</v>
      </c>
      <c r="O244" s="1" t="s">
        <v>1069</v>
      </c>
      <c r="Q244" s="14" t="s">
        <v>21</v>
      </c>
      <c r="R244" s="10" t="str">
        <f>INDEX(BE:BE,W239+1)</f>
        <v>When this Support enters the battlefield, Delirium Black or Red:Convert 3 gems to Black or Red.</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|英テキスト|&gt;|&gt;|&gt;|&gt;|When this Support enters the battlefield, Delirium Black or Red:Convert 3 gems to Black or Red.|</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When this Support enters the battlefield, Delirium Black or Red:Convert 3 gems to Black or Red.</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|PT|&gt;||シールド数|&gt;|3|</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f>IF(R246=0,"",R246)</f>
        <v>3</v>
      </c>
      <c r="O246" s="1" t="s">
        <v>1069</v>
      </c>
      <c r="Q246" s="17" t="s">
        <v>13</v>
      </c>
      <c r="R246" s="10">
        <f>INDEX(AW:AW,W239+1)</f>
        <v>3</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*要塞化した村/Fortified Village</v>
      </c>
      <c r="B253" s="1" t="s">
        <v>1049</v>
      </c>
      <c r="C253" s="1" t="str">
        <f>"*"&amp;R253&amp;"/"&amp;T253</f>
        <v>*要塞化した村/Fortified Village</v>
      </c>
      <c r="Q253" s="9" t="s">
        <v>3</v>
      </c>
      <c r="R253" s="10" t="str">
        <f>INDEX(AJ:AJ,W252+1)</f>
        <v>要塞化した村</v>
      </c>
      <c r="S253" s="11" t="s">
        <v>4</v>
      </c>
      <c r="T253" s="10" t="str">
        <f>INDEX(AK:AK,W252+1)</f>
        <v>Fortified Village</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無色</v>
      </c>
      <c r="S254" s="15" t="s">
        <v>1</v>
      </c>
      <c r="T254" s="10" t="str">
        <f>INDEX(AG:AG,W252+1)</f>
        <v>アンコモン</v>
      </c>
      <c r="U254" s="15" t="s">
        <v>2</v>
      </c>
      <c r="V254" s="10">
        <f>INDEX(AI:AI,W252+1)</f>
        <v>10</v>
      </c>
      <c r="W254" s="16"/>
      <c r="X254" s="10" t="str">
        <f>INDEX(AQ:AQ,W252+1)</f>
        <v>このサポートが戦場に出たとき、昂揚(緑か白)：ジェム3個を白か緑に変換する。</v>
      </c>
      <c r="Y254" s="28"/>
      <c r="Z254" s="28"/>
      <c r="AA254" s="29"/>
      <c r="BF254" s="9" t="s">
        <v>1049</v>
      </c>
    </row>
    <row r="255" spans="1:58">
      <c r="A255" s="1" t="str">
        <f t="shared" si="40"/>
        <v>|色|無色|レアリティ|アンコモン|マナコスト|10|</v>
      </c>
      <c r="B255" s="1" t="s">
        <v>1049</v>
      </c>
      <c r="C255" s="1" t="s">
        <v>1069</v>
      </c>
      <c r="D255" s="4" t="s">
        <v>0</v>
      </c>
      <c r="E255" s="1" t="s">
        <v>1069</v>
      </c>
      <c r="F255" s="1" t="str">
        <f>IF(R254=0,"",R254)</f>
        <v>無色</v>
      </c>
      <c r="G255" s="1" t="s">
        <v>1069</v>
      </c>
      <c r="H255" s="4" t="s">
        <v>1073</v>
      </c>
      <c r="I255" s="1" t="s">
        <v>1069</v>
      </c>
      <c r="J255" s="1" t="str">
        <f>IF(T254=0,"",T254)</f>
        <v>アンコモン</v>
      </c>
      <c r="K255" s="1" t="s">
        <v>1069</v>
      </c>
      <c r="L255" s="4" t="s">
        <v>1074</v>
      </c>
      <c r="M255" s="1" t="s">
        <v>1069</v>
      </c>
      <c r="N255" s="1">
        <f>IF(V254=0,"",V254)</f>
        <v>10</v>
      </c>
      <c r="O255" s="1" t="s">
        <v>1069</v>
      </c>
      <c r="Q255" s="9" t="s">
        <v>5</v>
      </c>
      <c r="R255" s="10" t="str">
        <f>INDEX(AL:AL,W252+1)</f>
        <v>サポート</v>
      </c>
      <c r="S255" s="15" t="s">
        <v>1075</v>
      </c>
      <c r="T255" s="10">
        <f>INDEX(AN:AN,W252+1)</f>
        <v>0</v>
      </c>
      <c r="U255" s="10">
        <f>INDEX(AO:AO,W252+1)</f>
        <v>0</v>
      </c>
      <c r="V255" s="10">
        <f>INDEX(AP:AP,W252+1)</f>
        <v>0</v>
      </c>
      <c r="W255" s="16"/>
      <c r="X255" s="10" t="str">
        <f>INDEX(AZ:AZ,W252+1)</f>
        <v>この</v>
      </c>
      <c r="Y255" s="10" t="str">
        <f>INDEX(BA:BA,W252+1)</f>
        <v/>
      </c>
      <c r="Z255" s="10" t="str">
        <f>INDEX(BB:BB,W252+1)</f>
        <v/>
      </c>
      <c r="AA255" s="10">
        <f>INDEX(BC:BC,W252+1)</f>
        <v>0</v>
      </c>
      <c r="BF255" s="9" t="s">
        <v>1049</v>
      </c>
    </row>
    <row r="256" spans="1:58">
      <c r="A256" s="1" t="str">
        <f t="shared" si="40"/>
        <v>|種別|サポート|サブタイプ||||</v>
      </c>
      <c r="B256" s="1" t="s">
        <v>1049</v>
      </c>
      <c r="C256" s="1" t="s">
        <v>1069</v>
      </c>
      <c r="D256" s="4" t="s">
        <v>5</v>
      </c>
      <c r="E256" s="1" t="s">
        <v>1069</v>
      </c>
      <c r="F256" s="1" t="str">
        <f>IF(R255=0,"",R255)</f>
        <v>サポート</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このサポートが戦場に出たとき、昂揚(緑か白)：ジェム3個を白か緑に変換する。&amp;br;あなたのターン開始時に、ジェム1個を緑に変換し、ジェム1個を白に変換する。</v>
      </c>
      <c r="S256" s="11"/>
      <c r="T256" s="11"/>
      <c r="U256" s="11"/>
      <c r="V256" s="12"/>
      <c r="W256" s="16"/>
      <c r="X256" s="8"/>
      <c r="Y256" s="8"/>
      <c r="Z256" s="8"/>
      <c r="AA256" s="30"/>
      <c r="BF256" s="9" t="s">
        <v>1049</v>
      </c>
    </row>
    <row r="257" spans="1:58">
      <c r="A257" s="1" t="str">
        <f t="shared" si="40"/>
        <v>|テキスト|&gt;|&gt;|&gt;|&gt;|このサポートが戦場に出たとき、昂揚(緑か白)：ジェム3個を白か緑に変換する。&amp;br;あなたのターン開始時に、ジェム1個を緑に変換し、ジェム1個を白に変換する。|</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このサポートが戦場に出たとき、昂揚(緑か白)：ジェム3個を白か緑に変換する。&amp;br;あなたのターン開始時に、ジェム1個を緑に変換し、ジェム1個を白に変換する。</v>
      </c>
      <c r="O257" s="1" t="s">
        <v>1069</v>
      </c>
      <c r="Q257" s="14" t="s">
        <v>21</v>
      </c>
      <c r="R257" s="10" t="str">
        <f>INDEX(BE:BE,W252+1)</f>
        <v>When this Support enters the battlefield, Delirium Green or White:Convert 3 gems to White or Green.</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|英テキスト|&gt;|&gt;|&gt;|&gt;|When this Support enters the battlefield, Delirium Green or White:Convert 3 gems to White or Green.|</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When this Support enters the battlefield, Delirium Green or White:Convert 3 gems to White or Green.</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|PT|&gt;||シールド数|&gt;|3|</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f>IF(R259=0,"",R259)</f>
        <v>3</v>
      </c>
      <c r="O259" s="1" t="s">
        <v>1069</v>
      </c>
      <c r="Q259" s="17" t="s">
        <v>13</v>
      </c>
      <c r="R259" s="10">
        <f>INDEX(AW:AW,W252+1)</f>
        <v>3</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*獲物道/Game Trail</v>
      </c>
      <c r="B266" s="1" t="s">
        <v>1049</v>
      </c>
      <c r="C266" s="1" t="str">
        <f>"*"&amp;R266&amp;"/"&amp;T266</f>
        <v>*獲物道/Game Trail</v>
      </c>
      <c r="Q266" s="9" t="s">
        <v>3</v>
      </c>
      <c r="R266" s="10" t="str">
        <f>INDEX(AJ:AJ,W265+1)</f>
        <v>獲物道</v>
      </c>
      <c r="S266" s="11" t="s">
        <v>4</v>
      </c>
      <c r="T266" s="10" t="str">
        <f>INDEX(AK:AK,W265+1)</f>
        <v>Game Trail</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無色</v>
      </c>
      <c r="S267" s="15" t="s">
        <v>1</v>
      </c>
      <c r="T267" s="10" t="str">
        <f>INDEX(AG:AG,W265+1)</f>
        <v>アンコモン</v>
      </c>
      <c r="U267" s="15" t="s">
        <v>2</v>
      </c>
      <c r="V267" s="10">
        <f>INDEX(AI:AI,W265+1)</f>
        <v>10</v>
      </c>
      <c r="W267" s="16"/>
      <c r="X267" s="10" t="str">
        <f>INDEX(AQ:AQ,W265+1)</f>
        <v>このサポートが戦場に出たとき、昂揚(緑か赤)：ジェム3個を緑か赤に変換する。</v>
      </c>
      <c r="Y267" s="28"/>
      <c r="Z267" s="28"/>
      <c r="AA267" s="29"/>
      <c r="AC267" s="11"/>
      <c r="AD267" s="11"/>
      <c r="BF267" s="9" t="s">
        <v>1049</v>
      </c>
    </row>
    <row r="268" spans="1:58">
      <c r="A268" s="1" t="str">
        <f t="shared" si="51"/>
        <v>|色|無色|レアリティ|アンコモン|マナコスト|10|</v>
      </c>
      <c r="B268" s="1" t="s">
        <v>1049</v>
      </c>
      <c r="C268" s="1" t="s">
        <v>1069</v>
      </c>
      <c r="D268" s="4" t="s">
        <v>0</v>
      </c>
      <c r="E268" s="1" t="s">
        <v>1069</v>
      </c>
      <c r="F268" s="1" t="str">
        <f>IF(R267=0,"",R267)</f>
        <v>無色</v>
      </c>
      <c r="G268" s="1" t="s">
        <v>1069</v>
      </c>
      <c r="H268" s="4" t="s">
        <v>1073</v>
      </c>
      <c r="I268" s="1" t="s">
        <v>1069</v>
      </c>
      <c r="J268" s="1" t="str">
        <f>IF(T267=0,"",T267)</f>
        <v>アンコモン</v>
      </c>
      <c r="K268" s="1" t="s">
        <v>1069</v>
      </c>
      <c r="L268" s="4" t="s">
        <v>1074</v>
      </c>
      <c r="M268" s="1" t="s">
        <v>1069</v>
      </c>
      <c r="N268" s="1">
        <f>IF(V267=0,"",V267)</f>
        <v>10</v>
      </c>
      <c r="O268" s="1" t="s">
        <v>1069</v>
      </c>
      <c r="Q268" s="9" t="s">
        <v>5</v>
      </c>
      <c r="R268" s="10" t="str">
        <f>INDEX(AL:AL,W265+1)</f>
        <v>サポート</v>
      </c>
      <c r="S268" s="15" t="s">
        <v>1075</v>
      </c>
      <c r="T268" s="10">
        <f>INDEX(AN:AN,W265+1)</f>
        <v>0</v>
      </c>
      <c r="U268" s="10">
        <f>INDEX(AO:AO,W265+1)</f>
        <v>0</v>
      </c>
      <c r="V268" s="10">
        <f>INDEX(AP:AP,W265+1)</f>
        <v>0</v>
      </c>
      <c r="W268" s="16"/>
      <c r="X268" s="10" t="str">
        <f>INDEX(AZ:AZ,W265+1)</f>
        <v>この</v>
      </c>
      <c r="Y268" s="10" t="str">
        <f>INDEX(BA:BA,W265+1)</f>
        <v/>
      </c>
      <c r="Z268" s="10" t="str">
        <f>INDEX(BB:BB,W265+1)</f>
        <v/>
      </c>
      <c r="AA268" s="10">
        <f>INDEX(BC:BC,W265+1)</f>
        <v>0</v>
      </c>
      <c r="AC268" s="28"/>
      <c r="AD268" s="28"/>
      <c r="BF268" s="9" t="s">
        <v>1049</v>
      </c>
    </row>
    <row r="269" spans="1:58">
      <c r="A269" s="1" t="str">
        <f t="shared" si="51"/>
        <v>|種別|サポート|サブタイプ||||</v>
      </c>
      <c r="B269" s="1" t="s">
        <v>1049</v>
      </c>
      <c r="C269" s="1" t="s">
        <v>1069</v>
      </c>
      <c r="D269" s="4" t="s">
        <v>5</v>
      </c>
      <c r="E269" s="1" t="s">
        <v>1069</v>
      </c>
      <c r="F269" s="1" t="str">
        <f>IF(R268=0,"",R268)</f>
        <v>サポート</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このサポートが戦場に出たとき、昂揚(緑か赤)：ジェム3個を緑か赤に変換する。&amp;br;あなたのターン開始時に、ジェム1個を緑に変換し、ジェム1個を赤に変換する。</v>
      </c>
      <c r="S269" s="11"/>
      <c r="T269" s="11"/>
      <c r="U269" s="11"/>
      <c r="V269" s="12"/>
      <c r="W269" s="16"/>
      <c r="X269" s="8"/>
      <c r="Y269" s="8"/>
      <c r="Z269" s="8"/>
      <c r="AA269" s="30"/>
      <c r="AC269" s="28"/>
      <c r="AD269" s="28"/>
      <c r="BF269" s="9" t="s">
        <v>1049</v>
      </c>
    </row>
    <row r="270" spans="1:58">
      <c r="A270" s="1" t="str">
        <f t="shared" si="51"/>
        <v>|テキスト|&gt;|&gt;|&gt;|&gt;|このサポートが戦場に出たとき、昂揚(緑か赤)：ジェム3個を緑か赤に変換する。&amp;br;あなたのターン開始時に、ジェム1個を緑に変換し、ジェム1個を赤に変換する。|</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このサポートが戦場に出たとき、昂揚(緑か赤)：ジェム3個を緑か赤に変換する。&amp;br;あなたのターン開始時に、ジェム1個を緑に変換し、ジェム1個を赤に変換する。</v>
      </c>
      <c r="O270" s="1" t="s">
        <v>1069</v>
      </c>
      <c r="Q270" s="14" t="s">
        <v>21</v>
      </c>
      <c r="R270" s="10" t="str">
        <f>INDEX(BE:BE,W265+1)</f>
        <v>When this Support enters the battlefield, Delirium Green or Red:Convert 3 gems to Green or Red.</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|英テキスト|&gt;|&gt;|&gt;|&gt;|When this Support enters the battlefield, Delirium Green or Red:Convert 3 gems to Green or Red.|</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When this Support enters the battlefield, Delirium Green or Red:Convert 3 gems to Green or Red.</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|PT|&gt;||シールド数|&gt;|3|</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f>IF(R272=0,"",R272)</f>
        <v>3</v>
      </c>
      <c r="O272" s="1" t="s">
        <v>1069</v>
      </c>
      <c r="Q272" s="17" t="s">
        <v>13</v>
      </c>
      <c r="R272" s="10">
        <f>INDEX(AW:AW,W265+1)</f>
        <v>3</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*拡大鏡/Magnifying Glass</v>
      </c>
      <c r="B279" s="1" t="s">
        <v>1049</v>
      </c>
      <c r="C279" s="1" t="str">
        <f>"*"&amp;R279&amp;"/"&amp;T279</f>
        <v>*拡大鏡/Magnifying Glass</v>
      </c>
      <c r="Q279" s="9" t="s">
        <v>3</v>
      </c>
      <c r="R279" s="10" t="str">
        <f>INDEX(AJ:AJ,W278+1)</f>
        <v>拡大鏡</v>
      </c>
      <c r="S279" s="11" t="s">
        <v>4</v>
      </c>
      <c r="T279" s="10" t="str">
        <f>INDEX(AK:AK,W278+1)</f>
        <v>Magnifying Glass</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無色</v>
      </c>
      <c r="S280" s="15" t="s">
        <v>1</v>
      </c>
      <c r="T280" s="10" t="str">
        <f>INDEX(AG:AG,W278+1)</f>
        <v>アンコモン</v>
      </c>
      <c r="U280" s="15" t="s">
        <v>2</v>
      </c>
      <c r="V280" s="10">
        <f>INDEX(AI:AI,W278+1)</f>
        <v>5</v>
      </c>
      <c r="W280" s="16"/>
      <c r="X280" s="10" t="str">
        <f>INDEX(AQ:AQ,W278+1)</f>
        <v>あなたのターン開始時に、あなたは1マナを得る。</v>
      </c>
      <c r="Y280" s="28"/>
      <c r="Z280" s="28"/>
      <c r="AA280" s="29"/>
      <c r="AC280" s="11"/>
      <c r="AD280" s="11"/>
      <c r="BF280" s="9" t="s">
        <v>1049</v>
      </c>
    </row>
    <row r="281" spans="1:58">
      <c r="A281" s="1" t="str">
        <f t="shared" si="51"/>
        <v>|色|無色|レアリティ|アンコモン|マナコスト|5|</v>
      </c>
      <c r="B281" s="1" t="s">
        <v>1049</v>
      </c>
      <c r="C281" s="1" t="s">
        <v>1069</v>
      </c>
      <c r="D281" s="4" t="s">
        <v>0</v>
      </c>
      <c r="E281" s="1" t="s">
        <v>1069</v>
      </c>
      <c r="F281" s="1" t="str">
        <f>IF(R280=0,"",R280)</f>
        <v>無色</v>
      </c>
      <c r="G281" s="1" t="s">
        <v>1069</v>
      </c>
      <c r="H281" s="4" t="s">
        <v>1073</v>
      </c>
      <c r="I281" s="1" t="s">
        <v>1069</v>
      </c>
      <c r="J281" s="1" t="str">
        <f>IF(T280=0,"",T280)</f>
        <v>アンコモン</v>
      </c>
      <c r="K281" s="1" t="s">
        <v>1069</v>
      </c>
      <c r="L281" s="4" t="s">
        <v>1074</v>
      </c>
      <c r="M281" s="1" t="s">
        <v>1069</v>
      </c>
      <c r="N281" s="1">
        <f>IF(V280=0,"",V280)</f>
        <v>5</v>
      </c>
      <c r="O281" s="1" t="s">
        <v>1069</v>
      </c>
      <c r="Q281" s="9" t="s">
        <v>5</v>
      </c>
      <c r="R281" s="10" t="str">
        <f>INDEX(AL:AL,W278+1)</f>
        <v>サポート</v>
      </c>
      <c r="S281" s="15" t="s">
        <v>1075</v>
      </c>
      <c r="T281" s="10">
        <f>INDEX(AN:AN,W278+1)</f>
        <v>0</v>
      </c>
      <c r="U281" s="10">
        <f>INDEX(AO:AO,W278+1)</f>
        <v>0</v>
      </c>
      <c r="V281" s="10">
        <f>INDEX(AP:AP,W278+1)</f>
        <v>0</v>
      </c>
      <c r="W281" s="16"/>
      <c r="X281" s="10" t="str">
        <f>INDEX(AZ:AZ,W278+1)</f>
        <v>あな</v>
      </c>
      <c r="Y281" s="10" t="str">
        <f>INDEX(BA:BA,W278+1)</f>
        <v/>
      </c>
      <c r="Z281" s="10" t="str">
        <f>INDEX(BB:BB,W278+1)</f>
        <v/>
      </c>
      <c r="AA281" s="10">
        <f>INDEX(BC:BC,W278+1)</f>
        <v>0</v>
      </c>
      <c r="AC281" s="28"/>
      <c r="AD281" s="28"/>
      <c r="BF281" s="9" t="s">
        <v>1049</v>
      </c>
    </row>
    <row r="282" spans="1:58">
      <c r="A282" s="1" t="str">
        <f t="shared" si="51"/>
        <v>|種別|サポート|サブタイプ||||</v>
      </c>
      <c r="B282" s="1" t="s">
        <v>1049</v>
      </c>
      <c r="C282" s="1" t="s">
        <v>1069</v>
      </c>
      <c r="D282" s="4" t="s">
        <v>5</v>
      </c>
      <c r="E282" s="1" t="s">
        <v>1069</v>
      </c>
      <c r="F282" s="1" t="str">
        <f>IF(R281=0,"",R281)</f>
        <v>サポート</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あなたのターン開始時に、あなたは1マナを得る。&amp;br;ジェム1個を起動する：調査を行う。</v>
      </c>
      <c r="S282" s="11"/>
      <c r="T282" s="11"/>
      <c r="U282" s="11"/>
      <c r="V282" s="12"/>
      <c r="W282" s="16"/>
      <c r="X282" s="8"/>
      <c r="Y282" s="8"/>
      <c r="Z282" s="8"/>
      <c r="AA282" s="30"/>
      <c r="AC282" s="28"/>
      <c r="AD282" s="28"/>
      <c r="BF282" s="9" t="s">
        <v>1049</v>
      </c>
    </row>
    <row r="283" spans="1:58">
      <c r="A283" s="1" t="str">
        <f t="shared" si="51"/>
        <v>|テキスト|&gt;|&gt;|&gt;|&gt;|あなたのターン開始時に、あなたは1マナを得る。&amp;br;ジェム1個を起動する：調査を行う。|</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あなたのターン開始時に、あなたは1マナを得る。&amp;br;ジェム1個を起動する：調査を行う。</v>
      </c>
      <c r="O283" s="1" t="s">
        <v>1069</v>
      </c>
      <c r="Q283" s="14" t="s">
        <v>21</v>
      </c>
      <c r="R283" s="10" t="str">
        <f>INDEX(BE:BE,W278+1)</f>
        <v>At the beginning of your turn, you gain 1 mana.&amp;br;Activate 1:Investigate.</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|英テキスト|&gt;|&gt;|&gt;|&gt;|At the beginning of your turn, you gain 1 mana.&amp;br;Activate 1:Investigate.|</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At the beginning of your turn, you gain 1 mana.&amp;br;Activate 1:Investigate.</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|PT|&gt;||シールド数|&gt;|3|</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f>IF(R285=0,"",R285)</f>
        <v>3</v>
      </c>
      <c r="O285" s="1" t="s">
        <v>1069</v>
      </c>
      <c r="Q285" s="17" t="s">
        <v>13</v>
      </c>
      <c r="R285" s="10">
        <f>INDEX(AW:AW,W278+1)</f>
        <v>3</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*忘れられていた家宝/Neglected Heirloom</v>
      </c>
      <c r="B292" s="1" t="s">
        <v>1049</v>
      </c>
      <c r="C292" s="1" t="str">
        <f>"*"&amp;R292&amp;"/"&amp;T292</f>
        <v>*忘れられていた家宝/Neglected Heirloom</v>
      </c>
      <c r="Q292" s="9" t="s">
        <v>3</v>
      </c>
      <c r="R292" s="10" t="str">
        <f>INDEX(AJ:AJ,W291+1)</f>
        <v>忘れられていた家宝</v>
      </c>
      <c r="S292" s="11" t="s">
        <v>4</v>
      </c>
      <c r="T292" s="10" t="str">
        <f>INDEX(AK:AK,W291+1)</f>
        <v>Neglected Heirloom</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無色</v>
      </c>
      <c r="S293" s="15" t="s">
        <v>1</v>
      </c>
      <c r="T293" s="10" t="str">
        <f>INDEX(AG:AG,W291+1)</f>
        <v>アンコモン</v>
      </c>
      <c r="U293" s="15" t="s">
        <v>2</v>
      </c>
      <c r="V293" s="10">
        <f>INDEX(AI:AI,W291+1)</f>
        <v>7</v>
      </c>
      <c r="W293" s="16"/>
      <c r="X293" s="10" t="str">
        <f>INDEX(AQ:AQ,W291+1)</f>
        <v>あなたがコントロールするクリーチャーが変身したとき、そのクリーチャーは+2/+2の修正を受ける。</v>
      </c>
      <c r="Y293" s="28"/>
      <c r="Z293" s="28"/>
      <c r="AA293" s="29"/>
      <c r="AC293" s="11"/>
      <c r="AD293" s="11"/>
      <c r="BF293" s="9" t="s">
        <v>1049</v>
      </c>
    </row>
    <row r="294" spans="1:58">
      <c r="A294" s="1" t="str">
        <f t="shared" si="51"/>
        <v>|色|無色|レアリティ|アンコモン|マナコスト|7|</v>
      </c>
      <c r="B294" s="1" t="s">
        <v>1049</v>
      </c>
      <c r="C294" s="1" t="s">
        <v>1069</v>
      </c>
      <c r="D294" s="4" t="s">
        <v>0</v>
      </c>
      <c r="E294" s="1" t="s">
        <v>1069</v>
      </c>
      <c r="F294" s="1" t="str">
        <f>IF(R293=0,"",R293)</f>
        <v>無色</v>
      </c>
      <c r="G294" s="1" t="s">
        <v>1069</v>
      </c>
      <c r="H294" s="4" t="s">
        <v>1073</v>
      </c>
      <c r="I294" s="1" t="s">
        <v>1069</v>
      </c>
      <c r="J294" s="1" t="str">
        <f>IF(T293=0,"",T293)</f>
        <v>アンコモン</v>
      </c>
      <c r="K294" s="1" t="s">
        <v>1069</v>
      </c>
      <c r="L294" s="4" t="s">
        <v>1074</v>
      </c>
      <c r="M294" s="1" t="s">
        <v>1069</v>
      </c>
      <c r="N294" s="1">
        <f>IF(V293=0,"",V293)</f>
        <v>7</v>
      </c>
      <c r="O294" s="1" t="s">
        <v>1069</v>
      </c>
      <c r="Q294" s="9" t="s">
        <v>5</v>
      </c>
      <c r="R294" s="10" t="str">
        <f>INDEX(AL:AL,W291+1)</f>
        <v>サポート</v>
      </c>
      <c r="S294" s="15" t="s">
        <v>1075</v>
      </c>
      <c r="T294" s="10">
        <f>INDEX(AN:AN,W291+1)</f>
        <v>0</v>
      </c>
      <c r="U294" s="10">
        <f>INDEX(AO:AO,W291+1)</f>
        <v>0</v>
      </c>
      <c r="V294" s="10">
        <f>INDEX(AP:AP,W291+1)</f>
        <v>0</v>
      </c>
      <c r="W294" s="16"/>
      <c r="X294" s="10" t="str">
        <f>INDEX(AZ:AZ,W291+1)</f>
        <v>あな</v>
      </c>
      <c r="Y294" s="10" t="str">
        <f>INDEX(BA:BA,W291+1)</f>
        <v/>
      </c>
      <c r="Z294" s="10" t="str">
        <f>INDEX(BB:BB,W291+1)</f>
        <v/>
      </c>
      <c r="AA294" s="10">
        <f>INDEX(BC:BC,W291+1)</f>
        <v>0</v>
      </c>
      <c r="AC294" s="28"/>
      <c r="AD294" s="28"/>
      <c r="BF294" s="9" t="s">
        <v>1049</v>
      </c>
    </row>
    <row r="295" spans="1:58">
      <c r="A295" s="1" t="str">
        <f t="shared" si="51"/>
        <v>|種別|サポート|サブタイプ||||</v>
      </c>
      <c r="B295" s="1" t="s">
        <v>1049</v>
      </c>
      <c r="C295" s="1" t="s">
        <v>1069</v>
      </c>
      <c r="D295" s="4" t="s">
        <v>5</v>
      </c>
      <c r="E295" s="1" t="s">
        <v>1069</v>
      </c>
      <c r="F295" s="1" t="str">
        <f>IF(R294=0,"",R294)</f>
        <v>サポート</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あなたがコントロールするクリーチャーが変身したとき、そのクリーチャーは+2/+2の修正を受ける。</v>
      </c>
      <c r="S295" s="11"/>
      <c r="T295" s="11"/>
      <c r="U295" s="11"/>
      <c r="V295" s="12"/>
      <c r="W295" s="16"/>
      <c r="X295" s="8"/>
      <c r="Y295" s="8"/>
      <c r="Z295" s="8"/>
      <c r="AA295" s="30"/>
      <c r="AC295" s="28"/>
      <c r="AD295" s="28"/>
      <c r="BF295" s="9" t="s">
        <v>1049</v>
      </c>
    </row>
    <row r="296" spans="1:58">
      <c r="A296" s="1" t="str">
        <f t="shared" si="51"/>
        <v>|テキスト|&gt;|&gt;|&gt;|&gt;|あなたがコントロールするクリーチャーが変身したとき、そのクリーチャーは+2/+2の修正を受ける。|</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あなたがコントロールするクリーチャーが変身したとき、そのクリーチャーは+2/+2の修正を受ける。</v>
      </c>
      <c r="O296" s="1" t="s">
        <v>1069</v>
      </c>
      <c r="Q296" s="14" t="s">
        <v>21</v>
      </c>
      <c r="R296" s="10" t="str">
        <f>INDEX(BE:BE,W291+1)</f>
        <v>When a creature you control Transforms, that creature gains +2/+2.</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|英テキスト|&gt;|&gt;|&gt;|&gt;|When a creature you control Transforms, that creature gains +2/+2.|</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When a creature you control Transforms, that creature gains +2/+2.</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|PT|&gt;||シールド数|&gt;|3|</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f>IF(R298=0,"",R298)</f>
        <v>3</v>
      </c>
      <c r="O298" s="1" t="s">
        <v>1069</v>
      </c>
      <c r="Q298" s="17" t="s">
        <v>13</v>
      </c>
      <c r="R298" s="10">
        <f>INDEX(AW:AW,W291+1)</f>
        <v>3</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*港町/Port Town</v>
      </c>
      <c r="B305" s="1" t="s">
        <v>1049</v>
      </c>
      <c r="C305" s="1" t="str">
        <f>"*"&amp;R305&amp;"/"&amp;T305</f>
        <v>*港町/Port Town</v>
      </c>
      <c r="Q305" s="9" t="s">
        <v>3</v>
      </c>
      <c r="R305" s="10" t="str">
        <f>INDEX(AJ:AJ,W304+1)</f>
        <v>港町</v>
      </c>
      <c r="S305" s="11" t="s">
        <v>4</v>
      </c>
      <c r="T305" s="10" t="str">
        <f>INDEX(AK:AK,W304+1)</f>
        <v>Port Town</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無色</v>
      </c>
      <c r="S306" s="15" t="s">
        <v>1</v>
      </c>
      <c r="T306" s="10" t="str">
        <f>INDEX(AG:AG,W304+1)</f>
        <v>アンコモン</v>
      </c>
      <c r="U306" s="15" t="s">
        <v>2</v>
      </c>
      <c r="V306" s="10">
        <f>INDEX(AI:AI,W304+1)</f>
        <v>10</v>
      </c>
      <c r="W306" s="16"/>
      <c r="X306" s="10" t="str">
        <f>INDEX(AQ:AQ,W304+1)</f>
        <v>このサポートが戦場に出たとき、昂揚(青か白)：ジェム3個を白か青に変換する。</v>
      </c>
      <c r="Y306" s="28"/>
      <c r="Z306" s="28"/>
      <c r="AA306" s="29"/>
      <c r="AC306" s="11"/>
      <c r="AD306" s="11"/>
      <c r="BF306" s="9" t="s">
        <v>1049</v>
      </c>
    </row>
    <row r="307" spans="1:58">
      <c r="A307" s="1" t="str">
        <f t="shared" si="51"/>
        <v>|色|無色|レアリティ|アンコモン|マナコスト|10|</v>
      </c>
      <c r="B307" s="1" t="s">
        <v>1049</v>
      </c>
      <c r="C307" s="1" t="s">
        <v>1069</v>
      </c>
      <c r="D307" s="4" t="s">
        <v>0</v>
      </c>
      <c r="E307" s="1" t="s">
        <v>1069</v>
      </c>
      <c r="F307" s="1" t="str">
        <f>IF(R306=0,"",R306)</f>
        <v>無色</v>
      </c>
      <c r="G307" s="1" t="s">
        <v>1069</v>
      </c>
      <c r="H307" s="4" t="s">
        <v>1073</v>
      </c>
      <c r="I307" s="1" t="s">
        <v>1069</v>
      </c>
      <c r="J307" s="1" t="str">
        <f>IF(T306=0,"",T306)</f>
        <v>アンコモン</v>
      </c>
      <c r="K307" s="1" t="s">
        <v>1069</v>
      </c>
      <c r="L307" s="4" t="s">
        <v>1074</v>
      </c>
      <c r="M307" s="1" t="s">
        <v>1069</v>
      </c>
      <c r="N307" s="1">
        <f>IF(V306=0,"",V306)</f>
        <v>10</v>
      </c>
      <c r="O307" s="1" t="s">
        <v>1069</v>
      </c>
      <c r="Q307" s="9" t="s">
        <v>5</v>
      </c>
      <c r="R307" s="10" t="str">
        <f>INDEX(AL:AL,W304+1)</f>
        <v>サポート</v>
      </c>
      <c r="S307" s="15" t="s">
        <v>1075</v>
      </c>
      <c r="T307" s="10">
        <f>INDEX(AN:AN,W304+1)</f>
        <v>0</v>
      </c>
      <c r="U307" s="10">
        <f>INDEX(AO:AO,W304+1)</f>
        <v>0</v>
      </c>
      <c r="V307" s="10">
        <f>INDEX(AP:AP,W304+1)</f>
        <v>0</v>
      </c>
      <c r="W307" s="16"/>
      <c r="X307" s="10" t="str">
        <f>INDEX(AZ:AZ,W304+1)</f>
        <v>この</v>
      </c>
      <c r="Y307" s="10" t="str">
        <f>INDEX(BA:BA,W304+1)</f>
        <v/>
      </c>
      <c r="Z307" s="10" t="str">
        <f>INDEX(BB:BB,W304+1)</f>
        <v/>
      </c>
      <c r="AA307" s="10">
        <f>INDEX(BC:BC,W304+1)</f>
        <v>0</v>
      </c>
      <c r="AC307" s="28"/>
      <c r="AD307" s="28"/>
      <c r="BF307" s="9" t="s">
        <v>1049</v>
      </c>
    </row>
    <row r="308" spans="1:58">
      <c r="A308" s="1" t="str">
        <f t="shared" si="51"/>
        <v>|種別|サポート|サブタイプ||||</v>
      </c>
      <c r="B308" s="1" t="s">
        <v>1049</v>
      </c>
      <c r="C308" s="1" t="s">
        <v>1069</v>
      </c>
      <c r="D308" s="4" t="s">
        <v>5</v>
      </c>
      <c r="E308" s="1" t="s">
        <v>1069</v>
      </c>
      <c r="F308" s="1" t="str">
        <f>IF(R307=0,"",R307)</f>
        <v>サポート</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このサポートが戦場に出たとき、昂揚(青か白)：ジェム3個を白か青に変換する。&amp;br;あなたのターン開始時に、ジェム1個を白に変換し、ジェム1個を青に変換する。</v>
      </c>
      <c r="S308" s="11"/>
      <c r="T308" s="11"/>
      <c r="U308" s="11"/>
      <c r="V308" s="12"/>
      <c r="W308" s="16"/>
      <c r="X308" s="8"/>
      <c r="Y308" s="8"/>
      <c r="Z308" s="8"/>
      <c r="AA308" s="30"/>
      <c r="AC308" s="28"/>
      <c r="AD308" s="28"/>
      <c r="BF308" s="9" t="s">
        <v>1049</v>
      </c>
    </row>
    <row r="309" spans="1:58">
      <c r="A309" s="1" t="str">
        <f t="shared" si="51"/>
        <v>|テキスト|&gt;|&gt;|&gt;|&gt;|このサポートが戦場に出たとき、昂揚(青か白)：ジェム3個を白か青に変換する。&amp;br;あなたのターン開始時に、ジェム1個を白に変換し、ジェム1個を青に変換する。|</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このサポートが戦場に出たとき、昂揚(青か白)：ジェム3個を白か青に変換する。&amp;br;あなたのターン開始時に、ジェム1個を白に変換し、ジェム1個を青に変換する。</v>
      </c>
      <c r="O309" s="1" t="s">
        <v>1069</v>
      </c>
      <c r="Q309" s="14" t="s">
        <v>21</v>
      </c>
      <c r="R309" s="10" t="str">
        <f>INDEX(BE:BE,W304+1)</f>
        <v>When this support enters the battlefield, Delirium Blue or White, convert 3 gems to White or Blue.&amp;br;At the beginning of your turn, convert 1 gem to White and 1 gem to Blue.</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|英テキスト|&gt;|&gt;|&gt;|&gt;|When this support enters the battlefield, Delirium Blue or White, convert 3 gems to White or Blue.&amp;br;At the beginning of your turn, convert 1 gem to White and 1 gem to Blue.|</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When this support enters the battlefield, Delirium Blue or White, convert 3 gems to White or Blue.&amp;br;At the beginning of your turn, convert 1 gem to White and 1 gem to Blue.</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|PT|&gt;||シールド数|&gt;|3|</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f>IF(R311=0,"",R311)</f>
        <v>3</v>
      </c>
      <c r="O311" s="1" t="s">
        <v>1069</v>
      </c>
      <c r="Q311" s="17" t="s">
        <v>13</v>
      </c>
      <c r="R311" s="10">
        <f>INDEX(AW:AW,W304+1)</f>
        <v>3</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*ウェストヴェイルの修道院/Westvale Abbey</v>
      </c>
      <c r="B318" s="1" t="s">
        <v>1049</v>
      </c>
      <c r="C318" s="1" t="str">
        <f>"*"&amp;R318&amp;"/"&amp;T318</f>
        <v>*ウェストヴェイルの修道院/Westvale Abbey</v>
      </c>
      <c r="Q318" s="9" t="s">
        <v>3</v>
      </c>
      <c r="R318" s="10" t="str">
        <f>INDEX(AJ:AJ,W317+1)</f>
        <v>ウェストヴェイルの修道院</v>
      </c>
      <c r="S318" s="11" t="s">
        <v>4</v>
      </c>
      <c r="T318" s="10" t="str">
        <f>INDEX(AK:AK,W317+1)</f>
        <v>Westvale Abbey</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無色</v>
      </c>
      <c r="S319" s="15" t="s">
        <v>1</v>
      </c>
      <c r="T319" s="10" t="str">
        <f>INDEX(AG:AG,W317+1)</f>
        <v>レア</v>
      </c>
      <c r="U319" s="15" t="s">
        <v>2</v>
      </c>
      <c r="V319" s="10">
        <f>INDEX(AI:AI,W317+1)</f>
        <v>15</v>
      </c>
      <c r="W319" s="16"/>
      <c r="X319" s="10" t="str">
        <f>INDEX(AQ:AQ,W317+1)</f>
        <v>あなたのターン開始時に、このクリーチャーのタフネスが10以下である場合、このクリーチャーは変身する。</v>
      </c>
      <c r="Y319" s="28"/>
      <c r="Z319" s="28"/>
      <c r="AA319" s="29"/>
      <c r="AC319" s="11"/>
      <c r="AD319" s="11"/>
      <c r="BF319" s="9" t="s">
        <v>1049</v>
      </c>
    </row>
    <row r="320" spans="1:58">
      <c r="A320" s="1" t="str">
        <f t="shared" si="51"/>
        <v>|色|無色|レアリティ|レア|マナコスト|15|</v>
      </c>
      <c r="B320" s="1" t="s">
        <v>1049</v>
      </c>
      <c r="C320" s="1" t="s">
        <v>1069</v>
      </c>
      <c r="D320" s="4" t="s">
        <v>0</v>
      </c>
      <c r="E320" s="1" t="s">
        <v>1069</v>
      </c>
      <c r="F320" s="1" t="str">
        <f>IF(R319=0,"",R319)</f>
        <v>無色</v>
      </c>
      <c r="G320" s="1" t="s">
        <v>1069</v>
      </c>
      <c r="H320" s="4" t="s">
        <v>1073</v>
      </c>
      <c r="I320" s="1" t="s">
        <v>1069</v>
      </c>
      <c r="J320" s="1" t="str">
        <f>IF(T319=0,"",T319)</f>
        <v>レア</v>
      </c>
      <c r="K320" s="1" t="s">
        <v>1069</v>
      </c>
      <c r="L320" s="4" t="s">
        <v>1074</v>
      </c>
      <c r="M320" s="1" t="s">
        <v>1069</v>
      </c>
      <c r="N320" s="1">
        <f>IF(V319=0,"",V319)</f>
        <v>15</v>
      </c>
      <c r="O320" s="1" t="s">
        <v>1069</v>
      </c>
      <c r="Q320" s="9" t="s">
        <v>5</v>
      </c>
      <c r="R320" s="10" t="str">
        <f>INDEX(AL:AL,W317+1)</f>
        <v>クリーチャー</v>
      </c>
      <c r="S320" s="15" t="s">
        <v>1075</v>
      </c>
      <c r="T320" s="10" t="str">
        <f>INDEX(AN:AN,W317+1)</f>
        <v>構築物</v>
      </c>
      <c r="U320" s="10">
        <f>INDEX(AO:AO,W317+1)</f>
        <v>0</v>
      </c>
      <c r="V320" s="10">
        <f>INDEX(AP:AP,W317+1)</f>
        <v>0</v>
      </c>
      <c r="W320" s="16"/>
      <c r="X320" s="10" t="str">
        <f>INDEX(AZ:AZ,W317+1)</f>
        <v>あな</v>
      </c>
      <c r="Y320" s="10" t="str">
        <f>INDEX(BA:BA,W317+1)</f>
        <v/>
      </c>
      <c r="Z320" s="10" t="str">
        <f>INDEX(BB:BB,W317+1)</f>
        <v/>
      </c>
      <c r="AA320" s="10">
        <f>INDEX(BC:BC,W317+1)</f>
        <v>0</v>
      </c>
      <c r="AC320" s="28"/>
      <c r="AD320" s="28"/>
      <c r="BF320" s="9" t="s">
        <v>1049</v>
      </c>
    </row>
    <row r="321" spans="1:58">
      <c r="A321" s="1" t="str">
        <f t="shared" si="51"/>
        <v>|種別|クリーチャー|サブタイプ|構築物|||</v>
      </c>
      <c r="B321" s="1" t="s">
        <v>1049</v>
      </c>
      <c r="C321" s="1" t="s">
        <v>1069</v>
      </c>
      <c r="D321" s="4" t="s">
        <v>5</v>
      </c>
      <c r="E321" s="1" t="s">
        <v>1069</v>
      </c>
      <c r="F321" s="1" t="str">
        <f>IF(R320=0,"",R320)</f>
        <v>クリーチャー</v>
      </c>
      <c r="G321" s="1" t="s">
        <v>1069</v>
      </c>
      <c r="H321" s="4" t="s">
        <v>1078</v>
      </c>
      <c r="I321" s="1" t="s">
        <v>1069</v>
      </c>
      <c r="J321" s="1" t="str">
        <f>IF(T320=0,"",T320)</f>
        <v>構築物</v>
      </c>
      <c r="K321" s="1" t="s">
        <v>1069</v>
      </c>
      <c r="L321" s="1" t="str">
        <f>IF(U320=0,"",U320)</f>
        <v/>
      </c>
      <c r="M321" s="1" t="s">
        <v>1069</v>
      </c>
      <c r="N321" s="1" t="str">
        <f>IF(V320=0,"",V320)</f>
        <v/>
      </c>
      <c r="O321" s="1" t="s">
        <v>1069</v>
      </c>
      <c r="Q321" s="9" t="s">
        <v>1079</v>
      </c>
      <c r="R321" s="10" t="str">
        <f>INDEX(BD:BD,W317+1)</f>
        <v>あなたのターン開始時に、このクリーチャーのタフネスが10以下である場合、このクリーチャーは変身する。&amp;br;あなたがコントロールする人間が死亡したとき、このクリーチャーは0/-5の修正を受ける。&amp;br;ジェム3個を起動する：1/1の黒であり白である人間･クレリック･トークンを1体召喚する。&amp;br;このクリーチャーはブロックできない。</v>
      </c>
      <c r="S321" s="11"/>
      <c r="T321" s="11"/>
      <c r="U321" s="11"/>
      <c r="V321" s="12"/>
      <c r="W321" s="16"/>
      <c r="X321" s="8" t="s">
        <v>1049</v>
      </c>
      <c r="Y321" s="8"/>
      <c r="Z321" s="8"/>
      <c r="AA321" s="30"/>
      <c r="AC321" s="28"/>
      <c r="AD321" s="28"/>
      <c r="BF321" s="9" t="s">
        <v>1049</v>
      </c>
    </row>
    <row r="322" spans="1:58">
      <c r="A322" s="1" t="str">
        <f t="shared" si="51"/>
        <v>|テキスト|&gt;|&gt;|&gt;|&gt;|あなたのターン開始時に、このクリーチャーのタフネスが10以下である場合、このクリーチャーは変身する。&amp;br;あなたがコントロールする人間が死亡したとき、このクリーチャーは0/-5の修正を受ける。&amp;br;ジェム3個を起動する：1/1の黒であり白である人間･クレリック･トークンを1体召喚する。&amp;br;このクリーチャーはブロックできない。|</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あなたのターン開始時に、このクリーチャーのタフネスが10以下である場合、このクリーチャーは変身する。&amp;br;あなたがコントロールする人間が死亡したとき、このクリーチャーは0/-5の修正を受ける。&amp;br;ジェム3個を起動する：1/1の黒であり白である人間･クレリック･トークンを1体召喚する。&amp;br;このクリーチャーはブロックできない。</v>
      </c>
      <c r="O322" s="1" t="s">
        <v>1069</v>
      </c>
      <c r="Q322" s="14" t="s">
        <v>21</v>
      </c>
      <c r="R322" s="10" t="str">
        <f>INDEX(BE:BE,W317+1)</f>
        <v>At the beginning of your turn, if this creature has 10 or less Toughness, Transform this creature.&amp;br;When a Human you control is Destroyed, give 0/-5 to this creature.&amp;br;Activate 3:Summon 1 1/1 Black and White Human Cleric creature token.</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|英テキスト|&gt;|&gt;|&gt;|&gt;|At the beginning of your turn, if this creature has 10 or less Toughness, Transform this creature.&amp;br;When a Human you control is Destroyed, give 0/-5 to this creature.&amp;br;Activate 3:Summon 1 1/1 Black and White Human Cleric creature token.|</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At the beginning of your turn, if this creature has 10 or less Toughness, Transform this creature.&amp;br;When a Human you control is Destroyed, give 0/-5 to this creature.&amp;br;Activate 3:Summon 1 1/1 Black and White Human Cleric creature token.</v>
      </c>
      <c r="O323" s="1" t="s">
        <v>1069</v>
      </c>
      <c r="Q323" s="9" t="s">
        <v>12</v>
      </c>
      <c r="R323" s="10" t="str">
        <f>IF(INDEX(AX:AX,W317+1)="",0,INDEX(AX:AX,W317+1)&amp;"/"&amp;INDEX(AY:AY,W317+1))</f>
        <v>0/35</v>
      </c>
      <c r="S323" s="11"/>
      <c r="T323" s="11"/>
      <c r="U323" s="11"/>
      <c r="V323" s="12"/>
      <c r="W323" s="16"/>
      <c r="X323" s="9"/>
      <c r="Y323" s="28"/>
      <c r="Z323" s="28"/>
      <c r="AA323" s="29"/>
      <c r="AC323" s="28"/>
      <c r="AD323" s="28"/>
      <c r="BF323" s="9" t="s">
        <v>1049</v>
      </c>
    </row>
    <row r="324" spans="1:58">
      <c r="A324" s="1" t="str">
        <f t="shared" si="51"/>
        <v>|PT|&gt;|0/35|シールド数|&gt;||</v>
      </c>
      <c r="B324" s="1" t="s">
        <v>1049</v>
      </c>
      <c r="C324" s="1" t="s">
        <v>1069</v>
      </c>
      <c r="D324" s="1" t="s">
        <v>12</v>
      </c>
      <c r="E324" s="1" t="s">
        <v>1069</v>
      </c>
      <c r="F324" s="1" t="s">
        <v>1083</v>
      </c>
      <c r="G324" s="1" t="s">
        <v>1069</v>
      </c>
      <c r="H324" s="1" t="str">
        <f>IF(R323=0,"",R323)</f>
        <v>0/35</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*不敬の皇子、オーメンダール/Ormendahl, Profane Prince</v>
      </c>
      <c r="B331" s="1" t="s">
        <v>1049</v>
      </c>
      <c r="C331" s="1" t="str">
        <f>"*"&amp;R331&amp;"/"&amp;T331</f>
        <v>*不敬の皇子、オーメンダール/Ormendahl, Profane Prince</v>
      </c>
      <c r="Q331" s="9" t="s">
        <v>3</v>
      </c>
      <c r="R331" s="10" t="str">
        <f>INDEX(AJ:AJ,W330+1)</f>
        <v>不敬の皇子、オーメンダール</v>
      </c>
      <c r="S331" s="11" t="s">
        <v>4</v>
      </c>
      <c r="T331" s="10" t="str">
        <f>INDEX(AK:AK,W330+1)</f>
        <v>Ormendahl, Profane Prince</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無色</v>
      </c>
      <c r="S332" s="15" t="s">
        <v>1</v>
      </c>
      <c r="T332" s="10" t="str">
        <f>INDEX(AG:AG,W330+1)</f>
        <v>レア</v>
      </c>
      <c r="U332" s="15" t="s">
        <v>2</v>
      </c>
      <c r="V332" s="10">
        <f>INDEX(AI:AI,W330+1)</f>
        <v>1</v>
      </c>
      <c r="W332" s="16"/>
      <c r="X332" s="10" t="str">
        <f>INDEX(AQ:AQ,W330+1)</f>
        <v>飛行 絆魂 速攻</v>
      </c>
      <c r="Y332" s="28"/>
      <c r="Z332" s="28"/>
      <c r="AA332" s="29"/>
      <c r="AC332" s="11"/>
      <c r="AD332" s="11"/>
      <c r="BF332" s="9" t="s">
        <v>1049</v>
      </c>
    </row>
    <row r="333" spans="1:58">
      <c r="A333" s="1" t="str">
        <f t="shared" si="62"/>
        <v>|色|無色|レアリティ|レア|マナコスト|1|</v>
      </c>
      <c r="B333" s="1" t="s">
        <v>1049</v>
      </c>
      <c r="C333" s="1" t="s">
        <v>1069</v>
      </c>
      <c r="D333" s="4" t="s">
        <v>0</v>
      </c>
      <c r="E333" s="1" t="s">
        <v>1069</v>
      </c>
      <c r="F333" s="1" t="str">
        <f>IF(R332=0,"",R332)</f>
        <v>無色</v>
      </c>
      <c r="G333" s="1" t="s">
        <v>1069</v>
      </c>
      <c r="H333" s="4" t="s">
        <v>1073</v>
      </c>
      <c r="I333" s="1" t="s">
        <v>1069</v>
      </c>
      <c r="J333" s="1" t="str">
        <f>IF(T332=0,"",T332)</f>
        <v>レア</v>
      </c>
      <c r="K333" s="1" t="s">
        <v>1069</v>
      </c>
      <c r="L333" s="4" t="s">
        <v>1074</v>
      </c>
      <c r="M333" s="1" t="s">
        <v>1069</v>
      </c>
      <c r="N333" s="1">
        <f>IF(V332=0,"",V332)</f>
        <v>1</v>
      </c>
      <c r="O333" s="1" t="s">
        <v>1069</v>
      </c>
      <c r="Q333" s="9" t="s">
        <v>5</v>
      </c>
      <c r="R333" s="10" t="str">
        <f>INDEX(AL:AL,W330+1)</f>
        <v>クリーチャー</v>
      </c>
      <c r="S333" s="15" t="s">
        <v>1075</v>
      </c>
      <c r="T333" s="10" t="str">
        <f>INDEX(AN:AN,W330+1)</f>
        <v>デーモン</v>
      </c>
      <c r="U333" s="10">
        <f>INDEX(AO:AO,W330+1)</f>
        <v>0</v>
      </c>
      <c r="V333" s="10">
        <f>INDEX(AP:AP,W330+1)</f>
        <v>0</v>
      </c>
      <c r="W333" s="16"/>
      <c r="X333" s="10" t="str">
        <f>INDEX(AZ:AZ,W330+1)</f>
        <v>飛行</v>
      </c>
      <c r="Y333" s="10" t="str">
        <f>INDEX(BA:BA,W330+1)</f>
        <v>絆魂</v>
      </c>
      <c r="Z333" s="10" t="str">
        <f>INDEX(BB:BB,W330+1)</f>
        <v>速攻</v>
      </c>
      <c r="AA333" s="10">
        <f>INDEX(BC:BC,W330+1)</f>
        <v>0</v>
      </c>
      <c r="AC333" s="28"/>
      <c r="AD333" s="28"/>
      <c r="BF333" s="9" t="s">
        <v>1049</v>
      </c>
    </row>
    <row r="334" spans="1:58">
      <c r="A334" s="1" t="str">
        <f t="shared" si="62"/>
        <v>|種別|クリーチャー|サブタイプ|デーモン|||</v>
      </c>
      <c r="B334" s="1" t="s">
        <v>1049</v>
      </c>
      <c r="C334" s="1" t="s">
        <v>1069</v>
      </c>
      <c r="D334" s="4" t="s">
        <v>5</v>
      </c>
      <c r="E334" s="1" t="s">
        <v>1069</v>
      </c>
      <c r="F334" s="1" t="str">
        <f>IF(R333=0,"",R333)</f>
        <v>クリーチャー</v>
      </c>
      <c r="G334" s="1" t="s">
        <v>1069</v>
      </c>
      <c r="H334" s="4" t="s">
        <v>1078</v>
      </c>
      <c r="I334" s="1" t="s">
        <v>1069</v>
      </c>
      <c r="J334" s="1" t="str">
        <f>IF(T333=0,"",T333)</f>
        <v>デーモン</v>
      </c>
      <c r="K334" s="1" t="s">
        <v>1069</v>
      </c>
      <c r="L334" s="1" t="str">
        <f>IF(U333=0,"",U333)</f>
        <v/>
      </c>
      <c r="M334" s="1" t="s">
        <v>1069</v>
      </c>
      <c r="N334" s="1" t="str">
        <f>IF(V333=0,"",V333)</f>
        <v/>
      </c>
      <c r="O334" s="1" t="s">
        <v>1069</v>
      </c>
      <c r="Q334" s="9" t="s">
        <v>1079</v>
      </c>
      <c r="R334" s="10" t="str">
        <f>INDEX(BD:BD,W330+1)</f>
        <v>飛行 絆魂 速攻</v>
      </c>
      <c r="S334" s="11"/>
      <c r="T334" s="11"/>
      <c r="U334" s="11"/>
      <c r="V334" s="12"/>
      <c r="W334" s="16"/>
      <c r="X334" s="8"/>
      <c r="Y334" s="8"/>
      <c r="Z334" s="8"/>
      <c r="AA334" s="30"/>
      <c r="AC334" s="28"/>
      <c r="AD334" s="28"/>
      <c r="BF334" s="9" t="s">
        <v>1049</v>
      </c>
    </row>
    <row r="335" spans="1:58">
      <c r="A335" s="1" t="str">
        <f t="shared" si="62"/>
        <v>|テキスト|&gt;|&gt;|&gt;|&gt;|飛行 絆魂 速攻|</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飛行 絆魂 速攻</v>
      </c>
      <c r="O335" s="1" t="s">
        <v>1069</v>
      </c>
      <c r="Q335" s="14" t="s">
        <v>21</v>
      </c>
      <c r="R335" s="10" t="str">
        <f>INDEX(BE:BE,W330+1)</f>
        <v/>
      </c>
      <c r="S335" s="11" t="s">
        <v>1173</v>
      </c>
      <c r="T335" s="10" t="str">
        <f>IF(X335="","",X335&amp;IF(Y335="",""," "&amp;Y335)&amp;IF(Z335="",""," "&amp;Z335)&amp;IF(AA335="",""," "&amp;AA335))</f>
        <v>Flying Lifelink Haste  </v>
      </c>
      <c r="U335" s="11"/>
      <c r="V335" s="12"/>
      <c r="W335" s="16" t="s">
        <v>1084</v>
      </c>
      <c r="X335" s="9" t="str">
        <f t="shared" ref="X335:AA335" si="64">IF(ISERROR(IF(LEN(X334)&gt;1,X334,VLOOKUP(X333,$AC:$AD,2,FALSE))),"",IF(LEN(X334)&gt;1,X334,VLOOKUP(X333,$AC:$AD,2,FALSE)))</f>
        <v>Flying</v>
      </c>
      <c r="Y335" s="9" t="str">
        <f t="shared" si="64"/>
        <v>Lifelink</v>
      </c>
      <c r="Z335" s="9" t="str">
        <f t="shared" si="64"/>
        <v>Haste</v>
      </c>
      <c r="AA335" s="9" t="str">
        <f t="shared" si="64"/>
        <v> </v>
      </c>
      <c r="AC335" s="28"/>
      <c r="AD335" s="28"/>
      <c r="BF335" s="9" t="s">
        <v>1049</v>
      </c>
    </row>
    <row r="336" spans="1:58">
      <c r="A336" s="1" t="str">
        <f t="shared" si="62"/>
        <v>|英テキスト|&gt;|&gt;|&gt;|&gt;|Flying Lifelink Haste  &amp;br;|</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Flying Lifelink Haste  &amp;br;</v>
      </c>
      <c r="O336" s="1" t="s">
        <v>1069</v>
      </c>
      <c r="Q336" s="9" t="s">
        <v>12</v>
      </c>
      <c r="R336" s="10" t="str">
        <f>IF(INDEX(AX:AX,W330+1)="",0,INDEX(AX:AX,W330+1)&amp;"/"&amp;INDEX(AY:AY,W330+1))</f>
        <v>15/13</v>
      </c>
      <c r="S336" s="11"/>
      <c r="T336" s="11"/>
      <c r="U336" s="11"/>
      <c r="V336" s="12"/>
      <c r="W336" s="16"/>
      <c r="X336" s="9"/>
      <c r="Y336" s="28"/>
      <c r="Z336" s="28"/>
      <c r="AA336" s="29"/>
      <c r="AC336" s="28"/>
      <c r="AD336" s="28"/>
      <c r="BF336" s="9" t="s">
        <v>1049</v>
      </c>
    </row>
    <row r="337" spans="1:58">
      <c r="A337" s="1" t="str">
        <f t="shared" si="62"/>
        <v>|PT|&gt;|15/13|シールド数|&gt;||</v>
      </c>
      <c r="B337" s="1" t="s">
        <v>1049</v>
      </c>
      <c r="C337" s="1" t="s">
        <v>1069</v>
      </c>
      <c r="D337" s="1" t="s">
        <v>12</v>
      </c>
      <c r="E337" s="1" t="s">
        <v>1069</v>
      </c>
      <c r="F337" s="1" t="s">
        <v>1083</v>
      </c>
      <c r="G337" s="1" t="s">
        <v>1069</v>
      </c>
      <c r="H337" s="1" t="str">
        <f>IF(R336=0,"",R336)</f>
        <v>15/13</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*憑依の外套/Haunted Cloak</v>
      </c>
      <c r="B344" s="1" t="s">
        <v>1049</v>
      </c>
      <c r="C344" s="1" t="str">
        <f>"*"&amp;R344&amp;"/"&amp;T344</f>
        <v>*憑依の外套/Haunted Cloak</v>
      </c>
      <c r="Q344" s="9" t="s">
        <v>3</v>
      </c>
      <c r="R344" s="10" t="str">
        <f>INDEX(AJ:AJ,W343+1)</f>
        <v>憑依の外套</v>
      </c>
      <c r="S344" s="11" t="s">
        <v>4</v>
      </c>
      <c r="T344" s="10" t="str">
        <f>INDEX(AK:AK,W343+1)</f>
        <v>Haunted Cloak</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無色</v>
      </c>
      <c r="S345" s="15" t="s">
        <v>1</v>
      </c>
      <c r="T345" s="10" t="str">
        <f>INDEX(AG:AG,W343+1)</f>
        <v>レア</v>
      </c>
      <c r="U345" s="15" t="s">
        <v>2</v>
      </c>
      <c r="V345" s="10">
        <f>INDEX(AI:AI,W343+1)</f>
        <v>1</v>
      </c>
      <c r="W345" s="16"/>
      <c r="X345" s="10" t="str">
        <f>INDEX(AQ:AQ,W343+1)</f>
        <v>クリーチャー1体を対象とする。それは警戒と速攻とトランプルを得る。</v>
      </c>
      <c r="Y345" s="28"/>
      <c r="Z345" s="28"/>
      <c r="AA345" s="29"/>
      <c r="AC345" s="11"/>
      <c r="AD345" s="11"/>
      <c r="BF345" s="9" t="s">
        <v>1049</v>
      </c>
    </row>
    <row r="346" spans="1:58">
      <c r="A346" s="1" t="str">
        <f t="shared" si="62"/>
        <v>|色|無色|レアリティ|レア|マナコスト|1|</v>
      </c>
      <c r="B346" s="1" t="s">
        <v>1049</v>
      </c>
      <c r="C346" s="1" t="s">
        <v>1069</v>
      </c>
      <c r="D346" s="4" t="s">
        <v>0</v>
      </c>
      <c r="E346" s="1" t="s">
        <v>1069</v>
      </c>
      <c r="F346" s="1" t="str">
        <f>IF(R345=0,"",R345)</f>
        <v>無色</v>
      </c>
      <c r="G346" s="1" t="s">
        <v>1069</v>
      </c>
      <c r="H346" s="4" t="s">
        <v>1073</v>
      </c>
      <c r="I346" s="1" t="s">
        <v>1069</v>
      </c>
      <c r="J346" s="1" t="str">
        <f>IF(T345=0,"",T345)</f>
        <v>レア</v>
      </c>
      <c r="K346" s="1" t="s">
        <v>1069</v>
      </c>
      <c r="L346" s="4" t="s">
        <v>1074</v>
      </c>
      <c r="M346" s="1" t="s">
        <v>1069</v>
      </c>
      <c r="N346" s="1">
        <f>IF(V345=0,"",V345)</f>
        <v>1</v>
      </c>
      <c r="O346" s="1" t="s">
        <v>1069</v>
      </c>
      <c r="Q346" s="9" t="s">
        <v>5</v>
      </c>
      <c r="R346" s="10" t="str">
        <f>INDEX(AL:AL,W343+1)</f>
        <v>呪文</v>
      </c>
      <c r="S346" s="15" t="s">
        <v>1075</v>
      </c>
      <c r="T346" s="10">
        <f>INDEX(AN:AN,W343+1)</f>
        <v>0</v>
      </c>
      <c r="U346" s="10">
        <f>INDEX(AO:AO,W343+1)</f>
        <v>0</v>
      </c>
      <c r="V346" s="10">
        <f>INDEX(AP:AP,W343+1)</f>
        <v>0</v>
      </c>
      <c r="W346" s="16"/>
      <c r="X346" s="10" t="str">
        <f>INDEX(AZ:AZ,W343+1)</f>
        <v>クリ</v>
      </c>
      <c r="Y346" s="10" t="str">
        <f>INDEX(BA:BA,W343+1)</f>
        <v/>
      </c>
      <c r="Z346" s="10" t="str">
        <f>INDEX(BB:BB,W343+1)</f>
        <v/>
      </c>
      <c r="AA346" s="10">
        <f>INDEX(BC:BC,W343+1)</f>
        <v>0</v>
      </c>
      <c r="AC346" s="28"/>
      <c r="AD346" s="28"/>
      <c r="BF346" s="9" t="s">
        <v>1049</v>
      </c>
    </row>
    <row r="347" spans="1:58">
      <c r="A347" s="1" t="str">
        <f t="shared" si="62"/>
        <v>|種別|呪文|サブタイプ||||</v>
      </c>
      <c r="B347" s="1" t="s">
        <v>1049</v>
      </c>
      <c r="C347" s="1" t="s">
        <v>1069</v>
      </c>
      <c r="D347" s="4" t="s">
        <v>5</v>
      </c>
      <c r="E347" s="1" t="s">
        <v>1069</v>
      </c>
      <c r="F347" s="1" t="str">
        <f>IF(R346=0,"",R346)</f>
        <v>呪文</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クリーチャー1体を対象とする。それは警戒と速攻とトランプルを得る。</v>
      </c>
      <c r="S347" s="11"/>
      <c r="T347" s="11"/>
      <c r="U347" s="11"/>
      <c r="V347" s="12"/>
      <c r="W347" s="16"/>
      <c r="X347" s="8"/>
      <c r="Y347" s="8"/>
      <c r="Z347" s="8"/>
      <c r="AA347" s="30"/>
      <c r="AC347" s="28"/>
      <c r="AD347" s="28"/>
      <c r="BF347" s="9" t="s">
        <v>1049</v>
      </c>
    </row>
    <row r="348" spans="1:58">
      <c r="A348" s="1" t="str">
        <f t="shared" si="62"/>
        <v>|テキスト|&gt;|&gt;|&gt;|&gt;|クリーチャー1体を対象とする。それは警戒と速攻とトランプルを得る。|</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クリーチャー1体を対象とする。それは警戒と速攻とトランプルを得る。</v>
      </c>
      <c r="O348" s="1" t="s">
        <v>1069</v>
      </c>
      <c r="Q348" s="14" t="s">
        <v>21</v>
      </c>
      <c r="R348" s="10" t="str">
        <f>INDEX(BE:BE,W343+1)</f>
        <v>Give Vigilance, Haste and Trample to target creature.</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|英テキスト|&gt;|&gt;|&gt;|&gt;|Give Vigilance, Haste and Trample to target creature.|</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Give Vigilance, Haste and Trample to target creature.</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*処刑者の板金鎧/Slayer's Plate</v>
      </c>
      <c r="B357" s="1" t="s">
        <v>1049</v>
      </c>
      <c r="C357" s="1" t="str">
        <f>"*"&amp;R357&amp;"/"&amp;T357</f>
        <v>*処刑者の板金鎧/Slayer's Plate</v>
      </c>
      <c r="Q357" s="9" t="s">
        <v>3</v>
      </c>
      <c r="R357" s="10" t="str">
        <f>INDEX(AJ:AJ,W356+1)</f>
        <v>処刑者の板金鎧</v>
      </c>
      <c r="S357" s="11" t="s">
        <v>4</v>
      </c>
      <c r="T357" s="10" t="str">
        <f>INDEX(AK:AK,W356+1)</f>
        <v>Slayer's Plate</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無色</v>
      </c>
      <c r="S358" s="15" t="s">
        <v>1</v>
      </c>
      <c r="T358" s="10" t="str">
        <f>INDEX(AG:AG,W356+1)</f>
        <v>レア</v>
      </c>
      <c r="U358" s="15" t="s">
        <v>2</v>
      </c>
      <c r="V358" s="10">
        <f>INDEX(AI:AI,W356+1)</f>
        <v>9</v>
      </c>
      <c r="W358" s="16"/>
      <c r="X358" s="10" t="str">
        <f>INDEX(AQ:AQ,W356+1)</f>
        <v>あなたがコントロールする最初のクリーチャーは+4/+2の修正を受ける。そのクリーチャーが人間である場合、それは「このクリーチャーが破壊されたとき、飛行を持つ1/1の白のスピリット・トークンを1体召喚する。」を得る。</v>
      </c>
      <c r="Y358" s="28"/>
      <c r="Z358" s="28"/>
      <c r="AA358" s="29"/>
      <c r="AC358" s="11"/>
      <c r="AD358" s="11"/>
      <c r="BF358" s="9" t="s">
        <v>1049</v>
      </c>
    </row>
    <row r="359" spans="1:58">
      <c r="A359" s="1" t="str">
        <f t="shared" si="62"/>
        <v>|色|無色|レアリティ|レア|マナコスト|9|</v>
      </c>
      <c r="B359" s="1" t="s">
        <v>1049</v>
      </c>
      <c r="C359" s="1" t="s">
        <v>1069</v>
      </c>
      <c r="D359" s="4" t="s">
        <v>0</v>
      </c>
      <c r="E359" s="1" t="s">
        <v>1069</v>
      </c>
      <c r="F359" s="1" t="str">
        <f>IF(R358=0,"",R358)</f>
        <v>無色</v>
      </c>
      <c r="G359" s="1" t="s">
        <v>1069</v>
      </c>
      <c r="H359" s="4" t="s">
        <v>1073</v>
      </c>
      <c r="I359" s="1" t="s">
        <v>1069</v>
      </c>
      <c r="J359" s="1" t="str">
        <f>IF(T358=0,"",T358)</f>
        <v>レア</v>
      </c>
      <c r="K359" s="1" t="s">
        <v>1069</v>
      </c>
      <c r="L359" s="4" t="s">
        <v>1074</v>
      </c>
      <c r="M359" s="1" t="s">
        <v>1069</v>
      </c>
      <c r="N359" s="1">
        <f>IF(V358=0,"",V358)</f>
        <v>9</v>
      </c>
      <c r="O359" s="1" t="s">
        <v>1069</v>
      </c>
      <c r="Q359" s="9" t="s">
        <v>5</v>
      </c>
      <c r="R359" s="10" t="str">
        <f>INDEX(AL:AL,W356+1)</f>
        <v>サポート</v>
      </c>
      <c r="S359" s="15" t="s">
        <v>1075</v>
      </c>
      <c r="T359" s="10">
        <f>INDEX(AN:AN,W356+1)</f>
        <v>0</v>
      </c>
      <c r="U359" s="10">
        <f>INDEX(AO:AO,W356+1)</f>
        <v>0</v>
      </c>
      <c r="V359" s="10">
        <f>INDEX(AP:AP,W356+1)</f>
        <v>0</v>
      </c>
      <c r="W359" s="16"/>
      <c r="X359" s="10" t="str">
        <f>INDEX(AZ:AZ,W356+1)</f>
        <v>あな</v>
      </c>
      <c r="Y359" s="10" t="str">
        <f>INDEX(BA:BA,W356+1)</f>
        <v/>
      </c>
      <c r="Z359" s="10" t="str">
        <f>INDEX(BB:BB,W356+1)</f>
        <v/>
      </c>
      <c r="AA359" s="10">
        <f>INDEX(BC:BC,W356+1)</f>
        <v>0</v>
      </c>
      <c r="AC359" s="28"/>
      <c r="AD359" s="28"/>
      <c r="BF359" s="9" t="s">
        <v>1049</v>
      </c>
    </row>
    <row r="360" spans="1:58">
      <c r="A360" s="1" t="str">
        <f t="shared" si="62"/>
        <v>|種別|サポート|サブタイプ||||</v>
      </c>
      <c r="B360" s="1" t="s">
        <v>1049</v>
      </c>
      <c r="C360" s="1" t="s">
        <v>1069</v>
      </c>
      <c r="D360" s="4" t="s">
        <v>5</v>
      </c>
      <c r="E360" s="1" t="s">
        <v>1069</v>
      </c>
      <c r="F360" s="1" t="str">
        <f>IF(R359=0,"",R359)</f>
        <v>サポート</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あなたがコントロールする最初のクリーチャーは+4/+2の修正を受ける。そのクリーチャーが人間である場合、それは「このクリーチャーが破壊されたとき、飛行を持つ1/1の白のスピリット・トークンを1体召喚する。」を得る。</v>
      </c>
      <c r="S360" s="11"/>
      <c r="T360" s="11"/>
      <c r="U360" s="11"/>
      <c r="V360" s="12"/>
      <c r="W360" s="16"/>
      <c r="X360" s="8"/>
      <c r="Y360" s="8"/>
      <c r="Z360" s="8"/>
      <c r="AA360" s="30"/>
      <c r="AC360" s="28"/>
      <c r="AD360" s="28"/>
      <c r="BF360" s="9" t="s">
        <v>1049</v>
      </c>
    </row>
    <row r="361" spans="1:58">
      <c r="A361" s="1" t="str">
        <f t="shared" si="62"/>
        <v>|テキスト|&gt;|&gt;|&gt;|&gt;|あなたがコントロールする最初のクリーチャーは+4/+2の修正を受ける。そのクリーチャーが人間である場合、それは「このクリーチャーが破壊されたとき、飛行を持つ1/1の白のスピリット・トークンを1体召喚する。」を得る。|</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あなたがコントロールする最初のクリーチャーは+4/+2の修正を受ける。そのクリーチャーが人間である場合、それは「このクリーチャーが破壊されたとき、飛行を持つ1/1の白のスピリット・トークンを1体召喚する。」を得る。</v>
      </c>
      <c r="O361" s="1" t="s">
        <v>1069</v>
      </c>
      <c r="Q361" s="14" t="s">
        <v>21</v>
      </c>
      <c r="R361" s="10" t="str">
        <f>INDEX(BE:BE,W356+1)</f>
        <v>Give +4/+2 to target creature. If that creature is a Human, it also gains &amp;#8216;When this creature is Destroyed, summon 1 1/1 White Spirit token with Flying.'</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|英テキスト|&gt;|&gt;|&gt;|&gt;|Give +4/+2 to target creature. If that creature is a Human, it also gains &amp;#8216;When this creature is Destroyed, summon 1 1/1 White Spirit token with Flying.'|</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Give +4/+2 to target creature. If that creature is a Human, it also gains &amp;#8216;When this creature is Destroyed, summon 1 1/1 White Spirit token with Flying.'</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|PT|&gt;||シールド数|&gt;|3|</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f>IF(R363=0,"",R363)</f>
        <v>3</v>
      </c>
      <c r="O363" s="1" t="s">
        <v>1069</v>
      </c>
      <c r="Q363" s="17" t="s">
        <v>13</v>
      </c>
      <c r="R363" s="10">
        <f>INDEX(AW:AW,W356+1)</f>
        <v>3</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*瓶詰め脳/Brain in a Jar</v>
      </c>
      <c r="B370" s="1" t="s">
        <v>1049</v>
      </c>
      <c r="C370" s="1" t="str">
        <f>"*"&amp;R370&amp;"/"&amp;T370</f>
        <v>*瓶詰め脳/Brain in a Jar</v>
      </c>
      <c r="Q370" s="9" t="s">
        <v>3</v>
      </c>
      <c r="R370" s="10" t="str">
        <f>INDEX(AJ:AJ,W369+1)</f>
        <v>瓶詰め脳</v>
      </c>
      <c r="S370" s="11" t="s">
        <v>4</v>
      </c>
      <c r="T370" s="10" t="str">
        <f>INDEX(AK:AK,W369+1)</f>
        <v>Brain in a Jar</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無色</v>
      </c>
      <c r="S371" s="15" t="s">
        <v>1</v>
      </c>
      <c r="T371" s="10" t="str">
        <f>INDEX(AG:AG,W369+1)</f>
        <v>レア</v>
      </c>
      <c r="U371" s="15" t="s">
        <v>2</v>
      </c>
      <c r="V371" s="10">
        <f>INDEX(AI:AI,W369+1)</f>
        <v>8</v>
      </c>
      <c r="W371" s="16"/>
      <c r="X371" s="10" t="str">
        <f>INDEX(AQ:AQ,W369+1)</f>
        <v>あなたが3個以上のジェムをマッチさせたとき、あなたの手札の各呪文は1マナを得る。</v>
      </c>
      <c r="Y371" s="28"/>
      <c r="Z371" s="28"/>
      <c r="AA371" s="29"/>
      <c r="AC371" s="11"/>
      <c r="AD371" s="11"/>
      <c r="BF371" s="9" t="s">
        <v>1049</v>
      </c>
    </row>
    <row r="372" spans="1:58">
      <c r="A372" s="1" t="str">
        <f t="shared" si="62"/>
        <v>|色|無色|レアリティ|レア|マナコスト|8|</v>
      </c>
      <c r="B372" s="1" t="s">
        <v>1049</v>
      </c>
      <c r="C372" s="1" t="s">
        <v>1069</v>
      </c>
      <c r="D372" s="4" t="s">
        <v>0</v>
      </c>
      <c r="E372" s="1" t="s">
        <v>1069</v>
      </c>
      <c r="F372" s="1" t="str">
        <f>IF(R371=0,"",R371)</f>
        <v>無色</v>
      </c>
      <c r="G372" s="1" t="s">
        <v>1069</v>
      </c>
      <c r="H372" s="4" t="s">
        <v>1073</v>
      </c>
      <c r="I372" s="1" t="s">
        <v>1069</v>
      </c>
      <c r="J372" s="1" t="str">
        <f>IF(T371=0,"",T371)</f>
        <v>レア</v>
      </c>
      <c r="K372" s="1" t="s">
        <v>1069</v>
      </c>
      <c r="L372" s="4" t="s">
        <v>1074</v>
      </c>
      <c r="M372" s="1" t="s">
        <v>1069</v>
      </c>
      <c r="N372" s="1">
        <f>IF(V371=0,"",V371)</f>
        <v>8</v>
      </c>
      <c r="O372" s="1" t="s">
        <v>1069</v>
      </c>
      <c r="Q372" s="9" t="s">
        <v>5</v>
      </c>
      <c r="R372" s="10" t="str">
        <f>INDEX(AL:AL,W369+1)</f>
        <v>サポート</v>
      </c>
      <c r="S372" s="15" t="s">
        <v>1075</v>
      </c>
      <c r="T372" s="10">
        <f>INDEX(AN:AN,W369+1)</f>
        <v>0</v>
      </c>
      <c r="U372" s="10">
        <f>INDEX(AO:AO,W369+1)</f>
        <v>0</v>
      </c>
      <c r="V372" s="10">
        <f>INDEX(AP:AP,W369+1)</f>
        <v>0</v>
      </c>
      <c r="W372" s="16"/>
      <c r="X372" s="10" t="str">
        <f>INDEX(AZ:AZ,W369+1)</f>
        <v>あな</v>
      </c>
      <c r="Y372" s="10" t="str">
        <f>INDEX(BA:BA,W369+1)</f>
        <v/>
      </c>
      <c r="Z372" s="10" t="str">
        <f>INDEX(BB:BB,W369+1)</f>
        <v/>
      </c>
      <c r="AA372" s="10">
        <f>INDEX(BC:BC,W369+1)</f>
        <v>0</v>
      </c>
      <c r="AC372" s="28"/>
      <c r="AD372" s="28"/>
      <c r="BF372" s="9" t="s">
        <v>1049</v>
      </c>
    </row>
    <row r="373" spans="1:58">
      <c r="A373" s="1" t="str">
        <f t="shared" si="62"/>
        <v>|種別|サポート|サブタイプ||||</v>
      </c>
      <c r="B373" s="1" t="s">
        <v>1049</v>
      </c>
      <c r="C373" s="1" t="s">
        <v>1069</v>
      </c>
      <c r="D373" s="4" t="s">
        <v>5</v>
      </c>
      <c r="E373" s="1" t="s">
        <v>1069</v>
      </c>
      <c r="F373" s="1" t="str">
        <f>IF(R372=0,"",R372)</f>
        <v>サポート</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あなたが3個以上のジェムをマッチさせたとき、あなたの手札の各呪文は1マナを得る。</v>
      </c>
      <c r="S373" s="11"/>
      <c r="T373" s="11"/>
      <c r="U373" s="11"/>
      <c r="V373" s="12"/>
      <c r="W373" s="16"/>
      <c r="X373" s="8"/>
      <c r="Y373" s="8"/>
      <c r="Z373" s="8"/>
      <c r="AA373" s="30"/>
      <c r="AC373" s="28"/>
      <c r="AD373" s="28"/>
      <c r="BF373" s="9" t="s">
        <v>1049</v>
      </c>
    </row>
    <row r="374" spans="1:58">
      <c r="A374" s="1" t="str">
        <f t="shared" si="62"/>
        <v>|テキスト|&gt;|&gt;|&gt;|&gt;|あなたが3個以上のジェムをマッチさせたとき、あなたの手札の各呪文は1マナを得る。|</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あなたが3個以上のジェムをマッチさせたとき、あなたの手札の各呪文は1マナを得る。</v>
      </c>
      <c r="O374" s="1" t="s">
        <v>1069</v>
      </c>
      <c r="Q374" s="14" t="s">
        <v>21</v>
      </c>
      <c r="R374" s="10" t="str">
        <f>INDEX(BE:BE,W369+1)</f>
        <v>When you match 3 or more gems, each Spell in your hand gains 1 mana.</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|英テキスト|&gt;|&gt;|&gt;|&gt;|When you match 3 or more gems, each Spell in your hand gains 1 mana.|</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When you match 3 or more gems, each Spell in your hand gains 1 mana.</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|PT|&gt;||シールド数|&gt;|3|</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f>IF(R376=0,"",R376)</f>
        <v>3</v>
      </c>
      <c r="O376" s="1" t="s">
        <v>1069</v>
      </c>
      <c r="Q376" s="17" t="s">
        <v>13</v>
      </c>
      <c r="R376" s="10">
        <f>INDEX(AW:AW,W369+1)</f>
        <v>3</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*崩れた墓石/Corrupted Grafstone</v>
      </c>
      <c r="B383" s="1" t="s">
        <v>1049</v>
      </c>
      <c r="C383" s="1" t="str">
        <f>"*"&amp;R383&amp;"/"&amp;T383</f>
        <v>*崩れた墓石/Corrupted Grafstone</v>
      </c>
      <c r="Q383" s="9" t="s">
        <v>3</v>
      </c>
      <c r="R383" s="10" t="str">
        <f>INDEX(AJ:AJ,W382+1)</f>
        <v>崩れた墓石</v>
      </c>
      <c r="S383" s="11" t="s">
        <v>4</v>
      </c>
      <c r="T383" s="10" t="str">
        <f>INDEX(AK:AK,W382+1)</f>
        <v>Corrupted Grafstone</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無色</v>
      </c>
      <c r="S384" s="15" t="s">
        <v>1</v>
      </c>
      <c r="T384" s="10" t="str">
        <f>INDEX(AG:AG,W382+1)</f>
        <v>レア</v>
      </c>
      <c r="U384" s="15" t="s">
        <v>2</v>
      </c>
      <c r="V384" s="10">
        <f>INDEX(AI:AI,W382+1)</f>
        <v>7</v>
      </c>
      <c r="W384" s="16"/>
      <c r="X384" s="10" t="str">
        <f>INDEX(AQ:AQ,W382+1)</f>
        <v>あなたのターン開始時に、ジェム2個をあなたのプレインズウォーカーの色に変換する。</v>
      </c>
      <c r="Y384" s="28"/>
      <c r="Z384" s="28"/>
      <c r="AA384" s="29"/>
      <c r="AC384" s="11"/>
      <c r="AD384" s="11"/>
      <c r="BF384" s="9" t="s">
        <v>1049</v>
      </c>
    </row>
    <row r="385" spans="1:58">
      <c r="A385" s="1" t="str">
        <f t="shared" si="62"/>
        <v>|色|無色|レアリティ|レア|マナコスト|7|</v>
      </c>
      <c r="B385" s="1" t="s">
        <v>1049</v>
      </c>
      <c r="C385" s="1" t="s">
        <v>1069</v>
      </c>
      <c r="D385" s="4" t="s">
        <v>0</v>
      </c>
      <c r="E385" s="1" t="s">
        <v>1069</v>
      </c>
      <c r="F385" s="1" t="str">
        <f>IF(R384=0,"",R384)</f>
        <v>無色</v>
      </c>
      <c r="G385" s="1" t="s">
        <v>1069</v>
      </c>
      <c r="H385" s="4" t="s">
        <v>1073</v>
      </c>
      <c r="I385" s="1" t="s">
        <v>1069</v>
      </c>
      <c r="J385" s="1" t="str">
        <f>IF(T384=0,"",T384)</f>
        <v>レア</v>
      </c>
      <c r="K385" s="1" t="s">
        <v>1069</v>
      </c>
      <c r="L385" s="4" t="s">
        <v>1074</v>
      </c>
      <c r="M385" s="1" t="s">
        <v>1069</v>
      </c>
      <c r="N385" s="1">
        <f>IF(V384=0,"",V384)</f>
        <v>7</v>
      </c>
      <c r="O385" s="1" t="s">
        <v>1069</v>
      </c>
      <c r="Q385" s="9" t="s">
        <v>5</v>
      </c>
      <c r="R385" s="10" t="str">
        <f>INDEX(AL:AL,W382+1)</f>
        <v>サポート</v>
      </c>
      <c r="S385" s="15" t="s">
        <v>1075</v>
      </c>
      <c r="T385" s="10">
        <f>INDEX(AN:AN,W382+1)</f>
        <v>0</v>
      </c>
      <c r="U385" s="10">
        <f>INDEX(AO:AO,W382+1)</f>
        <v>0</v>
      </c>
      <c r="V385" s="10">
        <f>INDEX(AP:AP,W382+1)</f>
        <v>0</v>
      </c>
      <c r="W385" s="16"/>
      <c r="X385" s="10" t="str">
        <f>INDEX(AZ:AZ,W382+1)</f>
        <v>あな</v>
      </c>
      <c r="Y385" s="10" t="str">
        <f>INDEX(BA:BA,W382+1)</f>
        <v/>
      </c>
      <c r="Z385" s="10" t="str">
        <f>INDEX(BB:BB,W382+1)</f>
        <v/>
      </c>
      <c r="AA385" s="10">
        <f>INDEX(BC:BC,W382+1)</f>
        <v>0</v>
      </c>
      <c r="AC385" s="28"/>
      <c r="AD385" s="28"/>
      <c r="BF385" s="9" t="s">
        <v>1049</v>
      </c>
    </row>
    <row r="386" spans="1:58">
      <c r="A386" s="1" t="str">
        <f t="shared" si="62"/>
        <v>|種別|サポート|サブタイプ||||</v>
      </c>
      <c r="B386" s="1" t="s">
        <v>1049</v>
      </c>
      <c r="C386" s="1" t="s">
        <v>1069</v>
      </c>
      <c r="D386" s="4" t="s">
        <v>5</v>
      </c>
      <c r="E386" s="1" t="s">
        <v>1069</v>
      </c>
      <c r="F386" s="1" t="str">
        <f>IF(R385=0,"",R385)</f>
        <v>サポート</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あなたのターン開始時に、ジェム2個をあなたのプレインズウォーカーの色に変換する。</v>
      </c>
      <c r="S386" s="11"/>
      <c r="T386" s="11"/>
      <c r="U386" s="11"/>
      <c r="V386" s="12"/>
      <c r="W386" s="16"/>
      <c r="X386" s="8"/>
      <c r="Y386" s="8"/>
      <c r="Z386" s="8"/>
      <c r="AA386" s="30"/>
      <c r="AC386" s="28"/>
      <c r="AD386" s="28"/>
      <c r="BF386" s="9" t="s">
        <v>1049</v>
      </c>
    </row>
    <row r="387" spans="1:58">
      <c r="A387" s="1" t="str">
        <f t="shared" si="62"/>
        <v>|テキスト|&gt;|&gt;|&gt;|&gt;|あなたのターン開始時に、ジェム2個をあなたのプレインズウォーカーの色に変換する。|</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あなたのターン開始時に、ジェム2個をあなたのプレインズウォーカーの色に変換する。</v>
      </c>
      <c r="O387" s="1" t="s">
        <v>1069</v>
      </c>
      <c r="Q387" s="14" t="s">
        <v>21</v>
      </c>
      <c r="R387" s="10" t="str">
        <f>INDEX(BE:BE,W382+1)</f>
        <v>At the beginning of your turn, convert 2 gems to your Planewalker's color.</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|英テキスト|&gt;|&gt;|&gt;|&gt;|At the beginning of your turn, convert 2 gems to your Planewalker's color.|</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At the beginning of your turn, convert 2 gems to your Planewalker's color.</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|PT|&gt;||シールド数|&gt;|3|</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f>IF(R389=0,"",R389)</f>
        <v>3</v>
      </c>
      <c r="O389" s="1" t="s">
        <v>1069</v>
      </c>
      <c r="Q389" s="17" t="s">
        <v>13</v>
      </c>
      <c r="R389" s="10">
        <f>INDEX(AW:AW,W382+1)</f>
        <v>3</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*溺墓の寺院/Drownyard Temple</v>
      </c>
      <c r="B396" s="1" t="s">
        <v>1049</v>
      </c>
      <c r="C396" s="1" t="str">
        <f>"*"&amp;R396&amp;"/"&amp;T396</f>
        <v>*溺墓の寺院/Drownyard Temple</v>
      </c>
      <c r="Q396" s="9" t="s">
        <v>3</v>
      </c>
      <c r="R396" s="10" t="str">
        <f>INDEX(AJ:AJ,W395+1)</f>
        <v>溺墓の寺院</v>
      </c>
      <c r="S396" s="11" t="s">
        <v>4</v>
      </c>
      <c r="T396" s="10" t="str">
        <f>INDEX(AK:AK,W395+1)</f>
        <v>Drownyard Temple</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無色</v>
      </c>
      <c r="S397" s="15" t="s">
        <v>1</v>
      </c>
      <c r="T397" s="10" t="str">
        <f>INDEX(AG:AG,W395+1)</f>
        <v>レア</v>
      </c>
      <c r="U397" s="15" t="s">
        <v>2</v>
      </c>
      <c r="V397" s="10">
        <f>INDEX(AI:AI,W395+1)</f>
        <v>9</v>
      </c>
      <c r="W397" s="16"/>
      <c r="X397" s="10" t="str">
        <f>INDEX(AQ:AQ,W395+1)</f>
        <v>あなたのターン開始時に、あなたは3マナを得る。</v>
      </c>
      <c r="Y397" s="28"/>
      <c r="Z397" s="28"/>
      <c r="AA397" s="29"/>
      <c r="AC397" s="11"/>
      <c r="AD397" s="11"/>
      <c r="BF397" s="9" t="s">
        <v>1049</v>
      </c>
    </row>
    <row r="398" spans="1:58">
      <c r="A398" s="1" t="str">
        <f t="shared" si="73"/>
        <v>|色|無色|レアリティ|レア|マナコスト|9|</v>
      </c>
      <c r="B398" s="1" t="s">
        <v>1049</v>
      </c>
      <c r="C398" s="1" t="s">
        <v>1069</v>
      </c>
      <c r="D398" s="4" t="s">
        <v>0</v>
      </c>
      <c r="E398" s="1" t="s">
        <v>1069</v>
      </c>
      <c r="F398" s="1" t="str">
        <f>IF(R397=0,"",R397)</f>
        <v>無色</v>
      </c>
      <c r="G398" s="1" t="s">
        <v>1069</v>
      </c>
      <c r="H398" s="4" t="s">
        <v>1073</v>
      </c>
      <c r="I398" s="1" t="s">
        <v>1069</v>
      </c>
      <c r="J398" s="1" t="str">
        <f>IF(T397=0,"",T397)</f>
        <v>レア</v>
      </c>
      <c r="K398" s="1" t="s">
        <v>1069</v>
      </c>
      <c r="L398" s="4" t="s">
        <v>1074</v>
      </c>
      <c r="M398" s="1" t="s">
        <v>1069</v>
      </c>
      <c r="N398" s="1">
        <f>IF(V397=0,"",V397)</f>
        <v>9</v>
      </c>
      <c r="O398" s="1" t="s">
        <v>1069</v>
      </c>
      <c r="Q398" s="9" t="s">
        <v>5</v>
      </c>
      <c r="R398" s="10" t="str">
        <f>INDEX(AL:AL,W395+1)</f>
        <v>サポート</v>
      </c>
      <c r="S398" s="15" t="s">
        <v>1075</v>
      </c>
      <c r="T398" s="10">
        <f>INDEX(AN:AN,W395+1)</f>
        <v>0</v>
      </c>
      <c r="U398" s="10">
        <f>INDEX(AO:AO,W395+1)</f>
        <v>0</v>
      </c>
      <c r="V398" s="10">
        <f>INDEX(AP:AP,W395+1)</f>
        <v>0</v>
      </c>
      <c r="W398" s="16"/>
      <c r="X398" s="10" t="str">
        <f>INDEX(AZ:AZ,W395+1)</f>
        <v>あな</v>
      </c>
      <c r="Y398" s="10" t="str">
        <f>INDEX(BA:BA,W395+1)</f>
        <v/>
      </c>
      <c r="Z398" s="10" t="str">
        <f>INDEX(BB:BB,W395+1)</f>
        <v/>
      </c>
      <c r="AA398" s="10">
        <f>INDEX(BC:BC,W395+1)</f>
        <v>0</v>
      </c>
      <c r="AC398" s="28"/>
      <c r="AD398" s="28"/>
      <c r="BF398" s="9" t="s">
        <v>1049</v>
      </c>
    </row>
    <row r="399" spans="1:58">
      <c r="A399" s="1" t="str">
        <f t="shared" si="73"/>
        <v>|種別|サポート|サブタイプ||||</v>
      </c>
      <c r="B399" s="1" t="s">
        <v>1049</v>
      </c>
      <c r="C399" s="1" t="s">
        <v>1069</v>
      </c>
      <c r="D399" s="4" t="s">
        <v>5</v>
      </c>
      <c r="E399" s="1" t="s">
        <v>1069</v>
      </c>
      <c r="F399" s="1" t="str">
        <f>IF(R398=0,"",R398)</f>
        <v>サポート</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あなたのターン開始時に、あなたは3マナを得る。&amp;br;上陸：このサポートが破壊されていた場合、このサポートを戦場に戻す。</v>
      </c>
      <c r="S399" s="11"/>
      <c r="T399" s="11"/>
      <c r="U399" s="11"/>
      <c r="V399" s="12"/>
      <c r="W399" s="16"/>
      <c r="X399" s="8"/>
      <c r="Y399" s="8"/>
      <c r="Z399" s="8"/>
      <c r="AA399" s="30"/>
      <c r="AC399" s="28"/>
      <c r="AD399" s="28"/>
      <c r="BF399" s="9" t="s">
        <v>1049</v>
      </c>
    </row>
    <row r="400" spans="1:58">
      <c r="A400" s="1" t="str">
        <f t="shared" si="73"/>
        <v>|テキスト|&gt;|&gt;|&gt;|&gt;|あなたのターン開始時に、あなたは3マナを得る。&amp;br;上陸：このサポートが破壊されていた場合、このサポートを戦場に戻す。|</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あなたのターン開始時に、あなたは3マナを得る。&amp;br;上陸：このサポートが破壊されていた場合、このサポートを戦場に戻す。</v>
      </c>
      <c r="O400" s="1" t="s">
        <v>1069</v>
      </c>
      <c r="Q400" s="14" t="s">
        <v>21</v>
      </c>
      <c r="R400" s="10" t="str">
        <f>INDEX(BE:BE,W395+1)</f>
        <v>At the beginning of your turn, gain 3 mana.&amp;br;Landfall:If this Support was Destroyed this game, Return it to the battlefield.</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|英テキスト|&gt;|&gt;|&gt;|&gt;|At the beginning of your turn, gain 3 mana.&amp;br;Landfall:If this Support was Destroyed this game, Return it to the battlefield.|</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At the beginning of your turn, gain 3 mana.&amp;br;Landfall:If this Support was Destroyed this game, Return it to the battlefield.</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|PT|&gt;||シールド数|&gt;|3|</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f>IF(R402=0,"",R402)</f>
        <v>3</v>
      </c>
      <c r="O402" s="1" t="s">
        <v>1069</v>
      </c>
      <c r="Q402" s="17" t="s">
        <v>13</v>
      </c>
      <c r="R402" s="10">
        <f>INDEX(AW:AW,W395+1)</f>
        <v>3</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*タミヨウの日誌/Tamiyo's Journal</v>
      </c>
      <c r="B409" s="1" t="s">
        <v>1049</v>
      </c>
      <c r="C409" s="1" t="str">
        <f>"*"&amp;R409&amp;"/"&amp;T409</f>
        <v>*タミヨウの日誌/Tamiyo's Journal</v>
      </c>
      <c r="Q409" s="9" t="s">
        <v>3</v>
      </c>
      <c r="R409" s="10" t="str">
        <f>INDEX(AJ:AJ,W408+1)</f>
        <v>タミヨウの日誌</v>
      </c>
      <c r="S409" s="11" t="s">
        <v>4</v>
      </c>
      <c r="T409" s="10" t="str">
        <f>INDEX(AK:AK,W408+1)</f>
        <v>Tamiyo's Journal</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無色</v>
      </c>
      <c r="S410" s="15" t="s">
        <v>1</v>
      </c>
      <c r="T410" s="10" t="str">
        <f>INDEX(AG:AG,W408+1)</f>
        <v>レア</v>
      </c>
      <c r="U410" s="15" t="s">
        <v>2</v>
      </c>
      <c r="V410" s="10">
        <f>INDEX(AI:AI,W408+1)</f>
        <v>5</v>
      </c>
      <c r="W410" s="16"/>
      <c r="X410" s="10" t="str">
        <f>INDEX(AQ:AQ,W408+1)</f>
        <v>あなたのターン開始時に、調査を行う。</v>
      </c>
      <c r="Y410" s="28"/>
      <c r="Z410" s="28"/>
      <c r="AA410" s="29"/>
      <c r="AC410" s="11"/>
      <c r="AD410" s="11"/>
      <c r="BF410" s="9" t="s">
        <v>1049</v>
      </c>
    </row>
    <row r="411" spans="1:58">
      <c r="A411" s="1" t="str">
        <f t="shared" si="73"/>
        <v>|色|無色|レアリティ|レア|マナコスト|5|</v>
      </c>
      <c r="B411" s="1" t="s">
        <v>1049</v>
      </c>
      <c r="C411" s="1" t="s">
        <v>1069</v>
      </c>
      <c r="D411" s="4" t="s">
        <v>0</v>
      </c>
      <c r="E411" s="1" t="s">
        <v>1069</v>
      </c>
      <c r="F411" s="1" t="str">
        <f>IF(R410=0,"",R410)</f>
        <v>無色</v>
      </c>
      <c r="G411" s="1" t="s">
        <v>1069</v>
      </c>
      <c r="H411" s="4" t="s">
        <v>1073</v>
      </c>
      <c r="I411" s="1" t="s">
        <v>1069</v>
      </c>
      <c r="J411" s="1" t="str">
        <f>IF(T410=0,"",T410)</f>
        <v>レア</v>
      </c>
      <c r="K411" s="1" t="s">
        <v>1069</v>
      </c>
      <c r="L411" s="4" t="s">
        <v>1074</v>
      </c>
      <c r="M411" s="1" t="s">
        <v>1069</v>
      </c>
      <c r="N411" s="1">
        <f>IF(V410=0,"",V410)</f>
        <v>5</v>
      </c>
      <c r="O411" s="1" t="s">
        <v>1069</v>
      </c>
      <c r="Q411" s="9" t="s">
        <v>5</v>
      </c>
      <c r="R411" s="10" t="str">
        <f>INDEX(AL:AL,W408+1)</f>
        <v>サポート</v>
      </c>
      <c r="S411" s="15" t="s">
        <v>1075</v>
      </c>
      <c r="T411" s="10">
        <f>INDEX(AN:AN,W408+1)</f>
        <v>0</v>
      </c>
      <c r="U411" s="10">
        <f>INDEX(AO:AO,W408+1)</f>
        <v>0</v>
      </c>
      <c r="V411" s="10">
        <f>INDEX(AP:AP,W408+1)</f>
        <v>0</v>
      </c>
      <c r="W411" s="16"/>
      <c r="X411" s="10" t="str">
        <f>INDEX(AZ:AZ,W408+1)</f>
        <v>あな</v>
      </c>
      <c r="Y411" s="10" t="str">
        <f>INDEX(BA:BA,W408+1)</f>
        <v/>
      </c>
      <c r="Z411" s="10" t="str">
        <f>INDEX(BB:BB,W408+1)</f>
        <v/>
      </c>
      <c r="AA411" s="10">
        <f>INDEX(BC:BC,W408+1)</f>
        <v>0</v>
      </c>
      <c r="AC411" s="28"/>
      <c r="AD411" s="28"/>
      <c r="BF411" s="9" t="s">
        <v>1049</v>
      </c>
    </row>
    <row r="412" spans="1:58">
      <c r="A412" s="1" t="str">
        <f t="shared" si="73"/>
        <v>|種別|サポート|サブタイプ||||</v>
      </c>
      <c r="B412" s="1" t="s">
        <v>1049</v>
      </c>
      <c r="C412" s="1" t="s">
        <v>1069</v>
      </c>
      <c r="D412" s="4" t="s">
        <v>5</v>
      </c>
      <c r="E412" s="1" t="s">
        <v>1069</v>
      </c>
      <c r="F412" s="1" t="str">
        <f>IF(R411=0,"",R411)</f>
        <v>サポート</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あなたのターン開始時に、調査を行う。</v>
      </c>
      <c r="S412" s="11"/>
      <c r="T412" s="11"/>
      <c r="U412" s="11"/>
      <c r="V412" s="12"/>
      <c r="W412" s="16"/>
      <c r="X412" s="8"/>
      <c r="Y412" s="8"/>
      <c r="Z412" s="8"/>
      <c r="AA412" s="30"/>
      <c r="AC412" s="28"/>
      <c r="AD412" s="28"/>
      <c r="BF412" s="9" t="s">
        <v>1049</v>
      </c>
    </row>
    <row r="413" spans="1:58">
      <c r="A413" s="1" t="str">
        <f t="shared" si="73"/>
        <v>|テキスト|&gt;|&gt;|&gt;|&gt;|あなたのターン開始時に、調査を行う。|</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あなたのターン開始時に、調査を行う。</v>
      </c>
      <c r="O413" s="1" t="s">
        <v>1069</v>
      </c>
      <c r="Q413" s="14" t="s">
        <v>21</v>
      </c>
      <c r="R413" s="10" t="str">
        <f>INDEX(BE:BE,W408+1)</f>
        <v>At the beginning of your turn, Investigate.</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|英テキスト|&gt;|&gt;|&gt;|&gt;|At the beginning of your turn, Investigate.|</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At the beginning of your turn, Investigate.</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|PT|&gt;||シールド数|&gt;|3|</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f>IF(R415=0,"",R415)</f>
        <v>3</v>
      </c>
      <c r="O415" s="1" t="s">
        <v>1069</v>
      </c>
      <c r="Q415" s="17" t="s">
        <v>13</v>
      </c>
      <c r="R415" s="10">
        <f>INDEX(AW:AW,W408+1)</f>
        <v>3</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f>INDEX(AF:AF,W421+1)</f>
        <v>0</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|色||レアリティ||マナコスト||</v>
      </c>
      <c r="B424" s="1" t="s">
        <v>1049</v>
      </c>
      <c r="C424" s="1" t="s">
        <v>1069</v>
      </c>
      <c r="D424" s="4" t="s">
        <v>0</v>
      </c>
      <c r="E424" s="1" t="s">
        <v>1069</v>
      </c>
      <c r="F424" s="1" t="str">
        <f>IF(R423=0,"",R423)</f>
        <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f>INDEX(AF:AF,W434+1)</f>
        <v>0</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|色||レアリティ||マナコスト||</v>
      </c>
      <c r="B437" s="1" t="s">
        <v>1049</v>
      </c>
      <c r="C437" s="1" t="s">
        <v>1069</v>
      </c>
      <c r="D437" s="4" t="s">
        <v>0</v>
      </c>
      <c r="E437" s="1" t="s">
        <v>1069</v>
      </c>
      <c r="F437" s="1" t="str">
        <f>IF(R436=0,"",R436)</f>
        <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f>INDEX(AF:AF,W447+1)</f>
        <v>0</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|色||レアリティ||マナコスト||</v>
      </c>
      <c r="B450" s="1" t="s">
        <v>1049</v>
      </c>
      <c r="C450" s="1" t="s">
        <v>1069</v>
      </c>
      <c r="D450" s="4" t="s">
        <v>0</v>
      </c>
      <c r="E450" s="1" t="s">
        <v>1069</v>
      </c>
      <c r="F450" s="1" t="str">
        <f>IF(R449=0,"",R449)</f>
        <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f>INDEX(AF:AF,W460+1)</f>
        <v>0</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|色||レアリティ||マナコスト||</v>
      </c>
      <c r="B463" s="1" t="s">
        <v>1049</v>
      </c>
      <c r="C463" s="1" t="s">
        <v>1069</v>
      </c>
      <c r="D463" s="4" t="s">
        <v>0</v>
      </c>
      <c r="E463" s="1" t="s">
        <v>1069</v>
      </c>
      <c r="F463" s="1" t="str">
        <f>IF(R462=0,"",R462)</f>
        <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f>INDEX(AF:AF,W473+1)</f>
        <v>0</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|色||レアリティ||マナコスト||</v>
      </c>
      <c r="B476" s="1" t="s">
        <v>1049</v>
      </c>
      <c r="C476" s="1" t="s">
        <v>1069</v>
      </c>
      <c r="D476" s="4" t="s">
        <v>0</v>
      </c>
      <c r="E476" s="1" t="s">
        <v>1069</v>
      </c>
      <c r="F476" s="1" t="str">
        <f>IF(R475=0,"",R475)</f>
        <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f>INDEX(AF:AF,W486+1)</f>
        <v>0</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|色||レアリティ||マナコスト||</v>
      </c>
      <c r="B489" s="1" t="s">
        <v>1049</v>
      </c>
      <c r="C489" s="1" t="s">
        <v>1069</v>
      </c>
      <c r="D489" s="4" t="s">
        <v>0</v>
      </c>
      <c r="E489" s="1" t="s">
        <v>1069</v>
      </c>
      <c r="F489" s="1" t="str">
        <f>IF(R488=0,"",R488)</f>
        <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f>INDEX(AF:AF,W499+1)</f>
        <v>0</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|色||レアリティ||マナコスト||</v>
      </c>
      <c r="B502" s="1" t="s">
        <v>1049</v>
      </c>
      <c r="C502" s="1" t="s">
        <v>1069</v>
      </c>
      <c r="D502" s="4" t="s">
        <v>0</v>
      </c>
      <c r="E502" s="1" t="s">
        <v>1069</v>
      </c>
      <c r="F502" s="1" t="str">
        <f>IF(R501=0,"",R501)</f>
        <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f>INDEX(AF:AF,W512+1)</f>
        <v>0</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|色||レアリティ||マナコスト||</v>
      </c>
      <c r="B515" s="1" t="s">
        <v>1049</v>
      </c>
      <c r="C515" s="1" t="s">
        <v>1069</v>
      </c>
      <c r="D515" s="4" t="s">
        <v>0</v>
      </c>
      <c r="E515" s="1" t="s">
        <v>1069</v>
      </c>
      <c r="F515" s="1" t="str">
        <f>IF(R514=0,"",R514)</f>
        <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f>INDEX(AF:AF,W525+1)</f>
        <v>0</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|色||レアリティ||マナコスト||</v>
      </c>
      <c r="B528" s="1" t="s">
        <v>1049</v>
      </c>
      <c r="C528" s="1" t="s">
        <v>1069</v>
      </c>
      <c r="D528" s="4" t="s">
        <v>0</v>
      </c>
      <c r="E528" s="1" t="s">
        <v>1069</v>
      </c>
      <c r="F528" s="1" t="str">
        <f>IF(R527=0,"",R527)</f>
        <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f>INDEX(AF:AF,W538+1)</f>
        <v>0</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|色||レアリティ||マナコスト||</v>
      </c>
      <c r="B541" s="1" t="s">
        <v>1049</v>
      </c>
      <c r="C541" s="1" t="s">
        <v>1069</v>
      </c>
      <c r="D541" s="4" t="s">
        <v>0</v>
      </c>
      <c r="E541" s="1" t="s">
        <v>1069</v>
      </c>
      <c r="F541" s="1" t="str">
        <f>IF(R540=0,"",R540)</f>
        <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f>INDEX(AF:AF,W551+1)</f>
        <v>0</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|色||レアリティ||マナコスト||</v>
      </c>
      <c r="B554" s="1" t="s">
        <v>1049</v>
      </c>
      <c r="C554" s="1" t="s">
        <v>1069</v>
      </c>
      <c r="D554" s="4" t="s">
        <v>0</v>
      </c>
      <c r="E554" s="1" t="s">
        <v>1069</v>
      </c>
      <c r="F554" s="1" t="str">
        <f>IF(R553=0,"",R553)</f>
        <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f>INDEX(AF:AF,W564+1)</f>
        <v>0</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|色||レアリティ||マナコスト||</v>
      </c>
      <c r="B567" s="1" t="s">
        <v>1049</v>
      </c>
      <c r="C567" s="1" t="s">
        <v>1069</v>
      </c>
      <c r="D567" s="4" t="s">
        <v>0</v>
      </c>
      <c r="E567" s="1" t="s">
        <v>1069</v>
      </c>
      <c r="F567" s="1" t="str">
        <f>IF(R566=0,"",R566)</f>
        <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f>INDEX(AF:AF,W577+1)</f>
        <v>0</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|色||レアリティ||マナコスト||</v>
      </c>
      <c r="B580" s="1" t="s">
        <v>1049</v>
      </c>
      <c r="C580" s="1" t="s">
        <v>1069</v>
      </c>
      <c r="D580" s="4" t="s">
        <v>0</v>
      </c>
      <c r="E580" s="1" t="s">
        <v>1069</v>
      </c>
      <c r="F580" s="1" t="str">
        <f>IF(R579=0,"",R579)</f>
        <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f>INDEX(AF:AF,W590+1)</f>
        <v>0</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|色||レアリティ||マナコスト||</v>
      </c>
      <c r="B593" s="1" t="s">
        <v>1049</v>
      </c>
      <c r="C593" s="1" t="s">
        <v>1069</v>
      </c>
      <c r="D593" s="4" t="s">
        <v>0</v>
      </c>
      <c r="E593" s="1" t="s">
        <v>1069</v>
      </c>
      <c r="F593" s="1" t="str">
        <f>IF(R592=0,"",R592)</f>
        <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f>INDEX(AF:AF,W603+1)</f>
        <v>0</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|色||レアリティ||マナコスト||</v>
      </c>
      <c r="B606" s="1" t="s">
        <v>1049</v>
      </c>
      <c r="C606" s="1" t="s">
        <v>1069</v>
      </c>
      <c r="D606" s="4" t="s">
        <v>0</v>
      </c>
      <c r="E606" s="1" t="s">
        <v>1069</v>
      </c>
      <c r="F606" s="1" t="str">
        <f>IF(R605=0,"",R605)</f>
        <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f>INDEX(AF:AF,W616+1)</f>
        <v>0</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|色||レアリティ||マナコスト||</v>
      </c>
      <c r="B619" s="1" t="s">
        <v>1049</v>
      </c>
      <c r="C619" s="1" t="s">
        <v>1069</v>
      </c>
      <c r="D619" s="4" t="s">
        <v>0</v>
      </c>
      <c r="E619" s="1" t="s">
        <v>1069</v>
      </c>
      <c r="F619" s="1" t="str">
        <f>IF(R618=0,"",R618)</f>
        <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f>INDEX(AF:AF,W629+1)</f>
        <v>0</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|色||レアリティ||マナコスト||</v>
      </c>
      <c r="B632" s="1" t="s">
        <v>1049</v>
      </c>
      <c r="C632" s="1" t="s">
        <v>1069</v>
      </c>
      <c r="D632" s="4" t="s">
        <v>0</v>
      </c>
      <c r="E632" s="1" t="s">
        <v>1069</v>
      </c>
      <c r="F632" s="1" t="str">
        <f>IF(R631=0,"",R631)</f>
        <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f>INDEX(AF:AF,W642+1)</f>
        <v>0</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|色||レアリティ||マナコスト||</v>
      </c>
      <c r="B645" s="1" t="s">
        <v>1049</v>
      </c>
      <c r="C645" s="1" t="s">
        <v>1069</v>
      </c>
      <c r="D645" s="4" t="s">
        <v>0</v>
      </c>
      <c r="E645" s="1" t="s">
        <v>1069</v>
      </c>
      <c r="F645" s="1" t="str">
        <f>IF(R644=0,"",R644)</f>
        <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BD22" sqref="BD22"/>
    </sheetView>
  </sheetViews>
  <sheetFormatPr defaultColWidth="9" defaultRowHeight="13.5"/>
  <cols>
    <col min="1" max="1" width="29.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3.75" style="1" customWidth="1"/>
    <col min="34" max="34" width="9" style="1" hidden="1" customWidth="1"/>
    <col min="35" max="35" width="5" style="1" customWidth="1"/>
    <col min="36" max="38" width="9" style="1"/>
    <col min="39" max="39" width="9" style="1" hidden="1" customWidth="1"/>
    <col min="40" max="46" width="9" style="1"/>
    <col min="47" max="48" width="9" style="1" hidden="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23</v>
      </c>
      <c r="AG2" s="36" t="s">
        <v>78</v>
      </c>
      <c r="AH2" s="36"/>
      <c r="AI2" s="36">
        <v>4</v>
      </c>
      <c r="AJ2" s="36" t="s">
        <v>771</v>
      </c>
      <c r="AK2" s="36" t="s">
        <v>772</v>
      </c>
      <c r="AL2" s="36" t="s">
        <v>61</v>
      </c>
      <c r="AM2" s="36"/>
      <c r="AN2" s="36"/>
      <c r="AO2" s="36"/>
      <c r="AP2" s="36"/>
      <c r="AQ2" s="36" t="s">
        <v>773</v>
      </c>
      <c r="AR2" s="36"/>
      <c r="AS2" s="36"/>
      <c r="AT2" s="38"/>
      <c r="AU2" s="36"/>
      <c r="AV2" s="36"/>
      <c r="AW2" s="36"/>
      <c r="AX2" s="36" t="str">
        <f t="shared" ref="AX2:AX51" si="0">IF(AT2&gt;1,MONTH(AT2),"")</f>
        <v/>
      </c>
      <c r="AY2" s="36" t="str">
        <f t="shared" ref="AY2:AY51" si="1">IF(AT2&gt;1,DAY(AT2),"")</f>
        <v/>
      </c>
      <c r="AZ2" s="36" t="str">
        <f t="shared" ref="AZ2:AZ51" si="2">LEFT(AQ2,2)</f>
        <v>あな</v>
      </c>
      <c r="BA2" s="36" t="str">
        <f t="shared" ref="BA2:BA51" si="3">IF(ISERROR(FIND(" ",AQ2)),"",MID(AQ2,FIND(" ",AQ2)+1,2))</f>
        <v/>
      </c>
      <c r="BB2" s="36" t="str">
        <f t="shared" ref="BB2:BB51" si="4">IF(LEN(BA2)&gt;1,IF(ISERROR(FIND(" ",AQ2,FIND(" ",AQ2)+1)),"",MID(AQ2,FIND(" ",AQ2)+4,2)),"")</f>
        <v/>
      </c>
      <c r="BC2" s="36"/>
      <c r="BD2" s="36" t="str">
        <f t="shared" ref="BD2:BD51" si="5">IF(AQ2="","",AQ2&amp;IF(AR2="","","&amp;br;"&amp;AR2)&amp;IF(AS2="","","&amp;br;"&amp;AS2))</f>
        <v>あなたがコントロールするクリーチャー1体を対象とする。あなたの次のターン開始時まで、それは+2/+6の修正を受けるとともに到達を得る。</v>
      </c>
      <c r="BE2" s="30" t="str">
        <f>IF(AK2="","",VLOOKUP(AK2,BH:BJ,3,FALSE))</f>
        <v>Target creature you control gets +2/+6 and Reach until the beginning of your next turn.</v>
      </c>
      <c r="BF2" s="9" t="s">
        <v>1049</v>
      </c>
      <c r="BG2" s="1">
        <v>1</v>
      </c>
      <c r="BH2" s="1" t="s">
        <v>881</v>
      </c>
      <c r="BI2" s="1" t="s">
        <v>1055</v>
      </c>
      <c r="BJ2" s="1" t="s">
        <v>1299</v>
      </c>
    </row>
    <row r="3" spans="2:62">
      <c r="B3" s="1" t="s">
        <v>1049</v>
      </c>
      <c r="Q3" s="2" t="s">
        <v>23</v>
      </c>
      <c r="R3" s="2" t="s">
        <v>164</v>
      </c>
      <c r="S3" s="2" t="s">
        <v>288</v>
      </c>
      <c r="T3" s="2" t="s">
        <v>398</v>
      </c>
      <c r="U3" s="2" t="s">
        <v>510</v>
      </c>
      <c r="V3" s="2" t="s">
        <v>1057</v>
      </c>
      <c r="W3" s="2"/>
      <c r="AB3" s="1" t="s">
        <v>288</v>
      </c>
      <c r="AC3" s="1" t="s">
        <v>340</v>
      </c>
      <c r="AD3" s="16" t="s">
        <v>1058</v>
      </c>
      <c r="AE3" s="24">
        <v>2</v>
      </c>
      <c r="AF3" s="25" t="s">
        <v>23</v>
      </c>
      <c r="AG3" s="36" t="s">
        <v>78</v>
      </c>
      <c r="AH3" s="36"/>
      <c r="AI3" s="36">
        <v>8</v>
      </c>
      <c r="AJ3" s="36" t="s">
        <v>774</v>
      </c>
      <c r="AK3" s="36" t="s">
        <v>775</v>
      </c>
      <c r="AL3" s="36" t="s">
        <v>27</v>
      </c>
      <c r="AM3" s="36"/>
      <c r="AN3" s="36" t="s">
        <v>146</v>
      </c>
      <c r="AO3" s="36"/>
      <c r="AP3" s="36"/>
      <c r="AQ3" s="36" t="s">
        <v>29</v>
      </c>
      <c r="AR3" s="36" t="s">
        <v>776</v>
      </c>
      <c r="AS3" s="36"/>
      <c r="AT3" s="38">
        <v>42828</v>
      </c>
      <c r="AU3" s="36"/>
      <c r="AV3" s="36"/>
      <c r="AW3" s="36"/>
      <c r="AX3" s="36">
        <f t="shared" si="0"/>
        <v>4</v>
      </c>
      <c r="AY3" s="36">
        <f t="shared" si="1"/>
        <v>3</v>
      </c>
      <c r="AZ3" s="36" t="str">
        <f t="shared" si="2"/>
        <v>飛行</v>
      </c>
      <c r="BA3" s="36" t="str">
        <f t="shared" si="3"/>
        <v/>
      </c>
      <c r="BB3" s="36" t="str">
        <f t="shared" si="4"/>
        <v/>
      </c>
      <c r="BC3" s="36"/>
      <c r="BD3" s="36" t="str">
        <f t="shared" si="5"/>
        <v>飛行&amp;br;このクリーチャーが戦場に出たとき、あなたのターン終了時まで、対戦相手がコントロールする各クリーチャーは無効化される。</v>
      </c>
      <c r="BE3" s="30" t="str">
        <f>IF(AK3="","",VLOOKUP(AK3,BH:BJ,3,FALSE))</f>
        <v>When this creature enters the battlefield, each creature your opponent controls is Disabled until the end of your turn.</v>
      </c>
      <c r="BF3" s="9" t="s">
        <v>1049</v>
      </c>
      <c r="BG3" s="1">
        <v>2</v>
      </c>
      <c r="BH3" s="1" t="s">
        <v>1026</v>
      </c>
      <c r="BI3" s="1" t="s">
        <v>1055</v>
      </c>
      <c r="BJ3" s="1" t="s">
        <v>1300</v>
      </c>
    </row>
    <row r="4" spans="2:62">
      <c r="B4" s="1" t="s">
        <v>1049</v>
      </c>
      <c r="Q4" s="1" t="s">
        <v>24</v>
      </c>
      <c r="R4" s="2" t="s">
        <v>78</v>
      </c>
      <c r="S4" s="2" t="s">
        <v>119</v>
      </c>
      <c r="T4" s="2" t="s">
        <v>143</v>
      </c>
      <c r="AB4" s="1" t="s">
        <v>398</v>
      </c>
      <c r="AC4" s="1" t="s">
        <v>1060</v>
      </c>
      <c r="AD4" s="16" t="s">
        <v>1061</v>
      </c>
      <c r="AE4" s="24">
        <v>3</v>
      </c>
      <c r="AF4" s="25" t="s">
        <v>23</v>
      </c>
      <c r="AG4" s="36" t="s">
        <v>78</v>
      </c>
      <c r="AH4" s="36"/>
      <c r="AI4" s="36">
        <v>4</v>
      </c>
      <c r="AJ4" s="36" t="s">
        <v>777</v>
      </c>
      <c r="AK4" s="36" t="s">
        <v>778</v>
      </c>
      <c r="AL4" s="36" t="s">
        <v>27</v>
      </c>
      <c r="AM4" s="36"/>
      <c r="AN4" s="36" t="s">
        <v>33</v>
      </c>
      <c r="AO4" s="36" t="s">
        <v>42</v>
      </c>
      <c r="AP4" s="36"/>
      <c r="AQ4" s="36" t="s">
        <v>779</v>
      </c>
      <c r="AR4" s="36" t="s">
        <v>780</v>
      </c>
      <c r="AS4" s="36"/>
      <c r="AT4" s="38">
        <v>42736</v>
      </c>
      <c r="AU4" s="36"/>
      <c r="AV4" s="36"/>
      <c r="AW4" s="36"/>
      <c r="AX4" s="36">
        <f t="shared" si="0"/>
        <v>1</v>
      </c>
      <c r="AY4" s="36">
        <f t="shared" si="1"/>
        <v>1</v>
      </c>
      <c r="AZ4" s="36" t="str">
        <f t="shared" si="2"/>
        <v>先制</v>
      </c>
      <c r="BA4" s="36" t="str">
        <f t="shared" si="3"/>
        <v>絆魂</v>
      </c>
      <c r="BB4" s="36" t="str">
        <f t="shared" si="4"/>
        <v/>
      </c>
      <c r="BC4" s="36"/>
      <c r="BD4" s="36" t="str">
        <f t="shared" si="5"/>
        <v>先制攻撃 絆魂&amp;br;あなたが3点以上のライフを得たとき、このクリーチャーは変身する。</v>
      </c>
      <c r="BE4" s="30" t="str">
        <f>IF(AK4="","",VLOOKUP(AK4,BH:BJ,3,FALSE))</f>
        <v>When you gain 3 or more Life, this creature Transforms.</v>
      </c>
      <c r="BF4" s="9" t="s">
        <v>1049</v>
      </c>
      <c r="BG4" s="1">
        <v>3</v>
      </c>
      <c r="BH4" s="1" t="s">
        <v>819</v>
      </c>
      <c r="BI4" s="1" t="s">
        <v>1055</v>
      </c>
      <c r="BJ4" s="1" t="s">
        <v>1301</v>
      </c>
    </row>
    <row r="5" spans="2:62">
      <c r="B5" s="1" t="s">
        <v>1049</v>
      </c>
      <c r="Q5" s="5"/>
      <c r="R5" s="6"/>
      <c r="S5" s="6"/>
      <c r="T5" s="6"/>
      <c r="U5" s="6"/>
      <c r="V5" s="7"/>
      <c r="W5" s="8">
        <v>1</v>
      </c>
      <c r="X5" s="5"/>
      <c r="Y5" s="26"/>
      <c r="Z5" s="26"/>
      <c r="AA5" s="27"/>
      <c r="AB5" s="1" t="s">
        <v>510</v>
      </c>
      <c r="AC5" s="1" t="s">
        <v>1063</v>
      </c>
      <c r="AD5" s="16" t="s">
        <v>1064</v>
      </c>
      <c r="AE5" s="24">
        <v>4</v>
      </c>
      <c r="AF5" s="25" t="s">
        <v>23</v>
      </c>
      <c r="AG5" s="36" t="s">
        <v>78</v>
      </c>
      <c r="AH5" s="36"/>
      <c r="AI5" s="36">
        <v>1</v>
      </c>
      <c r="AJ5" s="36" t="s">
        <v>781</v>
      </c>
      <c r="AK5" s="36" t="s">
        <v>782</v>
      </c>
      <c r="AL5" s="36" t="s">
        <v>27</v>
      </c>
      <c r="AM5" s="36"/>
      <c r="AN5" s="36" t="s">
        <v>783</v>
      </c>
      <c r="AO5" s="36" t="s">
        <v>171</v>
      </c>
      <c r="AP5" s="36"/>
      <c r="AQ5" s="36" t="s">
        <v>784</v>
      </c>
      <c r="AR5" s="36"/>
      <c r="AS5" s="36"/>
      <c r="AT5" s="38">
        <v>42829</v>
      </c>
      <c r="AU5" s="36"/>
      <c r="AV5" s="36"/>
      <c r="AW5" s="36"/>
      <c r="AX5" s="36">
        <f t="shared" si="0"/>
        <v>4</v>
      </c>
      <c r="AY5" s="36">
        <f t="shared" si="1"/>
        <v>4</v>
      </c>
      <c r="AZ5" s="36" t="str">
        <f t="shared" si="2"/>
        <v>先制</v>
      </c>
      <c r="BA5" s="36" t="str">
        <f t="shared" si="3"/>
        <v>トラ</v>
      </c>
      <c r="BB5" s="36" t="str">
        <f t="shared" si="4"/>
        <v>プル</v>
      </c>
      <c r="BC5" s="36"/>
      <c r="BD5" s="36" t="str">
        <f t="shared" si="5"/>
        <v>先制攻撃 トランプル 絆魂</v>
      </c>
      <c r="BE5" s="30" t="str">
        <f>IF(AK5="","",VLOOKUP(AK5,BH:BJ,3,FALSE))</f>
        <v/>
      </c>
      <c r="BF5" s="9" t="s">
        <v>1049</v>
      </c>
      <c r="BG5" s="1">
        <v>4</v>
      </c>
      <c r="BH5" s="1" t="s">
        <v>922</v>
      </c>
      <c r="BI5" s="1" t="s">
        <v>1055</v>
      </c>
      <c r="BJ5" s="1" t="s">
        <v>1302</v>
      </c>
    </row>
    <row r="6" spans="1:62">
      <c r="A6" s="1" t="str">
        <f t="shared" ref="A6:A69" si="6">CONCATENATE(C6,D6,E6,F6,G6,H6,I6,J6,K6,L6,M6,N6,O6,P6)</f>
        <v>*一所懸命/Give No Ground</v>
      </c>
      <c r="B6" s="1" t="s">
        <v>1049</v>
      </c>
      <c r="C6" s="1" t="str">
        <f>"*"&amp;R6&amp;"/"&amp;T6</f>
        <v>*一所懸命/Give No Ground</v>
      </c>
      <c r="Q6" s="9" t="s">
        <v>3</v>
      </c>
      <c r="R6" s="10" t="str">
        <f>INDEX(AJ:AJ,W5+1)</f>
        <v>一所懸命</v>
      </c>
      <c r="S6" s="11" t="s">
        <v>4</v>
      </c>
      <c r="T6" s="10" t="str">
        <f>INDEX(AK:AK,W5+1)</f>
        <v>Give No Ground</v>
      </c>
      <c r="U6" s="11"/>
      <c r="V6" s="12"/>
      <c r="W6" s="13"/>
      <c r="X6" s="9"/>
      <c r="Y6" s="28"/>
      <c r="Z6" s="28"/>
      <c r="AA6" s="29"/>
      <c r="AB6" s="1" t="s">
        <v>663</v>
      </c>
      <c r="AC6" s="1" t="s">
        <v>1066</v>
      </c>
      <c r="AD6" s="16" t="s">
        <v>1067</v>
      </c>
      <c r="AE6" s="24">
        <v>5</v>
      </c>
      <c r="AF6" s="25" t="s">
        <v>23</v>
      </c>
      <c r="AG6" s="36" t="s">
        <v>78</v>
      </c>
      <c r="AH6" s="36"/>
      <c r="AI6" s="36">
        <v>15</v>
      </c>
      <c r="AJ6" s="36" t="s">
        <v>785</v>
      </c>
      <c r="AK6" s="36" t="s">
        <v>786</v>
      </c>
      <c r="AL6" s="36" t="s">
        <v>27</v>
      </c>
      <c r="AM6" s="36"/>
      <c r="AN6" s="36" t="s">
        <v>33</v>
      </c>
      <c r="AO6" s="36" t="s">
        <v>46</v>
      </c>
      <c r="AP6" s="36"/>
      <c r="AQ6" s="36" t="s">
        <v>787</v>
      </c>
      <c r="AR6" s="36" t="s">
        <v>788</v>
      </c>
      <c r="AS6" s="36"/>
      <c r="AT6" s="38">
        <v>42771</v>
      </c>
      <c r="AU6" s="36"/>
      <c r="AV6" s="36"/>
      <c r="AW6" s="36"/>
      <c r="AX6" s="36">
        <f t="shared" si="0"/>
        <v>2</v>
      </c>
      <c r="AY6" s="36">
        <f t="shared" si="1"/>
        <v>5</v>
      </c>
      <c r="AZ6" s="36" t="str">
        <f t="shared" si="2"/>
        <v>この</v>
      </c>
      <c r="BA6" s="36" t="str">
        <f t="shared" si="3"/>
        <v/>
      </c>
      <c r="BB6" s="36" t="str">
        <f t="shared" si="4"/>
        <v/>
      </c>
      <c r="BC6" s="36"/>
      <c r="BD6" s="36" t="str">
        <f t="shared" si="5"/>
        <v>このクリーチャーが戦場に出たとき、あなたがコントロールするクリーチャー1体を対象とし、それを破壊する。あなたは3/2のエルドラージ･ホラー・トークンを1体召喚する。&amp;br;あなたのターン開始jに、昂揚：このクリーチャーは変身する。</v>
      </c>
      <c r="BE6" s="30" t="str">
        <f>IF(AK6="","",VLOOKUP(AK6,BH:BJ,3,FALSE))</f>
        <v>When this creature enters the battlefield, target creature you control is Destroyed and you summon 1 3/2 Eldrazi Horror token.&amp;br;At the beginning of your turn, Delirium: This creature Transforms.</v>
      </c>
      <c r="BF6" s="9" t="s">
        <v>1049</v>
      </c>
      <c r="BG6" s="1">
        <v>5</v>
      </c>
      <c r="BH6" s="1" t="s">
        <v>930</v>
      </c>
      <c r="BI6" s="1" t="s">
        <v>1055</v>
      </c>
      <c r="BJ6" s="1" t="s">
        <v>1303</v>
      </c>
    </row>
    <row r="7" spans="1:62">
      <c r="A7" s="1" t="str">
        <f t="shared" si="6"/>
        <v>|LEFT:80|LEFT:100|LEFT:100|LEFT:100|LEFT:100|LEFT:100|c</v>
      </c>
      <c r="B7" s="1" t="s">
        <v>1049</v>
      </c>
      <c r="C7" s="1" t="s">
        <v>1069</v>
      </c>
      <c r="D7" s="3" t="str">
        <f>$Q$1</f>
        <v>LEFT:80</v>
      </c>
      <c r="E7" s="3" t="s">
        <v>1069</v>
      </c>
      <c r="F7" s="3" t="str">
        <f t="shared" ref="F7:J7" si="7">$R$1</f>
        <v>LEFT:100</v>
      </c>
      <c r="G7" s="3" t="s">
        <v>1069</v>
      </c>
      <c r="H7" s="3" t="str">
        <f t="shared" si="7"/>
        <v>LEFT:100</v>
      </c>
      <c r="I7" s="3" t="s">
        <v>1069</v>
      </c>
      <c r="J7" s="3" t="str">
        <f t="shared" si="7"/>
        <v>LEFT:100</v>
      </c>
      <c r="K7" s="3" t="s">
        <v>1069</v>
      </c>
      <c r="L7" s="3" t="str">
        <f>$R$1</f>
        <v>LEFT:100</v>
      </c>
      <c r="M7" s="3" t="s">
        <v>1069</v>
      </c>
      <c r="N7" s="3" t="str">
        <f>$R$1</f>
        <v>LEFT:100</v>
      </c>
      <c r="O7" s="1" t="s">
        <v>1069</v>
      </c>
      <c r="P7" s="1" t="s">
        <v>1070</v>
      </c>
      <c r="Q7" s="14" t="s">
        <v>0</v>
      </c>
      <c r="R7" s="10" t="str">
        <f>INDEX(AF:AF,W5+1)</f>
        <v>白</v>
      </c>
      <c r="S7" s="15" t="s">
        <v>1</v>
      </c>
      <c r="T7" s="10" t="str">
        <f>INDEX(AG:AG,W5+1)</f>
        <v>アンコモン</v>
      </c>
      <c r="U7" s="15" t="s">
        <v>2</v>
      </c>
      <c r="V7" s="10">
        <f>INDEX(AI:AI,W5+1)</f>
        <v>4</v>
      </c>
      <c r="W7" s="16"/>
      <c r="X7" s="10" t="str">
        <f>INDEX(AQ:AQ,W5+1)</f>
        <v>あなたがコントロールするクリーチャー1体を対象とする。あなたの次のターン開始時まで、それは+2/+6の修正を受けるとともに到達を得る。</v>
      </c>
      <c r="Y7" s="28"/>
      <c r="Z7" s="28"/>
      <c r="AA7" s="29"/>
      <c r="AB7" s="1" t="s">
        <v>645</v>
      </c>
      <c r="AC7" s="1" t="s">
        <v>1024</v>
      </c>
      <c r="AD7" s="16" t="s">
        <v>1071</v>
      </c>
      <c r="AE7" s="24">
        <v>6</v>
      </c>
      <c r="AF7" s="25" t="s">
        <v>23</v>
      </c>
      <c r="AG7" s="36" t="s">
        <v>78</v>
      </c>
      <c r="AH7" s="36"/>
      <c r="AI7" s="36">
        <v>1</v>
      </c>
      <c r="AJ7" s="36" t="s">
        <v>789</v>
      </c>
      <c r="AK7" s="36" t="s">
        <v>790</v>
      </c>
      <c r="AL7" s="36" t="s">
        <v>27</v>
      </c>
      <c r="AM7" s="36"/>
      <c r="AN7" s="36" t="s">
        <v>783</v>
      </c>
      <c r="AO7" s="36" t="s">
        <v>171</v>
      </c>
      <c r="AP7" s="36"/>
      <c r="AQ7" s="36" t="s">
        <v>791</v>
      </c>
      <c r="AR7" s="36" t="s">
        <v>792</v>
      </c>
      <c r="AS7" s="36"/>
      <c r="AT7" s="38">
        <v>42799</v>
      </c>
      <c r="AU7" s="36"/>
      <c r="AV7" s="36"/>
      <c r="AW7" s="36"/>
      <c r="AX7" s="36">
        <f t="shared" si="0"/>
        <v>3</v>
      </c>
      <c r="AY7" s="36">
        <f t="shared" si="1"/>
        <v>5</v>
      </c>
      <c r="AZ7" s="36" t="str">
        <f t="shared" si="2"/>
        <v>この</v>
      </c>
      <c r="BA7" s="36" t="str">
        <f t="shared" si="3"/>
        <v/>
      </c>
      <c r="BB7" s="36" t="str">
        <f t="shared" si="4"/>
        <v/>
      </c>
      <c r="BC7" s="36"/>
      <c r="BD7" s="36" t="str">
        <f t="shared" si="5"/>
        <v>このクリーチャーが出いている間、あなたがコントロールする各エルドラージは警戒を得る。&amp;br;あなたがコントロールするエルドラージが死亡したとき、あなたは3マナを吸収され、3/2のエルドラージ・ホラー・トークンを1体召喚する。</v>
      </c>
      <c r="BE7" s="30" t="str">
        <f>IF(AK7="","",VLOOKUP(AK7,BH:BJ,3,FALSE))</f>
        <v>While this creature is on the battlefield, each Eldrazi you control gains Vigilance.&amp;br;When an Eldrazi you control dies, you are Drained of 3 mana and you summon 1 3/2 Eldrazi Horror token.</v>
      </c>
      <c r="BF7" s="9" t="s">
        <v>1049</v>
      </c>
      <c r="BG7" s="1">
        <v>6</v>
      </c>
      <c r="BH7" s="1" t="s">
        <v>812</v>
      </c>
      <c r="BI7" s="1" t="s">
        <v>1055</v>
      </c>
      <c r="BJ7" s="1" t="s">
        <v>1304</v>
      </c>
    </row>
    <row r="8" spans="1:62">
      <c r="A8" s="1" t="str">
        <f t="shared" si="6"/>
        <v>|色|白|レアリティ|アンコモン|マナコスト|4|</v>
      </c>
      <c r="B8" s="1" t="s">
        <v>1049</v>
      </c>
      <c r="C8" s="1" t="s">
        <v>1069</v>
      </c>
      <c r="D8" s="4" t="s">
        <v>0</v>
      </c>
      <c r="E8" s="1" t="s">
        <v>1069</v>
      </c>
      <c r="F8" s="1" t="str">
        <f>IF(R7=0,"",R7)</f>
        <v>白</v>
      </c>
      <c r="G8" s="1" t="s">
        <v>1069</v>
      </c>
      <c r="H8" s="4" t="s">
        <v>1073</v>
      </c>
      <c r="I8" s="1" t="s">
        <v>1069</v>
      </c>
      <c r="J8" s="1" t="str">
        <f>IF(T7=0,"",T7)</f>
        <v>アンコモン</v>
      </c>
      <c r="K8" s="1" t="s">
        <v>1069</v>
      </c>
      <c r="L8" s="4" t="s">
        <v>1074</v>
      </c>
      <c r="M8" s="1" t="s">
        <v>1069</v>
      </c>
      <c r="N8" s="1">
        <f>IF(V7=0,"",V7)</f>
        <v>4</v>
      </c>
      <c r="O8" s="1" t="s">
        <v>1069</v>
      </c>
      <c r="Q8" s="9" t="s">
        <v>5</v>
      </c>
      <c r="R8" s="10" t="str">
        <f>INDEX(AL:AL,W5+1)</f>
        <v>呪文</v>
      </c>
      <c r="S8" s="15" t="s">
        <v>1075</v>
      </c>
      <c r="T8" s="10">
        <f>INDEX(AN:AN,W5+1)</f>
        <v>0</v>
      </c>
      <c r="U8" s="10">
        <f>INDEX(AO:AO,W5+1)</f>
        <v>0</v>
      </c>
      <c r="V8" s="10">
        <f>INDEX(AP:AP,W5+1)</f>
        <v>0</v>
      </c>
      <c r="W8" s="16"/>
      <c r="X8" s="10" t="str">
        <f>INDEX(AZ:AZ,W5+1)</f>
        <v>あな</v>
      </c>
      <c r="Y8" s="10" t="str">
        <f>INDEX(BA:BA,W5+1)</f>
        <v/>
      </c>
      <c r="Z8" s="10" t="str">
        <f>INDEX(BB:BB,W5+1)</f>
        <v/>
      </c>
      <c r="AA8" s="10">
        <f>INDEX(BC:BC,W5+1)</f>
        <v>0</v>
      </c>
      <c r="AB8" s="1" t="s">
        <v>631</v>
      </c>
      <c r="AC8" s="1" t="s">
        <v>970</v>
      </c>
      <c r="AD8" s="16" t="s">
        <v>1076</v>
      </c>
      <c r="AE8" s="24">
        <v>7</v>
      </c>
      <c r="AF8" s="25" t="s">
        <v>23</v>
      </c>
      <c r="AG8" s="36" t="s">
        <v>119</v>
      </c>
      <c r="AH8" s="36"/>
      <c r="AI8" s="36">
        <v>15</v>
      </c>
      <c r="AJ8" s="36" t="s">
        <v>793</v>
      </c>
      <c r="AK8" s="36" t="s">
        <v>794</v>
      </c>
      <c r="AL8" s="36" t="s">
        <v>27</v>
      </c>
      <c r="AM8" s="36"/>
      <c r="AN8" s="36" t="s">
        <v>33</v>
      </c>
      <c r="AO8" s="36" t="s">
        <v>34</v>
      </c>
      <c r="AP8" s="36"/>
      <c r="AQ8" s="36" t="s">
        <v>486</v>
      </c>
      <c r="AR8" s="36" t="s">
        <v>795</v>
      </c>
      <c r="AS8" s="36"/>
      <c r="AT8" s="38">
        <v>42891</v>
      </c>
      <c r="AU8" s="36"/>
      <c r="AV8" s="36"/>
      <c r="AW8" s="36"/>
      <c r="AX8" s="36">
        <f t="shared" si="0"/>
        <v>6</v>
      </c>
      <c r="AY8" s="36">
        <f t="shared" si="1"/>
        <v>5</v>
      </c>
      <c r="AZ8" s="36" t="str">
        <f t="shared" si="2"/>
        <v>先制</v>
      </c>
      <c r="BA8" s="36" t="str">
        <f t="shared" si="3"/>
        <v/>
      </c>
      <c r="BB8" s="36" t="str">
        <f t="shared" si="4"/>
        <v/>
      </c>
      <c r="BC8" s="36"/>
      <c r="BD8" s="36" t="str">
        <f t="shared" si="5"/>
        <v>先制攻撃&amp;br;対戦相手がコントロールするクリーチャーが戦場に出たとき、あなたの次のターン終了時まで、そのクリーチャーは無効化される。</v>
      </c>
      <c r="BE8" s="30" t="str">
        <f>IF(AK8="","",VLOOKUP(AK8,BH:BJ,3,FALSE))</f>
        <v>When a creature your opponent controls enters the battlefield, that creature is Disabled until the end of your next turn.</v>
      </c>
      <c r="BF8" s="9" t="s">
        <v>1049</v>
      </c>
      <c r="BG8" s="1">
        <v>7</v>
      </c>
      <c r="BH8" s="1" t="s">
        <v>804</v>
      </c>
      <c r="BI8" s="1" t="s">
        <v>1055</v>
      </c>
      <c r="BJ8" s="1" t="s">
        <v>1305</v>
      </c>
    </row>
    <row r="9" spans="1:62">
      <c r="A9" s="1" t="str">
        <f t="shared" si="6"/>
        <v>|種別|呪文|サブタイプ||||</v>
      </c>
      <c r="B9" s="1" t="s">
        <v>1049</v>
      </c>
      <c r="C9" s="1" t="s">
        <v>1069</v>
      </c>
      <c r="D9" s="4" t="s">
        <v>5</v>
      </c>
      <c r="E9" s="1" t="s">
        <v>1069</v>
      </c>
      <c r="F9" s="1" t="str">
        <f>IF(R8=0,"",R8)</f>
        <v>呪文</v>
      </c>
      <c r="G9" s="1" t="s">
        <v>1069</v>
      </c>
      <c r="H9" s="4" t="s">
        <v>1078</v>
      </c>
      <c r="I9" s="1" t="s">
        <v>1069</v>
      </c>
      <c r="J9" s="1" t="str">
        <f>IF(T8=0,"",T8)</f>
        <v/>
      </c>
      <c r="K9" s="1" t="s">
        <v>1069</v>
      </c>
      <c r="L9" s="1" t="str">
        <f>IF(U8=0,"",U8)</f>
        <v/>
      </c>
      <c r="M9" s="1" t="s">
        <v>1069</v>
      </c>
      <c r="N9" s="1" t="str">
        <f>IF(V8=0,"",V8)</f>
        <v/>
      </c>
      <c r="O9" s="1" t="s">
        <v>1069</v>
      </c>
      <c r="Q9" s="9" t="s">
        <v>1079</v>
      </c>
      <c r="R9" s="10" t="str">
        <f>INDEX(BD:BD,W5+1)</f>
        <v>あなたがコントロールするクリーチャー1体を対象とする。あなたの次のターン開始時まで、それは+2/+6の修正を受けるとともに到達を得る。</v>
      </c>
      <c r="S9" s="11"/>
      <c r="T9" s="11"/>
      <c r="U9" s="11"/>
      <c r="V9" s="12"/>
      <c r="W9" s="16"/>
      <c r="X9" s="8" t="s">
        <v>1049</v>
      </c>
      <c r="Y9" s="8"/>
      <c r="Z9" s="8"/>
      <c r="AA9" s="30" t="s">
        <v>1049</v>
      </c>
      <c r="AB9" s="1" t="s">
        <v>654</v>
      </c>
      <c r="AC9" s="1" t="s">
        <v>1080</v>
      </c>
      <c r="AD9" s="16" t="s">
        <v>1081</v>
      </c>
      <c r="AE9" s="24">
        <v>8</v>
      </c>
      <c r="AF9" s="25" t="s">
        <v>23</v>
      </c>
      <c r="AG9" s="36" t="s">
        <v>119</v>
      </c>
      <c r="AH9" s="36"/>
      <c r="AI9" s="36">
        <v>7</v>
      </c>
      <c r="AJ9" s="36" t="s">
        <v>796</v>
      </c>
      <c r="AK9" s="36" t="s">
        <v>797</v>
      </c>
      <c r="AL9" s="36" t="s">
        <v>27</v>
      </c>
      <c r="AM9" s="36"/>
      <c r="AN9" s="36" t="s">
        <v>33</v>
      </c>
      <c r="AO9" s="36" t="s">
        <v>46</v>
      </c>
      <c r="AP9" s="36"/>
      <c r="AQ9" s="36" t="s">
        <v>798</v>
      </c>
      <c r="AR9" s="36" t="s">
        <v>799</v>
      </c>
      <c r="AS9" s="36"/>
      <c r="AT9" s="38">
        <v>42861</v>
      </c>
      <c r="AU9" s="36"/>
      <c r="AV9" s="36"/>
      <c r="AW9" s="36"/>
      <c r="AX9" s="36">
        <f t="shared" si="0"/>
        <v>5</v>
      </c>
      <c r="AY9" s="36">
        <f t="shared" si="1"/>
        <v>6</v>
      </c>
      <c r="AZ9" s="36" t="str">
        <f t="shared" si="2"/>
        <v>あな</v>
      </c>
      <c r="BA9" s="36" t="str">
        <f t="shared" si="3"/>
        <v/>
      </c>
      <c r="BB9" s="36" t="str">
        <f t="shared" si="4"/>
        <v/>
      </c>
      <c r="BC9" s="36"/>
      <c r="BD9" s="36" t="str">
        <f t="shared" si="5"/>
        <v>あなたがコントロールするクリーチャーが戦場に出たとき、あなたのターン終了時まで、このクリーチャーは+1/+1の修正を受ける。&amp;br;あなたがコントロールするクリーチャーが死亡したとき、あなたは1/1の白のスピリット・トークンを1体召喚する。</v>
      </c>
      <c r="BE9" s="30" t="str">
        <f>IF(AK9="","",VLOOKUP(AK9,BH:BJ,3,FALSE))</f>
        <v>When a creature you control enters the battlefield, this creature gets +1/+1 until the end of your turn.&amp;br;When a creature you control dies, you summon 1 1/1 White Spirit token.</v>
      </c>
      <c r="BF9" s="9" t="s">
        <v>1049</v>
      </c>
      <c r="BG9" s="1">
        <v>8</v>
      </c>
      <c r="BH9" s="1" t="s">
        <v>987</v>
      </c>
      <c r="BI9" s="1" t="s">
        <v>1055</v>
      </c>
      <c r="BJ9" s="1" t="s">
        <v>1306</v>
      </c>
    </row>
    <row r="10" spans="1:62">
      <c r="A10" s="1" t="str">
        <f t="shared" si="6"/>
        <v>|テキスト|&gt;|&gt;|&gt;|&gt;|あなたがコントロールするクリーチャー1体を対象とする。あなたの次のターン開始時まで、それは+2/+6の修正を受けるとともに到達を得る。|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あなたがコントロールするクリーチャー1体を対象とする。あなたの次のターン開始時まで、それは+2/+6の修正を受けるとともに到達を得る。</v>
      </c>
      <c r="O10" s="1" t="s">
        <v>1069</v>
      </c>
      <c r="Q10" s="14" t="s">
        <v>21</v>
      </c>
      <c r="R10" s="10" t="str">
        <f>INDEX(BE:BE,W5+1)</f>
        <v>Target creature you control gets +2/+6 and Reach until the beginning of your next turn.</v>
      </c>
      <c r="S10" s="9" t="s">
        <v>1084</v>
      </c>
      <c r="T10" s="10" t="str">
        <f>IF(X10="","",X10&amp;IF(Y10="",""," "&amp;Y10)&amp;IF(Z10="",""," "&amp;Z10)&amp;IF(AA10="",""," "&amp;AA10))</f>
        <v/>
      </c>
      <c r="U10" s="11"/>
      <c r="V10" s="12"/>
      <c r="W10" s="16" t="s">
        <v>1084</v>
      </c>
      <c r="X10" s="9" t="str">
        <f t="shared" ref="X10:AA10" si="8">IF(ISERROR(IF(LEN(X9)&gt;1,X9,VLOOKUP(X8,$AC:$AD,2,FALSE))),"",IF(LEN(X9)&gt;1,X9,VLOOKUP(X8,$AC:$AD,2,FALSE)))</f>
        <v/>
      </c>
      <c r="Y10" s="9" t="str">
        <f t="shared" si="8"/>
        <v/>
      </c>
      <c r="Z10" s="9" t="str">
        <f t="shared" si="8"/>
        <v/>
      </c>
      <c r="AA10" s="9" t="str">
        <f t="shared" si="8"/>
        <v> </v>
      </c>
      <c r="AB10" s="1" t="s">
        <v>1004</v>
      </c>
      <c r="AC10" s="1" t="s">
        <v>458</v>
      </c>
      <c r="AD10" s="16" t="s">
        <v>1085</v>
      </c>
      <c r="AE10" s="24">
        <v>9</v>
      </c>
      <c r="AF10" s="25" t="s">
        <v>23</v>
      </c>
      <c r="AG10" s="36" t="s">
        <v>119</v>
      </c>
      <c r="AH10" s="36"/>
      <c r="AI10" s="36">
        <v>10</v>
      </c>
      <c r="AJ10" s="36" t="s">
        <v>800</v>
      </c>
      <c r="AK10" s="36" t="s">
        <v>801</v>
      </c>
      <c r="AL10" s="36" t="s">
        <v>27</v>
      </c>
      <c r="AM10" s="36"/>
      <c r="AN10" s="36" t="s">
        <v>28</v>
      </c>
      <c r="AO10" s="36" t="s">
        <v>46</v>
      </c>
      <c r="AP10" s="36"/>
      <c r="AQ10" s="36" t="s">
        <v>29</v>
      </c>
      <c r="AR10" s="36" t="s">
        <v>802</v>
      </c>
      <c r="AS10" s="36"/>
      <c r="AT10" s="38">
        <v>42891</v>
      </c>
      <c r="AU10" s="36"/>
      <c r="AV10" s="36"/>
      <c r="AW10" s="36"/>
      <c r="AX10" s="36">
        <f t="shared" si="0"/>
        <v>6</v>
      </c>
      <c r="AY10" s="36">
        <f t="shared" si="1"/>
        <v>5</v>
      </c>
      <c r="AZ10" s="36" t="str">
        <f t="shared" si="2"/>
        <v>飛行</v>
      </c>
      <c r="BA10" s="36" t="str">
        <f t="shared" si="3"/>
        <v/>
      </c>
      <c r="BB10" s="36" t="str">
        <f t="shared" si="4"/>
        <v/>
      </c>
      <c r="BC10" s="36"/>
      <c r="BD10" s="36" t="str">
        <f t="shared" si="5"/>
        <v>飛行&amp;br;ジェム2個を起動する：あなたのターン終了時まで、あなたがコントロールする各クリーチャーはダメージ軽減を得る。</v>
      </c>
      <c r="BE10" s="30" t="str">
        <f>IF(AK10="","",VLOOKUP(AK10,BH:BJ,3,FALSE))</f>
        <v>Activate 2: Each creature you control gains Prevent Damage until the end of your turn.</v>
      </c>
      <c r="BF10" s="9" t="s">
        <v>1049</v>
      </c>
      <c r="BG10" s="1">
        <v>9</v>
      </c>
      <c r="BH10" s="1" t="s">
        <v>831</v>
      </c>
      <c r="BI10" s="1" t="s">
        <v>1055</v>
      </c>
      <c r="BJ10" s="1" t="s">
        <v>1307</v>
      </c>
    </row>
    <row r="11" spans="1:62">
      <c r="A11" s="1" t="str">
        <f t="shared" si="6"/>
        <v>|英テキスト|&gt;|&gt;|&gt;|&gt;|Target creature you control gets +2/+6 and Reach until the beginning of your next turn.|</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Target creature you control gets +2/+6 and Reach until the beginning of your next turn.</v>
      </c>
      <c r="O11" s="1" t="s">
        <v>1069</v>
      </c>
      <c r="Q11" s="9" t="s">
        <v>12</v>
      </c>
      <c r="R11" s="10">
        <f>IF(INDEX(AX:AX,W5+1)="",0,INDEX(AX:AX,W5+1)&amp;"/"&amp;INDEX(AY:AY,W5+1))</f>
        <v>0</v>
      </c>
      <c r="S11" s="11"/>
      <c r="T11" s="11"/>
      <c r="U11" s="11"/>
      <c r="V11" s="12"/>
      <c r="W11" s="16"/>
      <c r="X11" s="9"/>
      <c r="Y11" s="28"/>
      <c r="Z11" s="28"/>
      <c r="AA11" s="29"/>
      <c r="AB11" s="1" t="s">
        <v>658</v>
      </c>
      <c r="AC11" s="1" t="s">
        <v>1088</v>
      </c>
      <c r="AD11" s="16" t="s">
        <v>1089</v>
      </c>
      <c r="AE11" s="24">
        <v>10</v>
      </c>
      <c r="AF11" s="25" t="s">
        <v>23</v>
      </c>
      <c r="AG11" s="36" t="s">
        <v>119</v>
      </c>
      <c r="AH11" s="36"/>
      <c r="AI11" s="36">
        <v>18</v>
      </c>
      <c r="AJ11" s="36" t="s">
        <v>803</v>
      </c>
      <c r="AK11" s="36" t="s">
        <v>804</v>
      </c>
      <c r="AL11" s="36" t="s">
        <v>27</v>
      </c>
      <c r="AM11" s="36"/>
      <c r="AN11" s="36" t="s">
        <v>146</v>
      </c>
      <c r="AO11" s="36" t="s">
        <v>171</v>
      </c>
      <c r="AP11" s="36"/>
      <c r="AQ11" s="36" t="s">
        <v>150</v>
      </c>
      <c r="AR11" s="36" t="s">
        <v>805</v>
      </c>
      <c r="AS11" s="36" t="s">
        <v>806</v>
      </c>
      <c r="AT11" s="38">
        <v>42862</v>
      </c>
      <c r="AU11" s="36"/>
      <c r="AV11" s="36"/>
      <c r="AW11" s="36"/>
      <c r="AX11" s="36">
        <f t="shared" si="0"/>
        <v>5</v>
      </c>
      <c r="AY11" s="36">
        <f t="shared" si="1"/>
        <v>7</v>
      </c>
      <c r="AZ11" s="36" t="str">
        <f t="shared" si="2"/>
        <v>飛行</v>
      </c>
      <c r="BA11" s="36" t="str">
        <f t="shared" si="3"/>
        <v>警戒</v>
      </c>
      <c r="BB11" s="36" t="str">
        <f t="shared" si="4"/>
        <v/>
      </c>
      <c r="BC11" s="36"/>
      <c r="BD11" s="36" t="str">
        <f t="shared" si="5"/>
        <v>飛行 警戒&amp;br;ジェム1個を起動する：あなたがコントロールしていて破壊された最後の人間を戦場に戻す。&amp;br;このクリーチャーは折れた刃、ギセラと合体する。</v>
      </c>
      <c r="BE11" s="30" t="str">
        <f>IF(AK11="","",VLOOKUP(AK11,BH:BJ,3,FALSE))</f>
        <v>Activate 1: The last Human you controlled that was Destroyed is Returned to the battlefield.&amp;br;This creature Melds with Gisela, the Broken Blade</v>
      </c>
      <c r="BF11" s="9" t="s">
        <v>1049</v>
      </c>
      <c r="BG11" s="1">
        <v>10</v>
      </c>
      <c r="BH11" s="1" t="s">
        <v>864</v>
      </c>
      <c r="BI11" s="1" t="s">
        <v>1055</v>
      </c>
      <c r="BJ11" s="1" t="s">
        <v>1308</v>
      </c>
    </row>
    <row r="12" spans="1:62">
      <c r="A12" s="1" t="str">
        <f t="shared" si="6"/>
        <v>|PT|&gt;||シールド数|&gt;||</v>
      </c>
      <c r="B12" s="1" t="s">
        <v>1049</v>
      </c>
      <c r="C12" s="1" t="s">
        <v>1069</v>
      </c>
      <c r="D12" s="1" t="s">
        <v>12</v>
      </c>
      <c r="E12" s="1" t="s">
        <v>1069</v>
      </c>
      <c r="F12" s="1" t="s">
        <v>1083</v>
      </c>
      <c r="G12" s="1" t="s">
        <v>1069</v>
      </c>
      <c r="H12" s="1" t="str">
        <f>IF(R11=0,"",R11)</f>
        <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23</v>
      </c>
      <c r="AG12" s="36" t="s">
        <v>143</v>
      </c>
      <c r="AH12" s="36"/>
      <c r="AI12" s="36">
        <v>12</v>
      </c>
      <c r="AJ12" s="36" t="s">
        <v>807</v>
      </c>
      <c r="AK12" s="36" t="s">
        <v>808</v>
      </c>
      <c r="AL12" s="36" t="s">
        <v>27</v>
      </c>
      <c r="AM12" s="36"/>
      <c r="AN12" s="36" t="s">
        <v>146</v>
      </c>
      <c r="AO12" s="36" t="s">
        <v>171</v>
      </c>
      <c r="AP12" s="36"/>
      <c r="AQ12" s="36" t="s">
        <v>809</v>
      </c>
      <c r="AR12" s="36" t="s">
        <v>810</v>
      </c>
      <c r="AS12" s="36"/>
      <c r="AT12" s="38">
        <v>42955</v>
      </c>
      <c r="AU12" s="36"/>
      <c r="AV12" s="36"/>
      <c r="AW12" s="36"/>
      <c r="AX12" s="36">
        <f t="shared" si="0"/>
        <v>8</v>
      </c>
      <c r="AY12" s="36">
        <f t="shared" si="1"/>
        <v>8</v>
      </c>
      <c r="AZ12" s="36" t="str">
        <f t="shared" si="2"/>
        <v>飛行</v>
      </c>
      <c r="BA12" s="36" t="str">
        <f t="shared" si="3"/>
        <v>先制</v>
      </c>
      <c r="BB12" s="36" t="str">
        <f t="shared" si="4"/>
        <v>撃 </v>
      </c>
      <c r="BC12" s="36"/>
      <c r="BD12" s="36" t="str">
        <f t="shared" si="5"/>
        <v>飛行 先制攻撃 絆魂&amp;br;このクリーチャーは消えゆく光、ブルーナと合体する。</v>
      </c>
      <c r="BE12" s="30" t="str">
        <f>IF(AK12="","",VLOOKUP(AK12,BH:BJ,3,FALSE))</f>
        <v>This creature Melds with Bruna, the Fading Light</v>
      </c>
      <c r="BF12" s="9" t="s">
        <v>1049</v>
      </c>
      <c r="BG12" s="1">
        <v>11</v>
      </c>
      <c r="BH12" s="1" t="s">
        <v>902</v>
      </c>
      <c r="BI12" s="1" t="s">
        <v>1055</v>
      </c>
      <c r="BJ12" s="1" t="s">
        <v>1309</v>
      </c>
    </row>
    <row r="13" spans="1:62">
      <c r="A13" s="1" t="str">
        <f t="shared" si="6"/>
        <v>&amp;br;&amp;br;</v>
      </c>
      <c r="B13" s="1" t="s">
        <v>1049</v>
      </c>
      <c r="C13" s="1" t="s">
        <v>1097</v>
      </c>
      <c r="R13" s="1"/>
      <c r="S13" s="1"/>
      <c r="T13" s="1"/>
      <c r="U13" s="1"/>
      <c r="V13" s="1"/>
      <c r="AB13" s="1" t="s">
        <v>649</v>
      </c>
      <c r="AC13" s="1" t="s">
        <v>538</v>
      </c>
      <c r="AD13" s="16" t="s">
        <v>1098</v>
      </c>
      <c r="AE13" s="24">
        <v>12</v>
      </c>
      <c r="AF13" s="25" t="s">
        <v>23</v>
      </c>
      <c r="AG13" s="36" t="s">
        <v>143</v>
      </c>
      <c r="AH13" s="36"/>
      <c r="AI13" s="36">
        <v>1</v>
      </c>
      <c r="AJ13" s="36" t="s">
        <v>811</v>
      </c>
      <c r="AK13" s="36" t="s">
        <v>812</v>
      </c>
      <c r="AL13" s="36" t="s">
        <v>27</v>
      </c>
      <c r="AM13" s="36"/>
      <c r="AN13" s="36" t="s">
        <v>783</v>
      </c>
      <c r="AO13" s="36" t="s">
        <v>146</v>
      </c>
      <c r="AP13" s="36"/>
      <c r="AQ13" s="36" t="s">
        <v>813</v>
      </c>
      <c r="AR13" s="36" t="s">
        <v>814</v>
      </c>
      <c r="AS13" s="36"/>
      <c r="AT13" s="38">
        <v>42988</v>
      </c>
      <c r="AU13" s="36"/>
      <c r="AV13" s="36"/>
      <c r="AW13" s="36"/>
      <c r="AX13" s="36">
        <f t="shared" si="0"/>
        <v>9</v>
      </c>
      <c r="AY13" s="36">
        <f t="shared" si="1"/>
        <v>10</v>
      </c>
      <c r="AZ13" s="36" t="str">
        <f t="shared" si="2"/>
        <v>飛行</v>
      </c>
      <c r="BA13" s="36" t="str">
        <f t="shared" si="3"/>
        <v>先制</v>
      </c>
      <c r="BB13" s="36" t="str">
        <f t="shared" si="4"/>
        <v>撃 </v>
      </c>
      <c r="BC13" s="36"/>
      <c r="BD13" s="36" t="str">
        <f t="shared" si="5"/>
        <v>飛行 先制攻撃 絆魂 警戒&amp;br;あなたが、合体してこのクリーチャーになったクリーチャー2体のうち一方を唱えた場合、代わりにこのクリーチャーを強化する。</v>
      </c>
      <c r="BE13" s="30" t="str">
        <f>IF(AK13="","",VLOOKUP(AK13,BH:BJ,3,FALSE))</f>
        <v>If you cast any of two creatures used to Meld into this creature, this creature is Reinforced instead.</v>
      </c>
      <c r="BF13" s="9" t="s">
        <v>1049</v>
      </c>
      <c r="BG13" s="1">
        <v>12</v>
      </c>
      <c r="BH13" s="1" t="s">
        <v>898</v>
      </c>
      <c r="BI13" s="1" t="s">
        <v>1055</v>
      </c>
      <c r="BJ13" s="1" t="s">
        <v>1310</v>
      </c>
    </row>
    <row r="14" spans="1:62">
      <c r="A14" s="1" t="str">
        <f t="shared" si="6"/>
        <v>#back(text=戻る,left)</v>
      </c>
      <c r="B14" s="1" t="s">
        <v>1049</v>
      </c>
      <c r="C14" s="1" t="s">
        <v>1100</v>
      </c>
      <c r="R14" s="1"/>
      <c r="S14" s="1"/>
      <c r="T14" s="1"/>
      <c r="U14" s="1"/>
      <c r="V14" s="1"/>
      <c r="AB14" s="1" t="s">
        <v>996</v>
      </c>
      <c r="AC14" s="1" t="s">
        <v>1101</v>
      </c>
      <c r="AD14" s="16" t="s">
        <v>1102</v>
      </c>
      <c r="AE14" s="24">
        <v>13</v>
      </c>
      <c r="AF14" s="25" t="s">
        <v>23</v>
      </c>
      <c r="AG14" s="36" t="s">
        <v>143</v>
      </c>
      <c r="AH14" s="36"/>
      <c r="AI14" s="36">
        <v>23</v>
      </c>
      <c r="AJ14" s="36" t="s">
        <v>815</v>
      </c>
      <c r="AK14" s="36" t="s">
        <v>816</v>
      </c>
      <c r="AL14" s="36" t="s">
        <v>61</v>
      </c>
      <c r="AM14" s="36"/>
      <c r="AN14" s="36"/>
      <c r="AO14" s="36"/>
      <c r="AP14" s="36"/>
      <c r="AQ14" s="36" t="s">
        <v>817</v>
      </c>
      <c r="AR14" s="36"/>
      <c r="AS14" s="36"/>
      <c r="AT14" s="38"/>
      <c r="AU14" s="36"/>
      <c r="AV14" s="36"/>
      <c r="AW14" s="36"/>
      <c r="AX14" s="36" t="str">
        <f t="shared" si="0"/>
        <v/>
      </c>
      <c r="AY14" s="36" t="str">
        <f t="shared" si="1"/>
        <v/>
      </c>
      <c r="AZ14" s="36" t="str">
        <f t="shared" si="2"/>
        <v>あな</v>
      </c>
      <c r="BA14" s="36" t="str">
        <f t="shared" si="3"/>
        <v/>
      </c>
      <c r="BB14" s="36" t="str">
        <f t="shared" si="4"/>
        <v/>
      </c>
      <c r="BC14" s="36"/>
      <c r="BD14" s="36" t="str">
        <f t="shared" si="5"/>
        <v>あなたのライブラリーの最初の3体のクリーチャーを取ってきて、それらを戦場に出す。</v>
      </c>
      <c r="BE14" s="30" t="str">
        <f>IF(AK14="","",VLOOKUP(AK14,BH:BJ,3,FALSE))</f>
        <v>Fetch the first 3 creatures in your library and place them on the battlefield.</v>
      </c>
      <c r="BF14" s="9" t="s">
        <v>1049</v>
      </c>
      <c r="BG14" s="1">
        <v>13</v>
      </c>
      <c r="BH14" s="1" t="s">
        <v>822</v>
      </c>
      <c r="BI14" s="1" t="s">
        <v>1055</v>
      </c>
      <c r="BJ14" s="1" t="s">
        <v>1311</v>
      </c>
    </row>
    <row r="15" spans="1:62">
      <c r="A15" s="1" t="str">
        <f t="shared" si="6"/>
        <v>&amp;br;</v>
      </c>
      <c r="B15" s="1" t="s">
        <v>1049</v>
      </c>
      <c r="C15" s="1" t="s">
        <v>1048</v>
      </c>
      <c r="R15" s="1"/>
      <c r="S15" s="1"/>
      <c r="T15" s="1"/>
      <c r="U15" s="1"/>
      <c r="V15" s="1"/>
      <c r="AB15" s="1" t="s">
        <v>1104</v>
      </c>
      <c r="AC15" s="1" t="s">
        <v>1105</v>
      </c>
      <c r="AD15" s="16" t="s">
        <v>1106</v>
      </c>
      <c r="AE15" s="24">
        <v>14</v>
      </c>
      <c r="AF15" s="25" t="str">
        <f t="shared" ref="AF15:AF51" si="9">AF14</f>
        <v>白</v>
      </c>
      <c r="AG15" s="36"/>
      <c r="AH15" s="36"/>
      <c r="AI15" s="36"/>
      <c r="AJ15" s="36"/>
      <c r="AK15" s="36"/>
      <c r="AL15" s="36"/>
      <c r="AM15" s="36"/>
      <c r="AN15" s="36"/>
      <c r="AO15" s="36"/>
      <c r="AP15" s="36"/>
      <c r="AQ15" s="36"/>
      <c r="AR15" s="36"/>
      <c r="AS15" s="36"/>
      <c r="AT15" s="38"/>
      <c r="AU15" s="36"/>
      <c r="AV15" s="36"/>
      <c r="AW15" s="36"/>
      <c r="AX15" s="36" t="str">
        <f t="shared" si="0"/>
        <v/>
      </c>
      <c r="AY15" s="36" t="str">
        <f t="shared" si="1"/>
        <v/>
      </c>
      <c r="AZ15" s="36" t="str">
        <f t="shared" si="2"/>
        <v/>
      </c>
      <c r="BA15" s="36" t="str">
        <f t="shared" si="3"/>
        <v/>
      </c>
      <c r="BB15" s="36" t="str">
        <f t="shared" si="4"/>
        <v/>
      </c>
      <c r="BC15" s="36"/>
      <c r="BD15" s="36" t="str">
        <f t="shared" si="5"/>
        <v/>
      </c>
      <c r="BE15" s="30" t="str">
        <f>IF(AK15="","",VLOOKUP(AK15,BH:BJ,3,FALSE))</f>
        <v/>
      </c>
      <c r="BF15" s="9" t="s">
        <v>1049</v>
      </c>
      <c r="BG15" s="1">
        <v>14</v>
      </c>
      <c r="BH15" s="1" t="s">
        <v>1042</v>
      </c>
      <c r="BI15" s="1" t="s">
        <v>1055</v>
      </c>
      <c r="BJ15" s="1" t="s">
        <v>1312</v>
      </c>
    </row>
    <row r="16" spans="1:62">
      <c r="A16" s="1" t="str">
        <f t="shared" si="6"/>
        <v>#comment(above,nsize=[15],size=[30],num=[10])</v>
      </c>
      <c r="B16" s="1" t="s">
        <v>1049</v>
      </c>
      <c r="C16" s="1" t="s">
        <v>1108</v>
      </c>
      <c r="R16" s="1"/>
      <c r="S16" s="1"/>
      <c r="T16" s="1"/>
      <c r="U16" s="1"/>
      <c r="V16" s="1"/>
      <c r="AB16" s="1" t="s">
        <v>635</v>
      </c>
      <c r="AC16" s="1" t="s">
        <v>1109</v>
      </c>
      <c r="AD16" s="16" t="s">
        <v>1110</v>
      </c>
      <c r="AE16" s="24">
        <v>15</v>
      </c>
      <c r="AF16" s="25" t="str">
        <f t="shared" si="9"/>
        <v>白</v>
      </c>
      <c r="AG16" s="36"/>
      <c r="AH16" s="36"/>
      <c r="AI16" s="36"/>
      <c r="AJ16" s="36"/>
      <c r="AK16" s="36"/>
      <c r="AL16" s="36"/>
      <c r="AM16" s="36"/>
      <c r="AN16" s="36"/>
      <c r="AO16" s="36"/>
      <c r="AP16" s="36"/>
      <c r="AQ16" s="36"/>
      <c r="AR16" s="36"/>
      <c r="AS16" s="36"/>
      <c r="AT16" s="38"/>
      <c r="AU16" s="36"/>
      <c r="AV16" s="36"/>
      <c r="AW16" s="36"/>
      <c r="AX16" s="36" t="str">
        <f t="shared" si="0"/>
        <v/>
      </c>
      <c r="AY16" s="36" t="str">
        <f t="shared" si="1"/>
        <v/>
      </c>
      <c r="AZ16" s="36" t="str">
        <f t="shared" si="2"/>
        <v/>
      </c>
      <c r="BA16" s="36" t="str">
        <f t="shared" si="3"/>
        <v/>
      </c>
      <c r="BB16" s="36" t="str">
        <f t="shared" si="4"/>
        <v/>
      </c>
      <c r="BC16" s="36"/>
      <c r="BD16" s="36" t="str">
        <f t="shared" si="5"/>
        <v/>
      </c>
      <c r="BE16" s="30" t="str">
        <f>IF(AK16="","",VLOOKUP(AK16,BH:BJ,3,FALSE))</f>
        <v/>
      </c>
      <c r="BF16" s="9" t="s">
        <v>1049</v>
      </c>
      <c r="BG16" s="1">
        <v>15</v>
      </c>
      <c r="BH16" s="1" t="s">
        <v>816</v>
      </c>
      <c r="BI16" s="1" t="s">
        <v>1055</v>
      </c>
      <c r="BJ16" s="1" t="s">
        <v>1313</v>
      </c>
    </row>
    <row r="17" spans="1:62">
      <c r="A17" s="1" t="str">
        <f t="shared" si="6"/>
        <v>&amp;br;&amp;br;</v>
      </c>
      <c r="B17" s="1" t="s">
        <v>1049</v>
      </c>
      <c r="C17" s="1" t="s">
        <v>1097</v>
      </c>
      <c r="R17" s="1"/>
      <c r="S17" s="1"/>
      <c r="T17" s="1"/>
      <c r="U17" s="1"/>
      <c r="V17" s="1"/>
      <c r="AC17" s="1" t="s">
        <v>29</v>
      </c>
      <c r="AD17" s="16" t="s">
        <v>1112</v>
      </c>
      <c r="AE17" s="24">
        <v>16</v>
      </c>
      <c r="AF17" s="25" t="str">
        <f t="shared" si="9"/>
        <v>白</v>
      </c>
      <c r="AG17" s="36"/>
      <c r="AH17" s="36"/>
      <c r="AI17" s="36"/>
      <c r="AJ17" s="36"/>
      <c r="AK17" s="36"/>
      <c r="AL17" s="36"/>
      <c r="AM17" s="36"/>
      <c r="AN17" s="36"/>
      <c r="AO17" s="36"/>
      <c r="AP17" s="36"/>
      <c r="AQ17" s="36"/>
      <c r="AR17" s="36"/>
      <c r="AS17" s="36"/>
      <c r="AT17" s="38"/>
      <c r="AU17" s="36"/>
      <c r="AV17" s="36"/>
      <c r="AW17" s="36"/>
      <c r="AX17" s="36" t="str">
        <f t="shared" si="0"/>
        <v/>
      </c>
      <c r="AY17" s="36" t="str">
        <f t="shared" si="1"/>
        <v/>
      </c>
      <c r="AZ17" s="36" t="str">
        <f t="shared" si="2"/>
        <v/>
      </c>
      <c r="BA17" s="36" t="str">
        <f t="shared" si="3"/>
        <v/>
      </c>
      <c r="BB17" s="36" t="str">
        <f t="shared" si="4"/>
        <v/>
      </c>
      <c r="BC17" s="36"/>
      <c r="BD17" s="36" t="str">
        <f t="shared" si="5"/>
        <v/>
      </c>
      <c r="BE17" s="30" t="str">
        <f>IF(AK17="","",VLOOKUP(AK17,BH:BJ,3,FALSE))</f>
        <v/>
      </c>
      <c r="BF17" s="9" t="s">
        <v>1049</v>
      </c>
      <c r="BG17" s="1">
        <v>16</v>
      </c>
      <c r="BH17" s="1" t="s">
        <v>1039</v>
      </c>
      <c r="BI17" s="1" t="s">
        <v>1055</v>
      </c>
      <c r="BJ17" s="1" t="s">
        <v>1314</v>
      </c>
    </row>
    <row r="18" spans="1:62">
      <c r="A18" s="1" t="str">
        <f t="shared" si="6"/>
        <v/>
      </c>
      <c r="B18" s="1" t="s">
        <v>1049</v>
      </c>
      <c r="C18" s="1"/>
      <c r="Q18" s="5"/>
      <c r="R18" s="6"/>
      <c r="S18" s="6"/>
      <c r="T18" s="6"/>
      <c r="U18" s="6"/>
      <c r="V18" s="7"/>
      <c r="W18" s="8">
        <v>2</v>
      </c>
      <c r="X18" s="5"/>
      <c r="Y18" s="26"/>
      <c r="Z18" s="26"/>
      <c r="AA18" s="27"/>
      <c r="AC18" s="1" t="s">
        <v>1114</v>
      </c>
      <c r="AD18" s="16" t="s">
        <v>1115</v>
      </c>
      <c r="AE18" s="24">
        <v>17</v>
      </c>
      <c r="AF18" s="25" t="str">
        <f t="shared" si="9"/>
        <v>白</v>
      </c>
      <c r="AG18" s="36"/>
      <c r="AH18" s="36"/>
      <c r="AI18" s="36"/>
      <c r="AJ18" s="36"/>
      <c r="AK18" s="36"/>
      <c r="AL18" s="36"/>
      <c r="AM18" s="36"/>
      <c r="AN18" s="36"/>
      <c r="AO18" s="36"/>
      <c r="AP18" s="36"/>
      <c r="AQ18" s="36"/>
      <c r="AR18" s="36"/>
      <c r="AS18" s="36"/>
      <c r="AT18" s="38"/>
      <c r="AU18" s="36"/>
      <c r="AV18" s="36"/>
      <c r="AW18" s="36"/>
      <c r="AX18" s="36" t="str">
        <f t="shared" si="0"/>
        <v/>
      </c>
      <c r="AY18" s="36" t="str">
        <f t="shared" si="1"/>
        <v/>
      </c>
      <c r="AZ18" s="36" t="str">
        <f t="shared" si="2"/>
        <v/>
      </c>
      <c r="BA18" s="36" t="str">
        <f t="shared" si="3"/>
        <v/>
      </c>
      <c r="BB18" s="36" t="str">
        <f t="shared" si="4"/>
        <v/>
      </c>
      <c r="BC18" s="36"/>
      <c r="BD18" s="36" t="str">
        <f t="shared" si="5"/>
        <v/>
      </c>
      <c r="BE18" s="30" t="str">
        <f>IF(AK18="","",VLOOKUP(AK18,BH:BJ,3,FALSE))</f>
        <v/>
      </c>
      <c r="BF18" s="9" t="s">
        <v>1049</v>
      </c>
      <c r="BG18" s="1">
        <v>17</v>
      </c>
      <c r="BH18" s="1" t="s">
        <v>837</v>
      </c>
      <c r="BI18" s="1" t="s">
        <v>1055</v>
      </c>
      <c r="BJ18" s="1" t="s">
        <v>1315</v>
      </c>
    </row>
    <row r="19" spans="1:62">
      <c r="A19" s="1" t="str">
        <f t="shared" si="6"/>
        <v>*支配の天使/Subjugator Angel</v>
      </c>
      <c r="B19" s="1" t="s">
        <v>1049</v>
      </c>
      <c r="C19" s="1" t="str">
        <f>"*"&amp;R19&amp;"/"&amp;T19</f>
        <v>*支配の天使/Subjugator Angel</v>
      </c>
      <c r="Q19" s="9" t="s">
        <v>3</v>
      </c>
      <c r="R19" s="10" t="str">
        <f>INDEX(AJ:AJ,W18+1)</f>
        <v>支配の天使</v>
      </c>
      <c r="S19" s="11" t="s">
        <v>4</v>
      </c>
      <c r="T19" s="10" t="str">
        <f>INDEX(AK:AK,W18+1)</f>
        <v>Subjugator Angel</v>
      </c>
      <c r="U19" s="11"/>
      <c r="V19" s="12"/>
      <c r="W19" s="13"/>
      <c r="X19" s="9"/>
      <c r="Y19" s="28"/>
      <c r="Z19" s="28"/>
      <c r="AA19" s="29"/>
      <c r="AC19" s="1" t="s">
        <v>1117</v>
      </c>
      <c r="AD19" s="16" t="s">
        <v>1118</v>
      </c>
      <c r="AE19" s="24">
        <v>18</v>
      </c>
      <c r="AF19" s="25" t="str">
        <f t="shared" si="9"/>
        <v>白</v>
      </c>
      <c r="AG19" s="36"/>
      <c r="AH19" s="36"/>
      <c r="AI19" s="36"/>
      <c r="AJ19" s="36"/>
      <c r="AK19" s="36"/>
      <c r="AL19" s="36"/>
      <c r="AM19" s="36"/>
      <c r="AN19" s="36"/>
      <c r="AO19" s="36"/>
      <c r="AP19" s="36"/>
      <c r="AQ19" s="36"/>
      <c r="AR19" s="36"/>
      <c r="AS19" s="36"/>
      <c r="AT19" s="38"/>
      <c r="AU19" s="36"/>
      <c r="AV19" s="36"/>
      <c r="AW19" s="36"/>
      <c r="AX19" s="36" t="str">
        <f t="shared" si="0"/>
        <v/>
      </c>
      <c r="AY19" s="36" t="str">
        <f t="shared" si="1"/>
        <v/>
      </c>
      <c r="AZ19" s="36" t="str">
        <f t="shared" si="2"/>
        <v/>
      </c>
      <c r="BA19" s="36" t="str">
        <f t="shared" si="3"/>
        <v/>
      </c>
      <c r="BB19" s="36" t="str">
        <f t="shared" si="4"/>
        <v/>
      </c>
      <c r="BC19" s="36"/>
      <c r="BD19" s="36" t="str">
        <f t="shared" si="5"/>
        <v/>
      </c>
      <c r="BE19" s="30" t="str">
        <f>IF(AK19="","",VLOOKUP(AK19,BH:BJ,3,FALSE))</f>
        <v/>
      </c>
      <c r="BF19" s="9" t="s">
        <v>1049</v>
      </c>
      <c r="BG19" s="1">
        <v>18</v>
      </c>
      <c r="BH19" s="1" t="s">
        <v>1023</v>
      </c>
      <c r="BI19" s="1" t="s">
        <v>1055</v>
      </c>
      <c r="BJ19" s="1" t="s">
        <v>1316</v>
      </c>
    </row>
    <row r="20" spans="1:62">
      <c r="A20" s="1" t="str">
        <f t="shared" si="6"/>
        <v>|LEFT:80|LEFT:100|LEFT:100|LEFT:100|LEFT:100|LEFT:100|c</v>
      </c>
      <c r="B20" s="1" t="s">
        <v>1049</v>
      </c>
      <c r="C20" s="1" t="s">
        <v>1069</v>
      </c>
      <c r="D20" s="3" t="str">
        <f>$Q$1</f>
        <v>LEFT:80</v>
      </c>
      <c r="E20" s="3" t="s">
        <v>1069</v>
      </c>
      <c r="F20" s="3" t="str">
        <f t="shared" ref="F20:J20" si="10">$R$1</f>
        <v>LEFT:100</v>
      </c>
      <c r="G20" s="3" t="s">
        <v>1069</v>
      </c>
      <c r="H20" s="3" t="str">
        <f t="shared" si="10"/>
        <v>LEFT:100</v>
      </c>
      <c r="I20" s="3" t="s">
        <v>1069</v>
      </c>
      <c r="J20" s="3" t="str">
        <f t="shared" si="10"/>
        <v>LEFT:100</v>
      </c>
      <c r="K20" s="3" t="s">
        <v>1069</v>
      </c>
      <c r="L20" s="3" t="str">
        <f>$R$1</f>
        <v>LEFT:100</v>
      </c>
      <c r="M20" s="3" t="s">
        <v>1069</v>
      </c>
      <c r="N20" s="3" t="str">
        <f>$R$1</f>
        <v>LEFT:100</v>
      </c>
      <c r="O20" s="1" t="s">
        <v>1069</v>
      </c>
      <c r="P20" s="1" t="s">
        <v>1070</v>
      </c>
      <c r="Q20" s="14" t="s">
        <v>0</v>
      </c>
      <c r="R20" s="10" t="str">
        <f>INDEX(AF:AF,W18+1)</f>
        <v>白</v>
      </c>
      <c r="S20" s="15" t="s">
        <v>1</v>
      </c>
      <c r="T20" s="10" t="str">
        <f>INDEX(AG:AG,W18+1)</f>
        <v>アンコモン</v>
      </c>
      <c r="U20" s="15" t="s">
        <v>2</v>
      </c>
      <c r="V20" s="10">
        <f>INDEX(AI:AI,W18+1)</f>
        <v>8</v>
      </c>
      <c r="W20" s="16"/>
      <c r="X20" s="10" t="str">
        <f>INDEX(AQ:AQ,W18+1)</f>
        <v>飛行</v>
      </c>
      <c r="Y20" s="28"/>
      <c r="Z20" s="28"/>
      <c r="AA20" s="29"/>
      <c r="AC20" s="1">
        <v>0</v>
      </c>
      <c r="AD20" s="16" t="s">
        <v>1049</v>
      </c>
      <c r="AE20" s="24">
        <v>19</v>
      </c>
      <c r="AF20" s="25" t="str">
        <f t="shared" si="9"/>
        <v>白</v>
      </c>
      <c r="AG20" s="36"/>
      <c r="AH20" s="36"/>
      <c r="AI20" s="36"/>
      <c r="AJ20" s="36"/>
      <c r="AK20" s="36"/>
      <c r="AL20" s="36"/>
      <c r="AM20" s="36"/>
      <c r="AN20" s="36"/>
      <c r="AO20" s="36"/>
      <c r="AP20" s="36"/>
      <c r="AQ20" s="36"/>
      <c r="AR20" s="36"/>
      <c r="AS20" s="36"/>
      <c r="AT20" s="38"/>
      <c r="AU20" s="36"/>
      <c r="AV20" s="36"/>
      <c r="AW20" s="36"/>
      <c r="AX20" s="36" t="str">
        <f t="shared" si="0"/>
        <v/>
      </c>
      <c r="AY20" s="36" t="str">
        <f t="shared" si="1"/>
        <v/>
      </c>
      <c r="AZ20" s="36" t="str">
        <f t="shared" si="2"/>
        <v/>
      </c>
      <c r="BA20" s="36" t="str">
        <f t="shared" si="3"/>
        <v/>
      </c>
      <c r="BB20" s="36" t="str">
        <f t="shared" si="4"/>
        <v/>
      </c>
      <c r="BC20" s="36"/>
      <c r="BD20" s="36" t="str">
        <f t="shared" si="5"/>
        <v/>
      </c>
      <c r="BE20" s="30" t="str">
        <f>IF(AK20="","",VLOOKUP(AK20,BH:BJ,3,FALSE))</f>
        <v/>
      </c>
      <c r="BF20" s="9" t="s">
        <v>1049</v>
      </c>
      <c r="BG20" s="1">
        <v>19</v>
      </c>
      <c r="BH20" s="1" t="s">
        <v>1035</v>
      </c>
      <c r="BI20" s="1" t="s">
        <v>1055</v>
      </c>
      <c r="BJ20" s="1" t="s">
        <v>1317</v>
      </c>
    </row>
    <row r="21" spans="1:62">
      <c r="A21" s="1" t="str">
        <f t="shared" si="6"/>
        <v>|色|白|レアリティ|アンコモン|マナコスト|8|</v>
      </c>
      <c r="B21" s="1" t="s">
        <v>1049</v>
      </c>
      <c r="C21" s="1" t="s">
        <v>1069</v>
      </c>
      <c r="D21" s="4" t="s">
        <v>0</v>
      </c>
      <c r="E21" s="1" t="s">
        <v>1069</v>
      </c>
      <c r="F21" s="1" t="str">
        <f>IF(R20=0,"",R20)</f>
        <v>白</v>
      </c>
      <c r="G21" s="1" t="s">
        <v>1069</v>
      </c>
      <c r="H21" s="4" t="s">
        <v>1073</v>
      </c>
      <c r="I21" s="1" t="s">
        <v>1069</v>
      </c>
      <c r="J21" s="1" t="str">
        <f>IF(T20=0,"",T20)</f>
        <v>アンコモン</v>
      </c>
      <c r="K21" s="1" t="s">
        <v>1069</v>
      </c>
      <c r="L21" s="4" t="s">
        <v>1074</v>
      </c>
      <c r="M21" s="1" t="s">
        <v>1069</v>
      </c>
      <c r="N21" s="1">
        <f>IF(V20=0,"",V20)</f>
        <v>8</v>
      </c>
      <c r="O21" s="1" t="s">
        <v>1069</v>
      </c>
      <c r="Q21" s="9" t="s">
        <v>5</v>
      </c>
      <c r="R21" s="10" t="str">
        <f>INDEX(AL:AL,W18+1)</f>
        <v>クリーチャー</v>
      </c>
      <c r="S21" s="15" t="s">
        <v>1075</v>
      </c>
      <c r="T21" s="10" t="str">
        <f>INDEX(AN:AN,W18+1)</f>
        <v>天使</v>
      </c>
      <c r="U21" s="10">
        <f>INDEX(AO:AO,W18+1)</f>
        <v>0</v>
      </c>
      <c r="V21" s="10">
        <f>INDEX(AP:AP,W18+1)</f>
        <v>0</v>
      </c>
      <c r="W21" s="16"/>
      <c r="X21" s="10" t="str">
        <f>INDEX(AZ:AZ,W18+1)</f>
        <v>飛行</v>
      </c>
      <c r="Y21" s="10" t="str">
        <f>INDEX(BA:BA,W18+1)</f>
        <v/>
      </c>
      <c r="Z21" s="10" t="str">
        <f>INDEX(BB:BB,W18+1)</f>
        <v/>
      </c>
      <c r="AA21" s="10">
        <f>INDEX(BC:BC,W18+1)</f>
        <v>0</v>
      </c>
      <c r="AD21" s="16"/>
      <c r="AE21" s="24">
        <v>20</v>
      </c>
      <c r="AF21" s="25" t="str">
        <f t="shared" si="9"/>
        <v>白</v>
      </c>
      <c r="AG21" s="36"/>
      <c r="AH21" s="36"/>
      <c r="AI21" s="36"/>
      <c r="AJ21" s="36"/>
      <c r="AK21" s="36"/>
      <c r="AL21" s="36"/>
      <c r="AM21" s="36"/>
      <c r="AN21" s="36"/>
      <c r="AO21" s="36"/>
      <c r="AP21" s="36"/>
      <c r="AQ21" s="36"/>
      <c r="AR21" s="36"/>
      <c r="AS21" s="36"/>
      <c r="AT21" s="38"/>
      <c r="AU21" s="36"/>
      <c r="AV21" s="36"/>
      <c r="AW21" s="36"/>
      <c r="AX21" s="36" t="str">
        <f t="shared" si="0"/>
        <v/>
      </c>
      <c r="AY21" s="36" t="str">
        <f t="shared" si="1"/>
        <v/>
      </c>
      <c r="AZ21" s="36" t="str">
        <f t="shared" si="2"/>
        <v/>
      </c>
      <c r="BA21" s="36" t="str">
        <f t="shared" si="3"/>
        <v/>
      </c>
      <c r="BB21" s="36" t="str">
        <f t="shared" si="4"/>
        <v/>
      </c>
      <c r="BC21" s="36"/>
      <c r="BD21" s="36" t="str">
        <f t="shared" si="5"/>
        <v/>
      </c>
      <c r="BE21" s="30" t="str">
        <f>IF(AK21="","",VLOOKUP(AK21,BH:BJ,3,FALSE))</f>
        <v/>
      </c>
      <c r="BF21" s="9" t="s">
        <v>1049</v>
      </c>
      <c r="BG21" s="1">
        <v>20</v>
      </c>
      <c r="BH21" s="1" t="s">
        <v>1046</v>
      </c>
      <c r="BI21" s="1" t="s">
        <v>1055</v>
      </c>
      <c r="BJ21" s="1" t="s">
        <v>1318</v>
      </c>
    </row>
    <row r="22" spans="1:62">
      <c r="A22" s="1" t="str">
        <f t="shared" si="6"/>
        <v>|種別|クリーチャー|サブタイプ|天使|||</v>
      </c>
      <c r="B22" s="1" t="s">
        <v>1049</v>
      </c>
      <c r="C22" s="1" t="s">
        <v>1069</v>
      </c>
      <c r="D22" s="4" t="s">
        <v>5</v>
      </c>
      <c r="E22" s="1" t="s">
        <v>1069</v>
      </c>
      <c r="F22" s="1" t="str">
        <f>IF(R21=0,"",R21)</f>
        <v>クリーチャー</v>
      </c>
      <c r="G22" s="1" t="s">
        <v>1069</v>
      </c>
      <c r="H22" s="4" t="s">
        <v>1078</v>
      </c>
      <c r="I22" s="1" t="s">
        <v>1069</v>
      </c>
      <c r="J22" s="1" t="str">
        <f>IF(T21=0,"",T21)</f>
        <v>天使</v>
      </c>
      <c r="K22" s="1" t="s">
        <v>1069</v>
      </c>
      <c r="L22" s="1" t="str">
        <f>IF(U21=0,"",U21)</f>
        <v/>
      </c>
      <c r="M22" s="1" t="s">
        <v>1069</v>
      </c>
      <c r="N22" s="1" t="str">
        <f>IF(V21=0,"",V21)</f>
        <v/>
      </c>
      <c r="O22" s="1" t="s">
        <v>1069</v>
      </c>
      <c r="Q22" s="9" t="s">
        <v>1079</v>
      </c>
      <c r="R22" s="10" t="str">
        <f>INDEX(BD:BD,W18+1)</f>
        <v>飛行&amp;br;このクリーチャーが戦場に出たとき、あなたのターン終了時まで、対戦相手がコントロールする各クリーチャーは無効化される。</v>
      </c>
      <c r="S22" s="11"/>
      <c r="T22" s="11"/>
      <c r="U22" s="11"/>
      <c r="V22" s="12"/>
      <c r="W22" s="16"/>
      <c r="X22" s="8"/>
      <c r="Y22" s="8"/>
      <c r="Z22" s="8"/>
      <c r="AA22" s="30"/>
      <c r="AD22" s="16"/>
      <c r="AE22" s="24">
        <v>21</v>
      </c>
      <c r="AF22" s="25" t="str">
        <f t="shared" si="9"/>
        <v>白</v>
      </c>
      <c r="AG22" s="36"/>
      <c r="AH22" s="36"/>
      <c r="AI22" s="36"/>
      <c r="AJ22" s="36"/>
      <c r="AK22" s="36"/>
      <c r="AL22" s="36"/>
      <c r="AM22" s="36"/>
      <c r="AN22" s="36"/>
      <c r="AO22" s="36"/>
      <c r="AP22" s="36"/>
      <c r="AQ22" s="36"/>
      <c r="AR22" s="36"/>
      <c r="AS22" s="36"/>
      <c r="AT22" s="38"/>
      <c r="AU22" s="36"/>
      <c r="AV22" s="36"/>
      <c r="AW22" s="36"/>
      <c r="AX22" s="36" t="str">
        <f t="shared" si="0"/>
        <v/>
      </c>
      <c r="AY22" s="36" t="str">
        <f t="shared" si="1"/>
        <v/>
      </c>
      <c r="AZ22" s="36" t="str">
        <f t="shared" si="2"/>
        <v/>
      </c>
      <c r="BA22" s="36" t="str">
        <f t="shared" si="3"/>
        <v/>
      </c>
      <c r="BB22" s="36" t="str">
        <f t="shared" si="4"/>
        <v/>
      </c>
      <c r="BC22" s="36"/>
      <c r="BD22" s="36" t="str">
        <f t="shared" si="5"/>
        <v/>
      </c>
      <c r="BE22" s="30" t="str">
        <f>IF(AK22="","",VLOOKUP(AK22,BH:BJ,3,FALSE))</f>
        <v/>
      </c>
      <c r="BF22" s="9" t="s">
        <v>1049</v>
      </c>
      <c r="BG22" s="1">
        <v>21</v>
      </c>
      <c r="BH22" s="1" t="s">
        <v>977</v>
      </c>
      <c r="BI22" s="1" t="s">
        <v>1055</v>
      </c>
      <c r="BJ22" s="1" t="s">
        <v>1319</v>
      </c>
    </row>
    <row r="23" spans="1:62">
      <c r="A23" s="1" t="str">
        <f t="shared" si="6"/>
        <v>|テキスト|&gt;|&gt;|&gt;|&gt;|飛行&amp;br;このクリーチャーが戦場に出たとき、あなたのターン終了時まで、対戦相手がコントロールする各クリーチャーは無効化される。|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飛行&amp;br;このクリーチャーが戦場に出たとき、あなたのターン終了時まで、対戦相手がコントロールする各クリーチャーは無効化される。</v>
      </c>
      <c r="O23" s="1" t="s">
        <v>1069</v>
      </c>
      <c r="Q23" s="14" t="s">
        <v>21</v>
      </c>
      <c r="R23" s="10" t="str">
        <f>INDEX(BE:BE,W18+1)</f>
        <v>When this creature enters the battlefield, each creature your opponent controls is Disabled until the end of your turn.</v>
      </c>
      <c r="S23" s="9" t="s">
        <v>1084</v>
      </c>
      <c r="T23" s="10" t="str">
        <f>IF(X23="","",X23&amp;IF(Y23="",""," "&amp;Y23)&amp;IF(Z23="",""," "&amp;Z23)&amp;IF(AA23="",""," "&amp;AA23))</f>
        <v>Flying  </v>
      </c>
      <c r="U23" s="11"/>
      <c r="V23" s="12"/>
      <c r="W23" s="16" t="s">
        <v>1084</v>
      </c>
      <c r="X23" s="9" t="str">
        <f t="shared" ref="X23:AA23" si="11">IF(ISERROR(IF(LEN(X22)&gt;1,X22,VLOOKUP(X21,$AC:$AD,2,FALSE))),"",IF(LEN(X22)&gt;1,X22,VLOOKUP(X21,$AC:$AD,2,FALSE)))</f>
        <v>Flying</v>
      </c>
      <c r="Y23" s="9" t="str">
        <f t="shared" si="11"/>
        <v/>
      </c>
      <c r="Z23" s="9" t="str">
        <f t="shared" si="11"/>
        <v/>
      </c>
      <c r="AA23" s="9" t="str">
        <f t="shared" si="11"/>
        <v> </v>
      </c>
      <c r="AD23" s="16"/>
      <c r="AE23" s="24">
        <v>22</v>
      </c>
      <c r="AF23" s="25" t="str">
        <f t="shared" si="9"/>
        <v>白</v>
      </c>
      <c r="AG23" s="36"/>
      <c r="AH23" s="36"/>
      <c r="AI23" s="36"/>
      <c r="AJ23" s="36"/>
      <c r="AK23" s="36"/>
      <c r="AL23" s="36"/>
      <c r="AM23" s="36"/>
      <c r="AN23" s="36"/>
      <c r="AO23" s="36"/>
      <c r="AP23" s="36"/>
      <c r="AQ23" s="36"/>
      <c r="AR23" s="36"/>
      <c r="AS23" s="36"/>
      <c r="AT23" s="38"/>
      <c r="AU23" s="36"/>
      <c r="AV23" s="36"/>
      <c r="AW23" s="36"/>
      <c r="AX23" s="36" t="str">
        <f t="shared" si="0"/>
        <v/>
      </c>
      <c r="AY23" s="36" t="str">
        <f t="shared" si="1"/>
        <v/>
      </c>
      <c r="AZ23" s="36" t="str">
        <f t="shared" si="2"/>
        <v/>
      </c>
      <c r="BA23" s="36" t="str">
        <f t="shared" si="3"/>
        <v/>
      </c>
      <c r="BB23" s="36" t="str">
        <f t="shared" si="4"/>
        <v/>
      </c>
      <c r="BC23" s="36"/>
      <c r="BD23" s="36" t="str">
        <f t="shared" si="5"/>
        <v/>
      </c>
      <c r="BE23" s="30" t="str">
        <f>IF(AK23="","",VLOOKUP(AK23,BH:BJ,3,FALSE))</f>
        <v/>
      </c>
      <c r="BF23" s="9" t="s">
        <v>1049</v>
      </c>
      <c r="BG23" s="1">
        <v>22</v>
      </c>
      <c r="BH23" s="1" t="s">
        <v>919</v>
      </c>
      <c r="BI23" s="1" t="s">
        <v>1055</v>
      </c>
      <c r="BJ23" s="1" t="s">
        <v>1320</v>
      </c>
    </row>
    <row r="24" spans="1:62">
      <c r="A24" s="1" t="str">
        <f t="shared" si="6"/>
        <v>|英テキスト|&gt;|&gt;|&gt;|&gt;|Flying  &amp;br;When this creature enters the battlefield, each creature your opponent controls is Disabled until the end of your turn.|</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Flying  &amp;br;When this creature enters the battlefield, each creature your opponent controls is Disabled until the end of your turn.</v>
      </c>
      <c r="O24" s="1" t="s">
        <v>1069</v>
      </c>
      <c r="Q24" s="9" t="s">
        <v>12</v>
      </c>
      <c r="R24" s="10" t="str">
        <f>IF(INDEX(AX:AX,W18+1)="",0,INDEX(AX:AX,W18+1)&amp;"/"&amp;INDEX(AY:AY,W18+1))</f>
        <v>4/3</v>
      </c>
      <c r="S24" s="11"/>
      <c r="T24" s="11"/>
      <c r="U24" s="11"/>
      <c r="V24" s="12"/>
      <c r="W24" s="16"/>
      <c r="X24" s="9"/>
      <c r="Y24" s="28"/>
      <c r="Z24" s="28"/>
      <c r="AA24" s="29"/>
      <c r="AD24" s="20"/>
      <c r="AE24" s="24">
        <v>23</v>
      </c>
      <c r="AF24" s="25" t="str">
        <f t="shared" si="9"/>
        <v>白</v>
      </c>
      <c r="AG24" s="36"/>
      <c r="AH24" s="36"/>
      <c r="AI24" s="36"/>
      <c r="AJ24" s="36"/>
      <c r="AK24" s="36"/>
      <c r="AL24" s="36"/>
      <c r="AM24" s="36"/>
      <c r="AN24" s="36"/>
      <c r="AO24" s="36"/>
      <c r="AP24" s="36"/>
      <c r="AQ24" s="36"/>
      <c r="AR24" s="36"/>
      <c r="AS24" s="36"/>
      <c r="AT24" s="38"/>
      <c r="AU24" s="36"/>
      <c r="AV24" s="36"/>
      <c r="AW24" s="36"/>
      <c r="AX24" s="36" t="str">
        <f t="shared" si="0"/>
        <v/>
      </c>
      <c r="AY24" s="36" t="str">
        <f t="shared" si="1"/>
        <v/>
      </c>
      <c r="AZ24" s="36" t="str">
        <f t="shared" si="2"/>
        <v/>
      </c>
      <c r="BA24" s="36" t="str">
        <f t="shared" si="3"/>
        <v/>
      </c>
      <c r="BB24" s="36" t="str">
        <f t="shared" si="4"/>
        <v/>
      </c>
      <c r="BC24" s="36"/>
      <c r="BD24" s="36" t="str">
        <f t="shared" si="5"/>
        <v/>
      </c>
      <c r="BE24" s="30" t="str">
        <f>IF(AK24="","",VLOOKUP(AK24,BH:BJ,3,FALSE))</f>
        <v/>
      </c>
      <c r="BF24" s="9" t="s">
        <v>1049</v>
      </c>
      <c r="BG24" s="1">
        <v>23</v>
      </c>
      <c r="BH24" s="1" t="s">
        <v>1033</v>
      </c>
      <c r="BI24" s="1" t="s">
        <v>1055</v>
      </c>
      <c r="BJ24" s="1" t="s">
        <v>1321</v>
      </c>
    </row>
    <row r="25" spans="1:62">
      <c r="A25" s="1" t="str">
        <f t="shared" si="6"/>
        <v>|PT|&gt;|4/3|シールド数|&gt;||</v>
      </c>
      <c r="B25" s="1" t="s">
        <v>1049</v>
      </c>
      <c r="C25" s="1" t="s">
        <v>1069</v>
      </c>
      <c r="D25" s="1" t="s">
        <v>12</v>
      </c>
      <c r="E25" s="1" t="s">
        <v>1069</v>
      </c>
      <c r="F25" s="1" t="s">
        <v>1083</v>
      </c>
      <c r="G25" s="1" t="s">
        <v>1069</v>
      </c>
      <c r="H25" s="1" t="str">
        <f>IF(R24=0,"",R24)</f>
        <v>4/3</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9"/>
        <v>白</v>
      </c>
      <c r="AG25" s="36"/>
      <c r="AH25" s="36"/>
      <c r="AI25" s="36"/>
      <c r="AJ25" s="36"/>
      <c r="AK25" s="36"/>
      <c r="AL25" s="36"/>
      <c r="AM25" s="36"/>
      <c r="AN25" s="36"/>
      <c r="AO25" s="36"/>
      <c r="AP25" s="36"/>
      <c r="AQ25" s="36"/>
      <c r="AR25" s="36"/>
      <c r="AS25" s="36"/>
      <c r="AT25" s="38"/>
      <c r="AU25" s="36"/>
      <c r="AV25" s="36"/>
      <c r="AW25" s="36"/>
      <c r="AX25" s="36" t="str">
        <f t="shared" si="0"/>
        <v/>
      </c>
      <c r="AY25" s="36" t="str">
        <f t="shared" si="1"/>
        <v/>
      </c>
      <c r="AZ25" s="36" t="str">
        <f t="shared" si="2"/>
        <v/>
      </c>
      <c r="BA25" s="36" t="str">
        <f t="shared" si="3"/>
        <v/>
      </c>
      <c r="BB25" s="36" t="str">
        <f t="shared" si="4"/>
        <v/>
      </c>
      <c r="BC25" s="36"/>
      <c r="BD25" s="36" t="str">
        <f t="shared" si="5"/>
        <v/>
      </c>
      <c r="BE25" s="30" t="str">
        <f>IF(AK25="","",VLOOKUP(AK25,BH:BJ,3,FALSE))</f>
        <v/>
      </c>
      <c r="BF25" s="9" t="s">
        <v>1049</v>
      </c>
      <c r="BG25" s="1">
        <v>24</v>
      </c>
      <c r="BH25" s="1" t="s">
        <v>790</v>
      </c>
      <c r="BI25" s="1" t="s">
        <v>1055</v>
      </c>
      <c r="BJ25" s="1" t="s">
        <v>1322</v>
      </c>
    </row>
    <row r="26" spans="1:62">
      <c r="A26" s="1" t="str">
        <f t="shared" si="6"/>
        <v>&amp;br;&amp;br;</v>
      </c>
      <c r="B26" s="1" t="s">
        <v>1049</v>
      </c>
      <c r="C26" s="1" t="s">
        <v>1097</v>
      </c>
      <c r="R26" s="1"/>
      <c r="S26" s="1"/>
      <c r="T26" s="1"/>
      <c r="U26" s="1"/>
      <c r="V26" s="1"/>
      <c r="AE26" s="24">
        <v>25</v>
      </c>
      <c r="AF26" s="25" t="str">
        <f t="shared" si="9"/>
        <v>白</v>
      </c>
      <c r="AG26" s="36"/>
      <c r="AH26" s="36"/>
      <c r="AI26" s="36"/>
      <c r="AJ26" s="36"/>
      <c r="AK26" s="36"/>
      <c r="AL26" s="36"/>
      <c r="AM26" s="36"/>
      <c r="AN26" s="36"/>
      <c r="AO26" s="36"/>
      <c r="AP26" s="36"/>
      <c r="AQ26" s="36"/>
      <c r="AR26" s="36"/>
      <c r="AS26" s="36"/>
      <c r="AT26" s="38"/>
      <c r="AU26" s="36"/>
      <c r="AV26" s="36"/>
      <c r="AW26" s="36"/>
      <c r="AX26" s="36" t="str">
        <f t="shared" si="0"/>
        <v/>
      </c>
      <c r="AY26" s="36" t="str">
        <f t="shared" si="1"/>
        <v/>
      </c>
      <c r="AZ26" s="36" t="str">
        <f t="shared" si="2"/>
        <v/>
      </c>
      <c r="BA26" s="36" t="str">
        <f t="shared" si="3"/>
        <v/>
      </c>
      <c r="BB26" s="36" t="str">
        <f t="shared" si="4"/>
        <v/>
      </c>
      <c r="BC26" s="36"/>
      <c r="BD26" s="36" t="str">
        <f t="shared" si="5"/>
        <v/>
      </c>
      <c r="BE26" s="30" t="str">
        <f>IF(AK26="","",VLOOKUP(AK26,BH:BJ,3,FALSE))</f>
        <v/>
      </c>
      <c r="BF26" s="9" t="s">
        <v>1049</v>
      </c>
      <c r="BG26" s="1">
        <v>25</v>
      </c>
      <c r="BH26" s="1" t="s">
        <v>786</v>
      </c>
      <c r="BI26" s="1" t="s">
        <v>1055</v>
      </c>
      <c r="BJ26" s="1" t="s">
        <v>1323</v>
      </c>
    </row>
    <row r="27" spans="1:62">
      <c r="A27" s="1" t="str">
        <f t="shared" si="6"/>
        <v>#back(text=戻る,left)</v>
      </c>
      <c r="B27" s="1" t="s">
        <v>1049</v>
      </c>
      <c r="C27" s="1" t="s">
        <v>1100</v>
      </c>
      <c r="R27" s="1"/>
      <c r="S27" s="1"/>
      <c r="T27" s="1"/>
      <c r="U27" s="1"/>
      <c r="V27" s="1"/>
      <c r="AE27" s="24">
        <v>26</v>
      </c>
      <c r="AF27" s="25" t="str">
        <f t="shared" si="9"/>
        <v>白</v>
      </c>
      <c r="AG27" s="36"/>
      <c r="AH27" s="36"/>
      <c r="AI27" s="36"/>
      <c r="AJ27" s="36"/>
      <c r="AK27" s="36"/>
      <c r="AL27" s="36"/>
      <c r="AM27" s="36"/>
      <c r="AN27" s="36"/>
      <c r="AO27" s="36"/>
      <c r="AP27" s="36"/>
      <c r="AQ27" s="36"/>
      <c r="AR27" s="36"/>
      <c r="AS27" s="36"/>
      <c r="AT27" s="38"/>
      <c r="AU27" s="36"/>
      <c r="AV27" s="36"/>
      <c r="AW27" s="36"/>
      <c r="AX27" s="36" t="str">
        <f t="shared" si="0"/>
        <v/>
      </c>
      <c r="AY27" s="36" t="str">
        <f t="shared" si="1"/>
        <v/>
      </c>
      <c r="AZ27" s="36" t="str">
        <f t="shared" si="2"/>
        <v/>
      </c>
      <c r="BA27" s="36" t="str">
        <f t="shared" si="3"/>
        <v/>
      </c>
      <c r="BB27" s="36" t="str">
        <f t="shared" si="4"/>
        <v/>
      </c>
      <c r="BC27" s="36"/>
      <c r="BD27" s="36" t="str">
        <f t="shared" si="5"/>
        <v/>
      </c>
      <c r="BE27" s="30" t="str">
        <f>IF(AK27="","",VLOOKUP(AK27,BH:BJ,3,FALSE))</f>
        <v/>
      </c>
      <c r="BF27" s="9" t="s">
        <v>1049</v>
      </c>
      <c r="BG27" s="1">
        <v>26</v>
      </c>
      <c r="BH27" s="1" t="s">
        <v>961</v>
      </c>
      <c r="BI27" s="1" t="s">
        <v>1055</v>
      </c>
      <c r="BJ27" s="1" t="s">
        <v>1090</v>
      </c>
    </row>
    <row r="28" spans="1:62">
      <c r="A28" s="1" t="str">
        <f t="shared" si="6"/>
        <v>&amp;br;</v>
      </c>
      <c r="B28" s="1" t="s">
        <v>1049</v>
      </c>
      <c r="C28" s="1" t="s">
        <v>1048</v>
      </c>
      <c r="R28" s="1"/>
      <c r="S28" s="1"/>
      <c r="T28" s="1"/>
      <c r="U28" s="1"/>
      <c r="V28" s="1"/>
      <c r="AE28" s="24">
        <v>27</v>
      </c>
      <c r="AF28" s="25" t="str">
        <f t="shared" si="9"/>
        <v>白</v>
      </c>
      <c r="AG28" s="36"/>
      <c r="AH28" s="36"/>
      <c r="AI28" s="36"/>
      <c r="AJ28" s="36"/>
      <c r="AK28" s="36"/>
      <c r="AL28" s="36"/>
      <c r="AM28" s="36"/>
      <c r="AN28" s="36"/>
      <c r="AO28" s="36"/>
      <c r="AP28" s="36"/>
      <c r="AQ28" s="36"/>
      <c r="AR28" s="36"/>
      <c r="AS28" s="36"/>
      <c r="AT28" s="38"/>
      <c r="AU28" s="36"/>
      <c r="AV28" s="36"/>
      <c r="AW28" s="36"/>
      <c r="AX28" s="36" t="str">
        <f t="shared" si="0"/>
        <v/>
      </c>
      <c r="AY28" s="36" t="str">
        <f t="shared" si="1"/>
        <v/>
      </c>
      <c r="AZ28" s="36" t="str">
        <f t="shared" si="2"/>
        <v/>
      </c>
      <c r="BA28" s="36" t="str">
        <f t="shared" si="3"/>
        <v/>
      </c>
      <c r="BB28" s="36" t="str">
        <f t="shared" si="4"/>
        <v/>
      </c>
      <c r="BC28" s="36"/>
      <c r="BD28" s="36" t="str">
        <f t="shared" si="5"/>
        <v/>
      </c>
      <c r="BE28" s="30" t="str">
        <f>IF(AK28="","",VLOOKUP(AK28,BH:BJ,3,FALSE))</f>
        <v/>
      </c>
      <c r="BF28" s="9" t="s">
        <v>1049</v>
      </c>
      <c r="BG28" s="1">
        <v>27</v>
      </c>
      <c r="BH28" s="1" t="s">
        <v>841</v>
      </c>
      <c r="BI28" s="1" t="s">
        <v>1055</v>
      </c>
      <c r="BJ28" s="1" t="s">
        <v>1324</v>
      </c>
    </row>
    <row r="29" spans="1:62">
      <c r="A29" s="1" t="str">
        <f t="shared" si="6"/>
        <v>#comment(above,nsize=[15],size=[30],num=[10])</v>
      </c>
      <c r="B29" s="1" t="s">
        <v>1049</v>
      </c>
      <c r="C29" s="1" t="s">
        <v>1108</v>
      </c>
      <c r="R29" s="1"/>
      <c r="S29" s="1"/>
      <c r="T29" s="1"/>
      <c r="U29" s="1"/>
      <c r="V29" s="1"/>
      <c r="AE29" s="24">
        <v>28</v>
      </c>
      <c r="AF29" s="25" t="str">
        <f t="shared" si="9"/>
        <v>白</v>
      </c>
      <c r="AG29" s="36"/>
      <c r="AH29" s="36"/>
      <c r="AI29" s="36"/>
      <c r="AJ29" s="36"/>
      <c r="AK29" s="36"/>
      <c r="AL29" s="36"/>
      <c r="AM29" s="36"/>
      <c r="AN29" s="36"/>
      <c r="AO29" s="36"/>
      <c r="AP29" s="36"/>
      <c r="AQ29" s="36"/>
      <c r="AR29" s="36"/>
      <c r="AS29" s="36"/>
      <c r="AT29" s="38"/>
      <c r="AU29" s="36"/>
      <c r="AV29" s="36"/>
      <c r="AW29" s="36"/>
      <c r="AX29" s="36" t="str">
        <f t="shared" si="0"/>
        <v/>
      </c>
      <c r="AY29" s="36" t="str">
        <f t="shared" si="1"/>
        <v/>
      </c>
      <c r="AZ29" s="36" t="str">
        <f t="shared" si="2"/>
        <v/>
      </c>
      <c r="BA29" s="36" t="str">
        <f t="shared" si="3"/>
        <v/>
      </c>
      <c r="BB29" s="36" t="str">
        <f t="shared" si="4"/>
        <v/>
      </c>
      <c r="BC29" s="36"/>
      <c r="BD29" s="36" t="str">
        <f t="shared" si="5"/>
        <v/>
      </c>
      <c r="BE29" s="30" t="str">
        <f>IF(AK29="","",VLOOKUP(AK29,BH:BJ,3,FALSE))</f>
        <v/>
      </c>
      <c r="BF29" s="9" t="s">
        <v>1049</v>
      </c>
      <c r="BG29" s="1">
        <v>28</v>
      </c>
      <c r="BH29" s="1" t="s">
        <v>955</v>
      </c>
      <c r="BI29" s="1" t="s">
        <v>1055</v>
      </c>
      <c r="BJ29" s="1" t="s">
        <v>1325</v>
      </c>
    </row>
    <row r="30" spans="1:62">
      <c r="A30" s="1" t="str">
        <f t="shared" si="6"/>
        <v>&amp;br;&amp;br;</v>
      </c>
      <c r="B30" s="1" t="s">
        <v>1049</v>
      </c>
      <c r="C30" s="1" t="s">
        <v>1097</v>
      </c>
      <c r="R30" s="1"/>
      <c r="S30" s="1"/>
      <c r="T30" s="1"/>
      <c r="U30" s="1"/>
      <c r="V30" s="1"/>
      <c r="AE30" s="24">
        <v>29</v>
      </c>
      <c r="AF30" s="25" t="str">
        <f t="shared" si="9"/>
        <v>白</v>
      </c>
      <c r="AG30" s="36"/>
      <c r="AH30" s="36"/>
      <c r="AI30" s="36"/>
      <c r="AJ30" s="36"/>
      <c r="AK30" s="36"/>
      <c r="AL30" s="36"/>
      <c r="AM30" s="36"/>
      <c r="AN30" s="36"/>
      <c r="AO30" s="36"/>
      <c r="AP30" s="36"/>
      <c r="AQ30" s="36"/>
      <c r="AR30" s="36"/>
      <c r="AS30" s="36"/>
      <c r="AT30" s="38"/>
      <c r="AU30" s="36"/>
      <c r="AV30" s="36"/>
      <c r="AW30" s="36"/>
      <c r="AX30" s="36" t="str">
        <f t="shared" si="0"/>
        <v/>
      </c>
      <c r="AY30" s="36" t="str">
        <f t="shared" si="1"/>
        <v/>
      </c>
      <c r="AZ30" s="36" t="str">
        <f t="shared" si="2"/>
        <v/>
      </c>
      <c r="BA30" s="36" t="str">
        <f t="shared" si="3"/>
        <v/>
      </c>
      <c r="BB30" s="36" t="str">
        <f t="shared" si="4"/>
        <v/>
      </c>
      <c r="BC30" s="36"/>
      <c r="BD30" s="36" t="str">
        <f t="shared" si="5"/>
        <v/>
      </c>
      <c r="BE30" s="30" t="str">
        <f>IF(AK30="","",VLOOKUP(AK30,BH:BJ,3,FALSE))</f>
        <v/>
      </c>
      <c r="BF30" s="9" t="s">
        <v>1049</v>
      </c>
      <c r="BG30" s="1">
        <v>29</v>
      </c>
      <c r="BH30" s="1" t="s">
        <v>905</v>
      </c>
      <c r="BI30" s="1" t="s">
        <v>1055</v>
      </c>
      <c r="BJ30" s="1" t="s">
        <v>1326</v>
      </c>
    </row>
    <row r="31" spans="1:62">
      <c r="A31" s="1" t="str">
        <f t="shared" si="6"/>
        <v/>
      </c>
      <c r="B31" s="1" t="s">
        <v>1049</v>
      </c>
      <c r="Q31" s="5"/>
      <c r="R31" s="6"/>
      <c r="S31" s="6"/>
      <c r="T31" s="6"/>
      <c r="U31" s="6"/>
      <c r="V31" s="7"/>
      <c r="W31" s="8">
        <v>3</v>
      </c>
      <c r="X31" s="5"/>
      <c r="Y31" s="26"/>
      <c r="Z31" s="26"/>
      <c r="AA31" s="27"/>
      <c r="AE31" s="24">
        <v>30</v>
      </c>
      <c r="AF31" s="25" t="str">
        <f t="shared" si="9"/>
        <v>白</v>
      </c>
      <c r="AG31" s="36"/>
      <c r="AH31" s="36"/>
      <c r="AI31" s="36"/>
      <c r="AJ31" s="36"/>
      <c r="AK31" s="36"/>
      <c r="AL31" s="36"/>
      <c r="AM31" s="36"/>
      <c r="AN31" s="36"/>
      <c r="AO31" s="36"/>
      <c r="AP31" s="36"/>
      <c r="AQ31" s="36"/>
      <c r="AR31" s="36"/>
      <c r="AS31" s="36"/>
      <c r="AT31" s="38"/>
      <c r="AU31" s="36"/>
      <c r="AV31" s="36"/>
      <c r="AW31" s="36"/>
      <c r="AX31" s="36" t="str">
        <f t="shared" si="0"/>
        <v/>
      </c>
      <c r="AY31" s="36" t="str">
        <f t="shared" si="1"/>
        <v/>
      </c>
      <c r="AZ31" s="36" t="str">
        <f t="shared" si="2"/>
        <v/>
      </c>
      <c r="BA31" s="36" t="str">
        <f t="shared" si="3"/>
        <v/>
      </c>
      <c r="BB31" s="36" t="str">
        <f t="shared" si="4"/>
        <v/>
      </c>
      <c r="BC31" s="36"/>
      <c r="BD31" s="36" t="str">
        <f t="shared" si="5"/>
        <v/>
      </c>
      <c r="BE31" s="30" t="str">
        <f>IF(AK31="","",VLOOKUP(AK31,BH:BJ,3,FALSE))</f>
        <v/>
      </c>
      <c r="BF31" s="9" t="s">
        <v>1049</v>
      </c>
      <c r="BG31" s="1">
        <v>30</v>
      </c>
      <c r="BH31" s="1" t="s">
        <v>990</v>
      </c>
      <c r="BI31" s="1" t="s">
        <v>1055</v>
      </c>
      <c r="BJ31" s="1" t="s">
        <v>1327</v>
      </c>
    </row>
    <row r="32" spans="1:62">
      <c r="A32" s="1" t="str">
        <f t="shared" si="6"/>
        <v>*単体騎手/Lone Rider</v>
      </c>
      <c r="B32" s="1" t="s">
        <v>1049</v>
      </c>
      <c r="C32" s="1" t="str">
        <f>"*"&amp;R32&amp;"/"&amp;T32</f>
        <v>*単体騎手/Lone Rider</v>
      </c>
      <c r="Q32" s="9" t="s">
        <v>3</v>
      </c>
      <c r="R32" s="10" t="str">
        <f>INDEX(AJ:AJ,W31+1)</f>
        <v>単体騎手</v>
      </c>
      <c r="S32" s="11" t="s">
        <v>4</v>
      </c>
      <c r="T32" s="10" t="str">
        <f>INDEX(AK:AK,W31+1)</f>
        <v>Lone Rider</v>
      </c>
      <c r="U32" s="11"/>
      <c r="V32" s="12"/>
      <c r="W32" s="13"/>
      <c r="X32" s="9"/>
      <c r="Y32" s="28"/>
      <c r="Z32" s="28"/>
      <c r="AA32" s="29"/>
      <c r="AE32" s="24">
        <v>31</v>
      </c>
      <c r="AF32" s="25" t="str">
        <f t="shared" si="9"/>
        <v>白</v>
      </c>
      <c r="AG32" s="36"/>
      <c r="AH32" s="36"/>
      <c r="AI32" s="36"/>
      <c r="AJ32" s="36"/>
      <c r="AK32" s="36"/>
      <c r="AL32" s="36"/>
      <c r="AM32" s="36"/>
      <c r="AN32" s="36"/>
      <c r="AO32" s="36"/>
      <c r="AP32" s="36"/>
      <c r="AQ32" s="36"/>
      <c r="AR32" s="36"/>
      <c r="AS32" s="36"/>
      <c r="AT32" s="38"/>
      <c r="AU32" s="36"/>
      <c r="AV32" s="36"/>
      <c r="AW32" s="36"/>
      <c r="AX32" s="36" t="str">
        <f t="shared" si="0"/>
        <v/>
      </c>
      <c r="AY32" s="36" t="str">
        <f t="shared" si="1"/>
        <v/>
      </c>
      <c r="AZ32" s="36" t="str">
        <f t="shared" si="2"/>
        <v/>
      </c>
      <c r="BA32" s="36" t="str">
        <f t="shared" si="3"/>
        <v/>
      </c>
      <c r="BB32" s="36" t="str">
        <f t="shared" si="4"/>
        <v/>
      </c>
      <c r="BC32" s="36"/>
      <c r="BD32" s="36" t="str">
        <f t="shared" si="5"/>
        <v/>
      </c>
      <c r="BE32" s="30" t="str">
        <f>IF(AK32="","",VLOOKUP(AK32,BH:BJ,3,FALSE))</f>
        <v/>
      </c>
      <c r="BF32" s="9" t="s">
        <v>1049</v>
      </c>
      <c r="BG32" s="1">
        <v>31</v>
      </c>
      <c r="BH32" s="1" t="s">
        <v>808</v>
      </c>
      <c r="BI32" s="1" t="s">
        <v>1055</v>
      </c>
      <c r="BJ32" s="1" t="s">
        <v>1328</v>
      </c>
    </row>
    <row r="33" spans="1:62">
      <c r="A33" s="1" t="str">
        <f t="shared" si="6"/>
        <v>|LEFT:80|LEFT:100|LEFT:100|LEFT:100|LEFT:100|LEFT:100|c</v>
      </c>
      <c r="B33" s="1" t="s">
        <v>1049</v>
      </c>
      <c r="C33" s="1" t="s">
        <v>1069</v>
      </c>
      <c r="D33" s="3" t="str">
        <f>$Q$1</f>
        <v>LEFT:80</v>
      </c>
      <c r="E33" s="3" t="s">
        <v>1069</v>
      </c>
      <c r="F33" s="3" t="str">
        <f t="shared" ref="F33:J33" si="12">$R$1</f>
        <v>LEFT:100</v>
      </c>
      <c r="G33" s="3" t="s">
        <v>1069</v>
      </c>
      <c r="H33" s="3" t="str">
        <f t="shared" si="12"/>
        <v>LEFT:100</v>
      </c>
      <c r="I33" s="3" t="s">
        <v>1069</v>
      </c>
      <c r="J33" s="3" t="str">
        <f t="shared" si="12"/>
        <v>LEFT:100</v>
      </c>
      <c r="K33" s="3" t="s">
        <v>1069</v>
      </c>
      <c r="L33" s="3" t="str">
        <f>$R$1</f>
        <v>LEFT:100</v>
      </c>
      <c r="M33" s="3" t="s">
        <v>1069</v>
      </c>
      <c r="N33" s="3" t="str">
        <f>$R$1</f>
        <v>LEFT:100</v>
      </c>
      <c r="O33" s="1" t="s">
        <v>1069</v>
      </c>
      <c r="P33" s="1" t="s">
        <v>1070</v>
      </c>
      <c r="Q33" s="14" t="s">
        <v>0</v>
      </c>
      <c r="R33" s="10" t="str">
        <f>INDEX(AF:AF,W31+1)</f>
        <v>白</v>
      </c>
      <c r="S33" s="15" t="s">
        <v>1</v>
      </c>
      <c r="T33" s="10" t="str">
        <f>INDEX(AG:AG,W31+1)</f>
        <v>アンコモン</v>
      </c>
      <c r="U33" s="15" t="s">
        <v>2</v>
      </c>
      <c r="V33" s="10">
        <f>INDEX(AI:AI,W31+1)</f>
        <v>4</v>
      </c>
      <c r="W33" s="16"/>
      <c r="X33" s="10" t="str">
        <f>INDEX(AQ:AQ,W31+1)</f>
        <v>先制攻撃 絆魂</v>
      </c>
      <c r="Y33" s="28"/>
      <c r="Z33" s="28"/>
      <c r="AA33" s="29"/>
      <c r="AE33" s="24">
        <v>32</v>
      </c>
      <c r="AF33" s="25" t="str">
        <f t="shared" si="9"/>
        <v>白</v>
      </c>
      <c r="AG33" s="36"/>
      <c r="AH33" s="36"/>
      <c r="AI33" s="36"/>
      <c r="AJ33" s="36"/>
      <c r="AK33" s="36"/>
      <c r="AL33" s="36"/>
      <c r="AM33" s="36"/>
      <c r="AN33" s="36"/>
      <c r="AO33" s="36"/>
      <c r="AP33" s="36"/>
      <c r="AQ33" s="36"/>
      <c r="AR33" s="36"/>
      <c r="AS33" s="36"/>
      <c r="AT33" s="38"/>
      <c r="AU33" s="36"/>
      <c r="AV33" s="36"/>
      <c r="AW33" s="36"/>
      <c r="AX33" s="36" t="str">
        <f t="shared" si="0"/>
        <v/>
      </c>
      <c r="AY33" s="36" t="str">
        <f t="shared" si="1"/>
        <v/>
      </c>
      <c r="AZ33" s="36" t="str">
        <f t="shared" si="2"/>
        <v/>
      </c>
      <c r="BA33" s="36" t="str">
        <f t="shared" si="3"/>
        <v/>
      </c>
      <c r="BB33" s="36" t="str">
        <f t="shared" si="4"/>
        <v/>
      </c>
      <c r="BC33" s="36"/>
      <c r="BD33" s="36" t="str">
        <f t="shared" si="5"/>
        <v/>
      </c>
      <c r="BE33" s="30" t="str">
        <f>IF(AK33="","",VLOOKUP(AK33,BH:BJ,3,FALSE))</f>
        <v/>
      </c>
      <c r="BF33" s="9" t="s">
        <v>1049</v>
      </c>
      <c r="BG33" s="1">
        <v>32</v>
      </c>
      <c r="BH33" s="1" t="s">
        <v>772</v>
      </c>
      <c r="BI33" s="1" t="s">
        <v>1055</v>
      </c>
      <c r="BJ33" s="1" t="s">
        <v>1329</v>
      </c>
    </row>
    <row r="34" spans="1:62">
      <c r="A34" s="1" t="str">
        <f t="shared" si="6"/>
        <v>|色|白|レアリティ|アンコモン|マナコスト|4|</v>
      </c>
      <c r="B34" s="1" t="s">
        <v>1049</v>
      </c>
      <c r="C34" s="1" t="s">
        <v>1069</v>
      </c>
      <c r="D34" s="4" t="s">
        <v>0</v>
      </c>
      <c r="E34" s="1" t="s">
        <v>1069</v>
      </c>
      <c r="F34" s="1" t="str">
        <f>IF(R33=0,"",R33)</f>
        <v>白</v>
      </c>
      <c r="G34" s="1" t="s">
        <v>1069</v>
      </c>
      <c r="H34" s="4" t="s">
        <v>1073</v>
      </c>
      <c r="I34" s="1" t="s">
        <v>1069</v>
      </c>
      <c r="J34" s="1" t="str">
        <f>IF(T33=0,"",T33)</f>
        <v>アンコモン</v>
      </c>
      <c r="K34" s="1" t="s">
        <v>1069</v>
      </c>
      <c r="L34" s="4" t="s">
        <v>1074</v>
      </c>
      <c r="M34" s="1" t="s">
        <v>1069</v>
      </c>
      <c r="N34" s="1">
        <f>IF(V33=0,"",V33)</f>
        <v>4</v>
      </c>
      <c r="O34" s="1" t="s">
        <v>1069</v>
      </c>
      <c r="Q34" s="9" t="s">
        <v>5</v>
      </c>
      <c r="R34" s="10" t="str">
        <f>INDEX(AL:AL,W31+1)</f>
        <v>クリーチャー</v>
      </c>
      <c r="S34" s="15" t="s">
        <v>1075</v>
      </c>
      <c r="T34" s="10" t="str">
        <f>INDEX(AN:AN,W31+1)</f>
        <v>人間</v>
      </c>
      <c r="U34" s="10" t="str">
        <f>INDEX(AO:AO,W31+1)</f>
        <v>騎士</v>
      </c>
      <c r="V34" s="10">
        <f>INDEX(AP:AP,W31+1)</f>
        <v>0</v>
      </c>
      <c r="W34" s="16"/>
      <c r="X34" s="10" t="str">
        <f>INDEX(AZ:AZ,W31+1)</f>
        <v>先制</v>
      </c>
      <c r="Y34" s="10" t="str">
        <f>INDEX(BA:BA,W31+1)</f>
        <v>絆魂</v>
      </c>
      <c r="Z34" s="10" t="str">
        <f>INDEX(BB:BB,W31+1)</f>
        <v/>
      </c>
      <c r="AA34" s="10">
        <f>INDEX(BC:BC,W31+1)</f>
        <v>0</v>
      </c>
      <c r="AE34" s="24">
        <v>33</v>
      </c>
      <c r="AF34" s="25" t="str">
        <f t="shared" si="9"/>
        <v>白</v>
      </c>
      <c r="AG34" s="36"/>
      <c r="AH34" s="36"/>
      <c r="AI34" s="36"/>
      <c r="AJ34" s="36"/>
      <c r="AK34" s="36"/>
      <c r="AL34" s="36"/>
      <c r="AM34" s="36"/>
      <c r="AN34" s="36"/>
      <c r="AO34" s="36"/>
      <c r="AP34" s="36"/>
      <c r="AQ34" s="36"/>
      <c r="AR34" s="36"/>
      <c r="AS34" s="36"/>
      <c r="AT34" s="38"/>
      <c r="AU34" s="36"/>
      <c r="AV34" s="36"/>
      <c r="AW34" s="36"/>
      <c r="AX34" s="36" t="str">
        <f t="shared" si="0"/>
        <v/>
      </c>
      <c r="AY34" s="36" t="str">
        <f t="shared" si="1"/>
        <v/>
      </c>
      <c r="AZ34" s="36" t="str">
        <f t="shared" si="2"/>
        <v/>
      </c>
      <c r="BA34" s="36" t="str">
        <f t="shared" si="3"/>
        <v/>
      </c>
      <c r="BB34" s="36" t="str">
        <f t="shared" si="4"/>
        <v/>
      </c>
      <c r="BC34" s="36"/>
      <c r="BD34" s="36" t="str">
        <f t="shared" si="5"/>
        <v/>
      </c>
      <c r="BE34" s="30" t="str">
        <f>IF(AK34="","",VLOOKUP(AK34,BH:BJ,3,FALSE))</f>
        <v/>
      </c>
      <c r="BF34" s="9" t="s">
        <v>1049</v>
      </c>
      <c r="BG34" s="1">
        <v>33</v>
      </c>
      <c r="BH34" s="1" t="s">
        <v>968</v>
      </c>
      <c r="BI34" s="1" t="s">
        <v>1055</v>
      </c>
      <c r="BJ34" s="1" t="s">
        <v>1330</v>
      </c>
    </row>
    <row r="35" spans="1:62">
      <c r="A35" s="1" t="str">
        <f t="shared" si="6"/>
        <v>|種別|クリーチャー|サブタイプ|人間|騎士||</v>
      </c>
      <c r="B35" s="1" t="s">
        <v>1049</v>
      </c>
      <c r="C35" s="1" t="s">
        <v>1069</v>
      </c>
      <c r="D35" s="4" t="s">
        <v>5</v>
      </c>
      <c r="E35" s="1" t="s">
        <v>1069</v>
      </c>
      <c r="F35" s="1" t="str">
        <f>IF(R34=0,"",R34)</f>
        <v>クリーチャー</v>
      </c>
      <c r="G35" s="1" t="s">
        <v>1069</v>
      </c>
      <c r="H35" s="4" t="s">
        <v>1078</v>
      </c>
      <c r="I35" s="1" t="s">
        <v>1069</v>
      </c>
      <c r="J35" s="1" t="str">
        <f>IF(T34=0,"",T34)</f>
        <v>人間</v>
      </c>
      <c r="K35" s="1" t="s">
        <v>1069</v>
      </c>
      <c r="L35" s="1" t="str">
        <f>IF(U34=0,"",U34)</f>
        <v>騎士</v>
      </c>
      <c r="M35" s="1" t="s">
        <v>1069</v>
      </c>
      <c r="N35" s="1" t="str">
        <f>IF(V34=0,"",V34)</f>
        <v/>
      </c>
      <c r="O35" s="1" t="s">
        <v>1069</v>
      </c>
      <c r="Q35" s="9" t="s">
        <v>1079</v>
      </c>
      <c r="R35" s="10" t="str">
        <f>INDEX(BD:BD,W31+1)</f>
        <v>先制攻撃 絆魂&amp;br;あなたが3点以上のライフを得たとき、このクリーチャーは変身する。</v>
      </c>
      <c r="S35" s="11"/>
      <c r="T35" s="11"/>
      <c r="U35" s="11"/>
      <c r="V35" s="12"/>
      <c r="W35" s="16"/>
      <c r="X35" s="8"/>
      <c r="Y35" s="8"/>
      <c r="Z35" s="8"/>
      <c r="AA35" s="30"/>
      <c r="AE35" s="24">
        <v>34</v>
      </c>
      <c r="AF35" s="25" t="str">
        <f t="shared" si="9"/>
        <v>白</v>
      </c>
      <c r="AG35" s="36"/>
      <c r="AH35" s="36"/>
      <c r="AI35" s="36"/>
      <c r="AJ35" s="36"/>
      <c r="AK35" s="36"/>
      <c r="AL35" s="36"/>
      <c r="AM35" s="36"/>
      <c r="AN35" s="36"/>
      <c r="AO35" s="36"/>
      <c r="AP35" s="36"/>
      <c r="AQ35" s="36"/>
      <c r="AR35" s="36"/>
      <c r="AS35" s="36"/>
      <c r="AT35" s="38"/>
      <c r="AU35" s="36"/>
      <c r="AV35" s="36"/>
      <c r="AW35" s="36"/>
      <c r="AX35" s="36" t="str">
        <f t="shared" si="0"/>
        <v/>
      </c>
      <c r="AY35" s="36" t="str">
        <f t="shared" si="1"/>
        <v/>
      </c>
      <c r="AZ35" s="36" t="str">
        <f t="shared" si="2"/>
        <v/>
      </c>
      <c r="BA35" s="36" t="str">
        <f t="shared" si="3"/>
        <v/>
      </c>
      <c r="BB35" s="36" t="str">
        <f t="shared" si="4"/>
        <v/>
      </c>
      <c r="BC35" s="36"/>
      <c r="BD35" s="36" t="str">
        <f t="shared" si="5"/>
        <v/>
      </c>
      <c r="BE35" s="30" t="str">
        <f>IF(AK35="","",VLOOKUP(AK35,BH:BJ,3,FALSE))</f>
        <v/>
      </c>
      <c r="BF35" s="9" t="s">
        <v>1049</v>
      </c>
      <c r="BG35" s="1">
        <v>34</v>
      </c>
      <c r="BH35" s="1" t="s">
        <v>871</v>
      </c>
      <c r="BI35" s="1" t="s">
        <v>1055</v>
      </c>
      <c r="BJ35" s="1" t="s">
        <v>1331</v>
      </c>
    </row>
    <row r="36" spans="1:62">
      <c r="A36" s="1" t="str">
        <f t="shared" si="6"/>
        <v>|テキスト|&gt;|&gt;|&gt;|&gt;|先制攻撃 絆魂&amp;br;あなたが3点以上のライフを得たとき、このクリーチャーは変身する。|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先制攻撃 絆魂&amp;br;あなたが3点以上のライフを得たとき、このクリーチャーは変身する。</v>
      </c>
      <c r="O36" s="1" t="s">
        <v>1069</v>
      </c>
      <c r="Q36" s="14" t="s">
        <v>21</v>
      </c>
      <c r="R36" s="10" t="str">
        <f>INDEX(BE:BE,W31+1)</f>
        <v>When you gain 3 or more Life, this creature Transforms.</v>
      </c>
      <c r="S36" s="9" t="s">
        <v>1084</v>
      </c>
      <c r="T36" s="10" t="str">
        <f>IF(X36="","",X36&amp;IF(Y36="",""," "&amp;Y36)&amp;IF(Z36="",""," "&amp;Z36)&amp;IF(AA36="",""," "&amp;AA36))</f>
        <v>First strike Lifelink  </v>
      </c>
      <c r="U36" s="11"/>
      <c r="V36" s="12"/>
      <c r="W36" s="16" t="s">
        <v>1084</v>
      </c>
      <c r="X36" s="9" t="str">
        <f t="shared" ref="X36:AA36" si="13">IF(ISERROR(IF(LEN(X35)&gt;1,X35,VLOOKUP(X34,$AC:$AD,2,FALSE))),"",IF(LEN(X35)&gt;1,X35,VLOOKUP(X34,$AC:$AD,2,FALSE)))</f>
        <v>First strike</v>
      </c>
      <c r="Y36" s="9" t="str">
        <f t="shared" si="13"/>
        <v>Lifelink</v>
      </c>
      <c r="Z36" s="9" t="str">
        <f t="shared" si="13"/>
        <v/>
      </c>
      <c r="AA36" s="9" t="str">
        <f t="shared" si="13"/>
        <v> </v>
      </c>
      <c r="AE36" s="24">
        <v>35</v>
      </c>
      <c r="AF36" s="25" t="str">
        <f t="shared" si="9"/>
        <v>白</v>
      </c>
      <c r="AG36" s="36"/>
      <c r="AH36" s="36"/>
      <c r="AI36" s="36"/>
      <c r="AJ36" s="36"/>
      <c r="AK36" s="36"/>
      <c r="AL36" s="36"/>
      <c r="AM36" s="36"/>
      <c r="AN36" s="36"/>
      <c r="AO36" s="36"/>
      <c r="AP36" s="36"/>
      <c r="AQ36" s="36"/>
      <c r="AR36" s="36"/>
      <c r="AS36" s="36"/>
      <c r="AT36" s="38"/>
      <c r="AU36" s="36"/>
      <c r="AV36" s="36"/>
      <c r="AW36" s="36"/>
      <c r="AX36" s="36" t="str">
        <f t="shared" si="0"/>
        <v/>
      </c>
      <c r="AY36" s="36" t="str">
        <f t="shared" si="1"/>
        <v/>
      </c>
      <c r="AZ36" s="36" t="str">
        <f t="shared" si="2"/>
        <v/>
      </c>
      <c r="BA36" s="36" t="str">
        <f t="shared" si="3"/>
        <v/>
      </c>
      <c r="BB36" s="36" t="str">
        <f t="shared" si="4"/>
        <v/>
      </c>
      <c r="BC36" s="36"/>
      <c r="BD36" s="36" t="str">
        <f t="shared" si="5"/>
        <v/>
      </c>
      <c r="BE36" s="30" t="str">
        <f>IF(AK36="","",VLOOKUP(AK36,BH:BJ,3,FALSE))</f>
        <v/>
      </c>
      <c r="BF36" s="9" t="s">
        <v>1049</v>
      </c>
      <c r="BG36" s="1">
        <v>35</v>
      </c>
      <c r="BH36" s="1" t="s">
        <v>857</v>
      </c>
      <c r="BI36" s="1" t="s">
        <v>1055</v>
      </c>
      <c r="BJ36" s="1" t="s">
        <v>1332</v>
      </c>
    </row>
    <row r="37" spans="1:62">
      <c r="A37" s="1" t="str">
        <f t="shared" si="6"/>
        <v>|英テキスト|&gt;|&gt;|&gt;|&gt;|First strike Lifelink  &amp;br;When you gain 3 or more Life, this creature Transforms.|</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First strike Lifelink  &amp;br;When you gain 3 or more Life, this creature Transforms.</v>
      </c>
      <c r="O37" s="1" t="s">
        <v>1069</v>
      </c>
      <c r="Q37" s="9" t="s">
        <v>12</v>
      </c>
      <c r="R37" s="10" t="str">
        <f>IF(INDEX(AX:AX,W31+1)="",0,INDEX(AX:AX,W31+1)&amp;"/"&amp;INDEX(AY:AY,W31+1))</f>
        <v>1/1</v>
      </c>
      <c r="S37" s="11"/>
      <c r="T37" s="11"/>
      <c r="U37" s="11"/>
      <c r="V37" s="12"/>
      <c r="W37" s="16"/>
      <c r="X37" s="9"/>
      <c r="Y37" s="28"/>
      <c r="Z37" s="28"/>
      <c r="AA37" s="29"/>
      <c r="AE37" s="24">
        <v>36</v>
      </c>
      <c r="AF37" s="25" t="str">
        <f t="shared" si="9"/>
        <v>白</v>
      </c>
      <c r="AG37" s="36"/>
      <c r="AH37" s="36"/>
      <c r="AI37" s="36"/>
      <c r="AJ37" s="36"/>
      <c r="AK37" s="36"/>
      <c r="AL37" s="36"/>
      <c r="AM37" s="36"/>
      <c r="AN37" s="36"/>
      <c r="AO37" s="36"/>
      <c r="AP37" s="36"/>
      <c r="AQ37" s="36"/>
      <c r="AR37" s="36"/>
      <c r="AS37" s="36"/>
      <c r="AT37" s="38"/>
      <c r="AU37" s="36"/>
      <c r="AV37" s="36"/>
      <c r="AW37" s="36"/>
      <c r="AX37" s="36" t="str">
        <f t="shared" si="0"/>
        <v/>
      </c>
      <c r="AY37" s="36" t="str">
        <f t="shared" si="1"/>
        <v/>
      </c>
      <c r="AZ37" s="36" t="str">
        <f t="shared" si="2"/>
        <v/>
      </c>
      <c r="BA37" s="36" t="str">
        <f t="shared" si="3"/>
        <v/>
      </c>
      <c r="BB37" s="36" t="str">
        <f t="shared" si="4"/>
        <v/>
      </c>
      <c r="BC37" s="36"/>
      <c r="BD37" s="36" t="str">
        <f t="shared" si="5"/>
        <v/>
      </c>
      <c r="BE37" s="30" t="str">
        <f>IF(AK37="","",VLOOKUP(AK37,BH:BJ,3,FALSE))</f>
        <v/>
      </c>
      <c r="BF37" s="9" t="s">
        <v>1049</v>
      </c>
      <c r="BG37" s="1">
        <v>36</v>
      </c>
      <c r="BH37" s="1" t="s">
        <v>1001</v>
      </c>
      <c r="BI37" s="1" t="s">
        <v>1055</v>
      </c>
      <c r="BJ37" s="1" t="s">
        <v>1333</v>
      </c>
    </row>
    <row r="38" spans="1:62">
      <c r="A38" s="1" t="str">
        <f t="shared" si="6"/>
        <v>|PT|&gt;|1/1|シールド数|&gt;||</v>
      </c>
      <c r="B38" s="1" t="s">
        <v>1049</v>
      </c>
      <c r="C38" s="1" t="s">
        <v>1069</v>
      </c>
      <c r="D38" s="1" t="s">
        <v>12</v>
      </c>
      <c r="E38" s="1" t="s">
        <v>1069</v>
      </c>
      <c r="F38" s="1" t="s">
        <v>1083</v>
      </c>
      <c r="G38" s="1" t="s">
        <v>1069</v>
      </c>
      <c r="H38" s="1" t="str">
        <f>IF(R37=0,"",R37)</f>
        <v>1/1</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9"/>
        <v>白</v>
      </c>
      <c r="AG38" s="36"/>
      <c r="AH38" s="36"/>
      <c r="AI38" s="36"/>
      <c r="AJ38" s="36"/>
      <c r="AK38" s="36"/>
      <c r="AL38" s="36"/>
      <c r="AM38" s="36"/>
      <c r="AN38" s="36"/>
      <c r="AO38" s="36"/>
      <c r="AP38" s="36"/>
      <c r="AQ38" s="36"/>
      <c r="AR38" s="36"/>
      <c r="AS38" s="36"/>
      <c r="AT38" s="38"/>
      <c r="AU38" s="36"/>
      <c r="AV38" s="36"/>
      <c r="AW38" s="36"/>
      <c r="AX38" s="36" t="str">
        <f t="shared" si="0"/>
        <v/>
      </c>
      <c r="AY38" s="36" t="str">
        <f t="shared" si="1"/>
        <v/>
      </c>
      <c r="AZ38" s="36" t="str">
        <f t="shared" si="2"/>
        <v/>
      </c>
      <c r="BA38" s="36" t="str">
        <f t="shared" si="3"/>
        <v/>
      </c>
      <c r="BB38" s="36" t="str">
        <f t="shared" si="4"/>
        <v/>
      </c>
      <c r="BC38" s="36"/>
      <c r="BD38" s="36" t="str">
        <f t="shared" si="5"/>
        <v/>
      </c>
      <c r="BE38" s="30" t="str">
        <f>IF(AK38="","",VLOOKUP(AK38,BH:BJ,3,FALSE))</f>
        <v/>
      </c>
      <c r="BF38" s="9" t="s">
        <v>1049</v>
      </c>
      <c r="BG38" s="1">
        <v>37</v>
      </c>
      <c r="BH38" s="1" t="s">
        <v>937</v>
      </c>
      <c r="BI38" s="1" t="s">
        <v>1055</v>
      </c>
      <c r="BJ38" s="1" t="s">
        <v>1334</v>
      </c>
    </row>
    <row r="39" spans="1:62">
      <c r="A39" s="1" t="str">
        <f t="shared" si="6"/>
        <v>&amp;br;&amp;br;</v>
      </c>
      <c r="B39" s="1" t="s">
        <v>1049</v>
      </c>
      <c r="C39" s="1" t="s">
        <v>1097</v>
      </c>
      <c r="R39" s="1"/>
      <c r="S39" s="1"/>
      <c r="T39" s="1"/>
      <c r="U39" s="1"/>
      <c r="V39" s="1"/>
      <c r="AE39" s="24">
        <v>38</v>
      </c>
      <c r="AF39" s="25" t="str">
        <f t="shared" si="9"/>
        <v>白</v>
      </c>
      <c r="AG39" s="36"/>
      <c r="AH39" s="36"/>
      <c r="AI39" s="36"/>
      <c r="AJ39" s="36"/>
      <c r="AK39" s="36"/>
      <c r="AL39" s="36"/>
      <c r="AM39" s="36"/>
      <c r="AN39" s="36"/>
      <c r="AO39" s="36"/>
      <c r="AP39" s="36"/>
      <c r="AQ39" s="36"/>
      <c r="AR39" s="36"/>
      <c r="AS39" s="36"/>
      <c r="AT39" s="38"/>
      <c r="AU39" s="36"/>
      <c r="AV39" s="36"/>
      <c r="AW39" s="36"/>
      <c r="AX39" s="36" t="str">
        <f t="shared" si="0"/>
        <v/>
      </c>
      <c r="AY39" s="36" t="str">
        <f t="shared" si="1"/>
        <v/>
      </c>
      <c r="AZ39" s="36" t="str">
        <f t="shared" si="2"/>
        <v/>
      </c>
      <c r="BA39" s="36" t="str">
        <f t="shared" si="3"/>
        <v/>
      </c>
      <c r="BB39" s="36" t="str">
        <f t="shared" si="4"/>
        <v/>
      </c>
      <c r="BC39" s="36"/>
      <c r="BD39" s="36" t="str">
        <f t="shared" si="5"/>
        <v/>
      </c>
      <c r="BE39" s="30" t="str">
        <f>IF(AK39="","",VLOOKUP(AK39,BH:BJ,3,FALSE))</f>
        <v/>
      </c>
      <c r="BF39" s="9" t="s">
        <v>1049</v>
      </c>
      <c r="BG39" s="1">
        <v>38</v>
      </c>
      <c r="BH39" s="1" t="s">
        <v>933</v>
      </c>
      <c r="BI39" s="1" t="s">
        <v>1055</v>
      </c>
      <c r="BJ39" s="1" t="s">
        <v>1335</v>
      </c>
    </row>
    <row r="40" spans="1:62">
      <c r="A40" s="1" t="str">
        <f t="shared" si="6"/>
        <v>#back(text=戻る,left)</v>
      </c>
      <c r="B40" s="1" t="s">
        <v>1049</v>
      </c>
      <c r="C40" s="1" t="s">
        <v>1100</v>
      </c>
      <c r="R40" s="1"/>
      <c r="S40" s="1"/>
      <c r="T40" s="1"/>
      <c r="U40" s="1"/>
      <c r="V40" s="1"/>
      <c r="AE40" s="24">
        <v>39</v>
      </c>
      <c r="AF40" s="25" t="str">
        <f t="shared" si="9"/>
        <v>白</v>
      </c>
      <c r="AG40" s="36"/>
      <c r="AH40" s="36"/>
      <c r="AI40" s="36"/>
      <c r="AJ40" s="36"/>
      <c r="AK40" s="36"/>
      <c r="AL40" s="36"/>
      <c r="AM40" s="36"/>
      <c r="AN40" s="36"/>
      <c r="AO40" s="36"/>
      <c r="AP40" s="36"/>
      <c r="AQ40" s="36"/>
      <c r="AR40" s="36"/>
      <c r="AS40" s="36"/>
      <c r="AT40" s="38"/>
      <c r="AU40" s="36"/>
      <c r="AV40" s="36"/>
      <c r="AW40" s="36"/>
      <c r="AX40" s="36" t="str">
        <f t="shared" si="0"/>
        <v/>
      </c>
      <c r="AY40" s="36" t="str">
        <f t="shared" si="1"/>
        <v/>
      </c>
      <c r="AZ40" s="36" t="str">
        <f t="shared" si="2"/>
        <v/>
      </c>
      <c r="BA40" s="36" t="str">
        <f t="shared" si="3"/>
        <v/>
      </c>
      <c r="BB40" s="36" t="str">
        <f t="shared" si="4"/>
        <v/>
      </c>
      <c r="BC40" s="36"/>
      <c r="BD40" s="36" t="str">
        <f t="shared" si="5"/>
        <v/>
      </c>
      <c r="BE40" s="30" t="str">
        <f>IF(AK40="","",VLOOKUP(AK40,BH:BJ,3,FALSE))</f>
        <v/>
      </c>
      <c r="BF40" s="9" t="s">
        <v>1049</v>
      </c>
      <c r="BG40" s="1">
        <v>39</v>
      </c>
      <c r="BH40" s="1" t="s">
        <v>941</v>
      </c>
      <c r="BI40" s="1" t="s">
        <v>1055</v>
      </c>
      <c r="BJ40" s="1" t="s">
        <v>1336</v>
      </c>
    </row>
    <row r="41" spans="1:62">
      <c r="A41" s="1" t="str">
        <f t="shared" si="6"/>
        <v>&amp;br;</v>
      </c>
      <c r="B41" s="1" t="s">
        <v>1049</v>
      </c>
      <c r="C41" s="1" t="s">
        <v>1048</v>
      </c>
      <c r="R41" s="1"/>
      <c r="S41" s="1"/>
      <c r="T41" s="1"/>
      <c r="U41" s="1"/>
      <c r="V41" s="1"/>
      <c r="AE41" s="24">
        <v>40</v>
      </c>
      <c r="AF41" s="25" t="str">
        <f t="shared" si="9"/>
        <v>白</v>
      </c>
      <c r="AG41" s="36"/>
      <c r="AH41" s="36"/>
      <c r="AI41" s="36"/>
      <c r="AJ41" s="36"/>
      <c r="AK41" s="36"/>
      <c r="AL41" s="36"/>
      <c r="AM41" s="36"/>
      <c r="AN41" s="36"/>
      <c r="AO41" s="36"/>
      <c r="AP41" s="36"/>
      <c r="AQ41" s="36"/>
      <c r="AR41" s="36"/>
      <c r="AS41" s="36"/>
      <c r="AT41" s="38"/>
      <c r="AU41" s="36"/>
      <c r="AV41" s="36"/>
      <c r="AW41" s="36"/>
      <c r="AX41" s="36" t="str">
        <f t="shared" si="0"/>
        <v/>
      </c>
      <c r="AY41" s="36" t="str">
        <f t="shared" si="1"/>
        <v/>
      </c>
      <c r="AZ41" s="36" t="str">
        <f t="shared" si="2"/>
        <v/>
      </c>
      <c r="BA41" s="36" t="str">
        <f t="shared" si="3"/>
        <v/>
      </c>
      <c r="BB41" s="36" t="str">
        <f t="shared" si="4"/>
        <v/>
      </c>
      <c r="BC41" s="36"/>
      <c r="BD41" s="36" t="str">
        <f t="shared" si="5"/>
        <v/>
      </c>
      <c r="BE41" s="30" t="str">
        <f>IF(AK41="","",VLOOKUP(AK41,BH:BJ,3,FALSE))</f>
        <v/>
      </c>
      <c r="BF41" s="9" t="s">
        <v>1049</v>
      </c>
      <c r="BG41" s="1">
        <v>40</v>
      </c>
      <c r="BH41" s="1" t="s">
        <v>1012</v>
      </c>
      <c r="BI41" s="1" t="s">
        <v>1055</v>
      </c>
      <c r="BJ41" s="1" t="s">
        <v>1337</v>
      </c>
    </row>
    <row r="42" spans="1:62">
      <c r="A42" s="1" t="str">
        <f t="shared" si="6"/>
        <v>#comment(above,nsize=[15],size=[30],num=[10])</v>
      </c>
      <c r="B42" s="1" t="s">
        <v>1049</v>
      </c>
      <c r="C42" s="1" t="s">
        <v>1108</v>
      </c>
      <c r="R42" s="1"/>
      <c r="S42" s="1"/>
      <c r="T42" s="1"/>
      <c r="U42" s="1"/>
      <c r="V42" s="1"/>
      <c r="AE42" s="24">
        <v>41</v>
      </c>
      <c r="AF42" s="25" t="str">
        <f t="shared" si="9"/>
        <v>白</v>
      </c>
      <c r="AG42" s="36"/>
      <c r="AH42" s="36"/>
      <c r="AI42" s="36"/>
      <c r="AJ42" s="36"/>
      <c r="AK42" s="36"/>
      <c r="AL42" s="36"/>
      <c r="AM42" s="36"/>
      <c r="AN42" s="36"/>
      <c r="AO42" s="36"/>
      <c r="AP42" s="36"/>
      <c r="AQ42" s="36"/>
      <c r="AR42" s="36"/>
      <c r="AS42" s="36"/>
      <c r="AT42" s="38"/>
      <c r="AU42" s="36"/>
      <c r="AV42" s="36"/>
      <c r="AW42" s="36"/>
      <c r="AX42" s="36" t="str">
        <f t="shared" si="0"/>
        <v/>
      </c>
      <c r="AY42" s="36" t="str">
        <f t="shared" si="1"/>
        <v/>
      </c>
      <c r="AZ42" s="36" t="str">
        <f t="shared" si="2"/>
        <v/>
      </c>
      <c r="BA42" s="36" t="str">
        <f t="shared" si="3"/>
        <v/>
      </c>
      <c r="BB42" s="36" t="str">
        <f t="shared" si="4"/>
        <v/>
      </c>
      <c r="BC42" s="36"/>
      <c r="BD42" s="36" t="str">
        <f t="shared" si="5"/>
        <v/>
      </c>
      <c r="BE42" s="30" t="str">
        <f>IF(AK42="","",VLOOKUP(AK42,BH:BJ,3,FALSE))</f>
        <v/>
      </c>
      <c r="BF42" s="9" t="s">
        <v>1049</v>
      </c>
      <c r="BG42" s="1">
        <v>41</v>
      </c>
      <c r="BH42" s="1" t="s">
        <v>965</v>
      </c>
      <c r="BI42" s="1" t="s">
        <v>1055</v>
      </c>
      <c r="BJ42" s="1" t="s">
        <v>1338</v>
      </c>
    </row>
    <row r="43" spans="1:62">
      <c r="A43" s="1" t="str">
        <f t="shared" si="6"/>
        <v>&amp;br;&amp;br;</v>
      </c>
      <c r="B43" s="1" t="s">
        <v>1049</v>
      </c>
      <c r="C43" s="1" t="s">
        <v>1097</v>
      </c>
      <c r="R43" s="1"/>
      <c r="S43" s="1"/>
      <c r="T43" s="1"/>
      <c r="U43" s="1"/>
      <c r="V43" s="1"/>
      <c r="AE43" s="24">
        <v>42</v>
      </c>
      <c r="AF43" s="25" t="str">
        <f t="shared" si="9"/>
        <v>白</v>
      </c>
      <c r="AG43" s="36"/>
      <c r="AH43" s="36"/>
      <c r="AI43" s="36"/>
      <c r="AJ43" s="36"/>
      <c r="AK43" s="36"/>
      <c r="AL43" s="36"/>
      <c r="AM43" s="36"/>
      <c r="AN43" s="36"/>
      <c r="AO43" s="36"/>
      <c r="AP43" s="36"/>
      <c r="AQ43" s="36"/>
      <c r="AR43" s="36"/>
      <c r="AS43" s="36"/>
      <c r="AT43" s="38"/>
      <c r="AU43" s="36"/>
      <c r="AV43" s="36"/>
      <c r="AW43" s="36"/>
      <c r="AX43" s="36" t="str">
        <f t="shared" si="0"/>
        <v/>
      </c>
      <c r="AY43" s="36" t="str">
        <f t="shared" si="1"/>
        <v/>
      </c>
      <c r="AZ43" s="36" t="str">
        <f t="shared" si="2"/>
        <v/>
      </c>
      <c r="BA43" s="36" t="str">
        <f t="shared" si="3"/>
        <v/>
      </c>
      <c r="BB43" s="36" t="str">
        <f t="shared" si="4"/>
        <v/>
      </c>
      <c r="BC43" s="36"/>
      <c r="BD43" s="36" t="str">
        <f t="shared" si="5"/>
        <v/>
      </c>
      <c r="BE43" s="30" t="str">
        <f>IF(AK43="","",VLOOKUP(AK43,BH:BJ,3,FALSE))</f>
        <v/>
      </c>
      <c r="BF43" s="9" t="s">
        <v>1049</v>
      </c>
      <c r="BG43" s="1">
        <v>42</v>
      </c>
      <c r="BH43" s="1" t="s">
        <v>925</v>
      </c>
      <c r="BI43" s="1" t="s">
        <v>1055</v>
      </c>
      <c r="BJ43" s="1" t="s">
        <v>1339</v>
      </c>
    </row>
    <row r="44" spans="1:62">
      <c r="A44" s="1" t="str">
        <f t="shared" si="6"/>
        <v/>
      </c>
      <c r="B44" s="1" t="s">
        <v>1049</v>
      </c>
      <c r="Q44" s="5"/>
      <c r="R44" s="6"/>
      <c r="S44" s="6"/>
      <c r="T44" s="6"/>
      <c r="U44" s="6"/>
      <c r="V44" s="7"/>
      <c r="W44" s="8">
        <v>4</v>
      </c>
      <c r="X44" s="5"/>
      <c r="Y44" s="26"/>
      <c r="Z44" s="26"/>
      <c r="AA44" s="27"/>
      <c r="AE44" s="24">
        <v>43</v>
      </c>
      <c r="AF44" s="25" t="str">
        <f t="shared" si="9"/>
        <v>白</v>
      </c>
      <c r="AG44" s="36"/>
      <c r="AH44" s="36"/>
      <c r="AI44" s="36"/>
      <c r="AJ44" s="36"/>
      <c r="AK44" s="36"/>
      <c r="AL44" s="36"/>
      <c r="AM44" s="36"/>
      <c r="AN44" s="36"/>
      <c r="AO44" s="36"/>
      <c r="AP44" s="36"/>
      <c r="AQ44" s="36"/>
      <c r="AR44" s="36"/>
      <c r="AS44" s="36"/>
      <c r="AT44" s="38"/>
      <c r="AU44" s="36"/>
      <c r="AV44" s="36"/>
      <c r="AW44" s="36"/>
      <c r="AX44" s="36" t="str">
        <f t="shared" si="0"/>
        <v/>
      </c>
      <c r="AY44" s="36" t="str">
        <f t="shared" si="1"/>
        <v/>
      </c>
      <c r="AZ44" s="36" t="str">
        <f t="shared" si="2"/>
        <v/>
      </c>
      <c r="BA44" s="36" t="str">
        <f t="shared" si="3"/>
        <v/>
      </c>
      <c r="BB44" s="36" t="str">
        <f t="shared" si="4"/>
        <v/>
      </c>
      <c r="BC44" s="36"/>
      <c r="BD44" s="36" t="str">
        <f t="shared" si="5"/>
        <v/>
      </c>
      <c r="BE44" s="30" t="str">
        <f>IF(AK44="","",VLOOKUP(AK44,BH:BJ,3,FALSE))</f>
        <v/>
      </c>
      <c r="BF44" s="9" t="s">
        <v>1049</v>
      </c>
      <c r="BG44" s="1">
        <v>43</v>
      </c>
      <c r="BH44" s="1" t="s">
        <v>847</v>
      </c>
      <c r="BI44" s="1" t="s">
        <v>1055</v>
      </c>
      <c r="BJ44" s="1" t="s">
        <v>1340</v>
      </c>
    </row>
    <row r="45" spans="1:62">
      <c r="A45" s="1" t="str">
        <f t="shared" si="6"/>
        <v>*同体騎手/It That Rides as One</v>
      </c>
      <c r="B45" s="1" t="s">
        <v>1049</v>
      </c>
      <c r="C45" s="1" t="str">
        <f>"*"&amp;R45&amp;"/"&amp;T45</f>
        <v>*同体騎手/It That Rides as One</v>
      </c>
      <c r="Q45" s="9" t="s">
        <v>3</v>
      </c>
      <c r="R45" s="10" t="str">
        <f>INDEX(AJ:AJ,W44+1)</f>
        <v>同体騎手</v>
      </c>
      <c r="S45" s="11" t="s">
        <v>4</v>
      </c>
      <c r="T45" s="10" t="str">
        <f>INDEX(AK:AK,W44+1)</f>
        <v>It That Rides as One</v>
      </c>
      <c r="U45" s="11"/>
      <c r="V45" s="12"/>
      <c r="W45" s="13"/>
      <c r="X45" s="9"/>
      <c r="Y45" s="28"/>
      <c r="Z45" s="28"/>
      <c r="AA45" s="29"/>
      <c r="AE45" s="24">
        <v>44</v>
      </c>
      <c r="AF45" s="25" t="str">
        <f t="shared" si="9"/>
        <v>白</v>
      </c>
      <c r="AG45" s="36"/>
      <c r="AH45" s="36"/>
      <c r="AI45" s="36"/>
      <c r="AJ45" s="36"/>
      <c r="AK45" s="36"/>
      <c r="AL45" s="36"/>
      <c r="AM45" s="36"/>
      <c r="AN45" s="36"/>
      <c r="AO45" s="36"/>
      <c r="AP45" s="36"/>
      <c r="AQ45" s="36"/>
      <c r="AR45" s="36"/>
      <c r="AS45" s="36"/>
      <c r="AT45" s="38"/>
      <c r="AU45" s="36"/>
      <c r="AV45" s="36"/>
      <c r="AW45" s="36"/>
      <c r="AX45" s="36" t="str">
        <f t="shared" si="0"/>
        <v/>
      </c>
      <c r="AY45" s="36" t="str">
        <f t="shared" si="1"/>
        <v/>
      </c>
      <c r="AZ45" s="36" t="str">
        <f t="shared" si="2"/>
        <v/>
      </c>
      <c r="BA45" s="36" t="str">
        <f t="shared" si="3"/>
        <v/>
      </c>
      <c r="BB45" s="36" t="str">
        <f t="shared" si="4"/>
        <v/>
      </c>
      <c r="BC45" s="36"/>
      <c r="BD45" s="36" t="str">
        <f t="shared" si="5"/>
        <v/>
      </c>
      <c r="BE45" s="30" t="str">
        <f>IF(AK45="","",VLOOKUP(AK45,BH:BJ,3,FALSE))</f>
        <v/>
      </c>
      <c r="BF45" s="9" t="s">
        <v>1049</v>
      </c>
      <c r="BG45" s="1">
        <v>44</v>
      </c>
      <c r="BH45" s="1" t="s">
        <v>983</v>
      </c>
      <c r="BI45" s="1" t="s">
        <v>1055</v>
      </c>
      <c r="BJ45" s="1" t="s">
        <v>1341</v>
      </c>
    </row>
    <row r="46" spans="1:62">
      <c r="A46" s="1" t="str">
        <f t="shared" si="6"/>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白</v>
      </c>
      <c r="S46" s="15" t="s">
        <v>1</v>
      </c>
      <c r="T46" s="10" t="str">
        <f>INDEX(AG:AG,W44+1)</f>
        <v>アンコモン</v>
      </c>
      <c r="U46" s="15" t="s">
        <v>2</v>
      </c>
      <c r="V46" s="10">
        <f>INDEX(AI:AI,W44+1)</f>
        <v>1</v>
      </c>
      <c r="W46" s="16"/>
      <c r="X46" s="10" t="str">
        <f>INDEX(AQ:AQ,W44+1)</f>
        <v>先制攻撃 トランプル 絆魂</v>
      </c>
      <c r="Y46" s="28"/>
      <c r="Z46" s="28"/>
      <c r="AA46" s="29"/>
      <c r="AE46" s="24">
        <v>45</v>
      </c>
      <c r="AF46" s="25" t="str">
        <f t="shared" si="9"/>
        <v>白</v>
      </c>
      <c r="AG46" s="36"/>
      <c r="AH46" s="36"/>
      <c r="AI46" s="36"/>
      <c r="AJ46" s="36"/>
      <c r="AK46" s="36"/>
      <c r="AL46" s="36"/>
      <c r="AM46" s="36"/>
      <c r="AN46" s="36"/>
      <c r="AO46" s="36"/>
      <c r="AP46" s="36"/>
      <c r="AQ46" s="36"/>
      <c r="AR46" s="36"/>
      <c r="AS46" s="36"/>
      <c r="AT46" s="38"/>
      <c r="AU46" s="36"/>
      <c r="AV46" s="36"/>
      <c r="AW46" s="36"/>
      <c r="AX46" s="36" t="str">
        <f t="shared" si="0"/>
        <v/>
      </c>
      <c r="AY46" s="36" t="str">
        <f t="shared" si="1"/>
        <v/>
      </c>
      <c r="AZ46" s="36" t="str">
        <f t="shared" si="2"/>
        <v/>
      </c>
      <c r="BA46" s="36" t="str">
        <f t="shared" si="3"/>
        <v/>
      </c>
      <c r="BB46" s="36" t="str">
        <f t="shared" si="4"/>
        <v/>
      </c>
      <c r="BC46" s="36"/>
      <c r="BD46" s="36" t="str">
        <f t="shared" si="5"/>
        <v/>
      </c>
      <c r="BE46" s="30" t="str">
        <f>IF(AK46="","",VLOOKUP(AK46,BH:BJ,3,FALSE))</f>
        <v/>
      </c>
      <c r="BF46" s="9" t="s">
        <v>1049</v>
      </c>
      <c r="BG46" s="1">
        <v>45</v>
      </c>
      <c r="BH46" s="1" t="s">
        <v>782</v>
      </c>
      <c r="BI46" s="1" t="s">
        <v>1055</v>
      </c>
      <c r="BJ46" s="1" t="s">
        <v>1090</v>
      </c>
    </row>
    <row r="47" spans="1:62">
      <c r="A47" s="1" t="str">
        <f t="shared" si="6"/>
        <v>|色|白|レアリティ|アンコモン|マナコスト|1|</v>
      </c>
      <c r="B47" s="1" t="s">
        <v>1049</v>
      </c>
      <c r="C47" s="1" t="s">
        <v>1069</v>
      </c>
      <c r="D47" s="4" t="s">
        <v>0</v>
      </c>
      <c r="E47" s="1" t="s">
        <v>1069</v>
      </c>
      <c r="F47" s="1" t="str">
        <f>IF(R46=0,"",R46)</f>
        <v>白</v>
      </c>
      <c r="G47" s="1" t="s">
        <v>1069</v>
      </c>
      <c r="H47" s="4" t="s">
        <v>1073</v>
      </c>
      <c r="I47" s="1" t="s">
        <v>1069</v>
      </c>
      <c r="J47" s="1" t="str">
        <f>IF(T46=0,"",T46)</f>
        <v>アンコモン</v>
      </c>
      <c r="K47" s="1" t="s">
        <v>1069</v>
      </c>
      <c r="L47" s="4" t="s">
        <v>1074</v>
      </c>
      <c r="M47" s="1" t="s">
        <v>1069</v>
      </c>
      <c r="N47" s="1">
        <f>IF(V46=0,"",V46)</f>
        <v>1</v>
      </c>
      <c r="O47" s="1" t="s">
        <v>1069</v>
      </c>
      <c r="Q47" s="9" t="s">
        <v>5</v>
      </c>
      <c r="R47" s="10" t="str">
        <f>INDEX(AL:AL,W44+1)</f>
        <v>クリーチャー</v>
      </c>
      <c r="S47" s="15" t="s">
        <v>1075</v>
      </c>
      <c r="T47" s="10" t="str">
        <f>INDEX(AN:AN,W44+1)</f>
        <v>エルドラージ</v>
      </c>
      <c r="U47" s="10" t="str">
        <f>INDEX(AO:AO,W44+1)</f>
        <v>ホラー</v>
      </c>
      <c r="V47" s="10">
        <f>INDEX(AP:AP,W44+1)</f>
        <v>0</v>
      </c>
      <c r="W47" s="16"/>
      <c r="X47" s="10" t="str">
        <f>INDEX(AZ:AZ,W44+1)</f>
        <v>先制</v>
      </c>
      <c r="Y47" s="10" t="str">
        <f>INDEX(BA:BA,W44+1)</f>
        <v>トラ</v>
      </c>
      <c r="Z47" s="10" t="str">
        <f>INDEX(BB:BB,W44+1)</f>
        <v>プル</v>
      </c>
      <c r="AA47" s="10">
        <f>INDEX(BC:BC,W44+1)</f>
        <v>0</v>
      </c>
      <c r="AE47" s="24">
        <v>46</v>
      </c>
      <c r="AF47" s="25" t="str">
        <f t="shared" si="9"/>
        <v>白</v>
      </c>
      <c r="AG47" s="36"/>
      <c r="AH47" s="36"/>
      <c r="AI47" s="36"/>
      <c r="AJ47" s="36"/>
      <c r="AK47" s="36"/>
      <c r="AL47" s="36"/>
      <c r="AM47" s="36"/>
      <c r="AN47" s="36"/>
      <c r="AO47" s="36"/>
      <c r="AP47" s="36"/>
      <c r="AQ47" s="36"/>
      <c r="AR47" s="36"/>
      <c r="AS47" s="36"/>
      <c r="AT47" s="38"/>
      <c r="AU47" s="36"/>
      <c r="AV47" s="36"/>
      <c r="AW47" s="36"/>
      <c r="AX47" s="36" t="str">
        <f t="shared" si="0"/>
        <v/>
      </c>
      <c r="AY47" s="36" t="str">
        <f t="shared" si="1"/>
        <v/>
      </c>
      <c r="AZ47" s="36" t="str">
        <f t="shared" si="2"/>
        <v/>
      </c>
      <c r="BA47" s="36" t="str">
        <f t="shared" si="3"/>
        <v/>
      </c>
      <c r="BB47" s="36" t="str">
        <f t="shared" si="4"/>
        <v/>
      </c>
      <c r="BC47" s="36"/>
      <c r="BD47" s="36" t="str">
        <f t="shared" si="5"/>
        <v/>
      </c>
      <c r="BE47" s="30" t="str">
        <f>IF(AK47="","",VLOOKUP(AK47,BH:BJ,3,FALSE))</f>
        <v/>
      </c>
      <c r="BF47" s="9" t="s">
        <v>1049</v>
      </c>
      <c r="BG47" s="1">
        <v>46</v>
      </c>
      <c r="BH47" s="1" t="s">
        <v>951</v>
      </c>
      <c r="BI47" s="1" t="s">
        <v>1055</v>
      </c>
      <c r="BJ47" s="1" t="s">
        <v>1342</v>
      </c>
    </row>
    <row r="48" spans="1:62">
      <c r="A48" s="1" t="str">
        <f t="shared" si="6"/>
        <v>|種別|クリーチャー|サブタイプ|エルドラージ|ホラー||</v>
      </c>
      <c r="B48" s="1" t="s">
        <v>1049</v>
      </c>
      <c r="C48" s="1" t="s">
        <v>1069</v>
      </c>
      <c r="D48" s="4" t="s">
        <v>5</v>
      </c>
      <c r="E48" s="1" t="s">
        <v>1069</v>
      </c>
      <c r="F48" s="1" t="str">
        <f>IF(R47=0,"",R47)</f>
        <v>クリーチャー</v>
      </c>
      <c r="G48" s="1" t="s">
        <v>1069</v>
      </c>
      <c r="H48" s="4" t="s">
        <v>1078</v>
      </c>
      <c r="I48" s="1" t="s">
        <v>1069</v>
      </c>
      <c r="J48" s="1" t="str">
        <f>IF(T47=0,"",T47)</f>
        <v>エルドラージ</v>
      </c>
      <c r="K48" s="1" t="s">
        <v>1069</v>
      </c>
      <c r="L48" s="1" t="str">
        <f>IF(U47=0,"",U47)</f>
        <v>ホラー</v>
      </c>
      <c r="M48" s="1" t="s">
        <v>1069</v>
      </c>
      <c r="N48" s="1" t="str">
        <f>IF(V47=0,"",V47)</f>
        <v/>
      </c>
      <c r="O48" s="1" t="s">
        <v>1069</v>
      </c>
      <c r="Q48" s="9" t="s">
        <v>1079</v>
      </c>
      <c r="R48" s="10" t="str">
        <f>INDEX(BD:BD,W44+1)</f>
        <v>先制攻撃 トランプル 絆魂</v>
      </c>
      <c r="S48" s="11"/>
      <c r="T48" s="11"/>
      <c r="U48" s="11"/>
      <c r="V48" s="12"/>
      <c r="W48" s="16"/>
      <c r="X48" s="8"/>
      <c r="Y48" s="8"/>
      <c r="Z48" s="8" t="s">
        <v>1058</v>
      </c>
      <c r="AA48" s="30"/>
      <c r="AE48" s="24">
        <v>47</v>
      </c>
      <c r="AF48" s="25" t="str">
        <f t="shared" si="9"/>
        <v>白</v>
      </c>
      <c r="AG48" s="36"/>
      <c r="AH48" s="36"/>
      <c r="AI48" s="36"/>
      <c r="AJ48" s="36"/>
      <c r="AK48" s="36"/>
      <c r="AL48" s="36"/>
      <c r="AM48" s="36"/>
      <c r="AN48" s="36"/>
      <c r="AO48" s="36"/>
      <c r="AP48" s="36"/>
      <c r="AQ48" s="36"/>
      <c r="AR48" s="36"/>
      <c r="AS48" s="36"/>
      <c r="AT48" s="38"/>
      <c r="AU48" s="36"/>
      <c r="AV48" s="36"/>
      <c r="AW48" s="36"/>
      <c r="AX48" s="36" t="str">
        <f t="shared" si="0"/>
        <v/>
      </c>
      <c r="AY48" s="36" t="str">
        <f t="shared" si="1"/>
        <v/>
      </c>
      <c r="AZ48" s="36" t="str">
        <f t="shared" si="2"/>
        <v/>
      </c>
      <c r="BA48" s="36" t="str">
        <f t="shared" si="3"/>
        <v/>
      </c>
      <c r="BB48" s="36" t="str">
        <f t="shared" si="4"/>
        <v/>
      </c>
      <c r="BC48" s="36"/>
      <c r="BD48" s="36" t="str">
        <f t="shared" si="5"/>
        <v/>
      </c>
      <c r="BE48" s="30" t="str">
        <f>IF(AK48="","",VLOOKUP(AK48,BH:BJ,3,FALSE))</f>
        <v/>
      </c>
      <c r="BF48" s="9" t="s">
        <v>1049</v>
      </c>
      <c r="BG48" s="1">
        <v>47</v>
      </c>
      <c r="BH48" s="1" t="s">
        <v>1015</v>
      </c>
      <c r="BI48" s="1" t="s">
        <v>1055</v>
      </c>
      <c r="BJ48" s="1" t="s">
        <v>1343</v>
      </c>
    </row>
    <row r="49" spans="1:62">
      <c r="A49" s="1" t="str">
        <f t="shared" si="6"/>
        <v>|テキスト|&gt;|&gt;|&gt;|&gt;|先制攻撃 トランプル 絆魂|</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先制攻撃 トランプル 絆魂</v>
      </c>
      <c r="O49" s="1" t="s">
        <v>1069</v>
      </c>
      <c r="Q49" s="14" t="s">
        <v>21</v>
      </c>
      <c r="R49" s="10" t="str">
        <f>INDEX(BE:BE,W44+1)</f>
        <v/>
      </c>
      <c r="S49" s="9" t="s">
        <v>1084</v>
      </c>
      <c r="T49" s="10" t="str">
        <f>IF(X49="","",X49&amp;IF(Y49="",""," "&amp;Y49)&amp;IF(Z49="",""," "&amp;Z49)&amp;IF(AA49="",""," "&amp;AA49))</f>
        <v>First strike Trample Lifelink  </v>
      </c>
      <c r="U49" s="11"/>
      <c r="V49" s="12"/>
      <c r="W49" s="16" t="s">
        <v>1084</v>
      </c>
      <c r="X49" s="9" t="str">
        <f t="shared" ref="X49:AA49" si="15">IF(ISERROR(IF(LEN(X48)&gt;1,X48,VLOOKUP(X47,$AC:$AD,2,FALSE))),"",IF(LEN(X48)&gt;1,X48,VLOOKUP(X47,$AC:$AD,2,FALSE)))</f>
        <v>First strike</v>
      </c>
      <c r="Y49" s="9" t="str">
        <f t="shared" si="15"/>
        <v>Trample</v>
      </c>
      <c r="Z49" s="9" t="str">
        <f t="shared" si="15"/>
        <v>Lifelink</v>
      </c>
      <c r="AA49" s="9" t="str">
        <f t="shared" si="15"/>
        <v> </v>
      </c>
      <c r="AE49" s="24">
        <v>48</v>
      </c>
      <c r="AF49" s="25" t="str">
        <f t="shared" si="9"/>
        <v>白</v>
      </c>
      <c r="AG49" s="36"/>
      <c r="AH49" s="36"/>
      <c r="AI49" s="36"/>
      <c r="AJ49" s="36"/>
      <c r="AK49" s="36"/>
      <c r="AL49" s="36"/>
      <c r="AM49" s="36"/>
      <c r="AN49" s="36"/>
      <c r="AO49" s="36"/>
      <c r="AP49" s="36"/>
      <c r="AQ49" s="36"/>
      <c r="AR49" s="36"/>
      <c r="AS49" s="36"/>
      <c r="AT49" s="38"/>
      <c r="AU49" s="36"/>
      <c r="AV49" s="36"/>
      <c r="AW49" s="36"/>
      <c r="AX49" s="36" t="str">
        <f t="shared" si="0"/>
        <v/>
      </c>
      <c r="AY49" s="36" t="str">
        <f t="shared" si="1"/>
        <v/>
      </c>
      <c r="AZ49" s="36" t="str">
        <f t="shared" si="2"/>
        <v/>
      </c>
      <c r="BA49" s="36" t="str">
        <f t="shared" si="3"/>
        <v/>
      </c>
      <c r="BB49" s="36" t="str">
        <f t="shared" si="4"/>
        <v/>
      </c>
      <c r="BC49" s="36"/>
      <c r="BD49" s="36" t="str">
        <f t="shared" si="5"/>
        <v/>
      </c>
      <c r="BE49" s="30" t="str">
        <f>IF(AK49="","",VLOOKUP(AK49,BH:BJ,3,FALSE))</f>
        <v/>
      </c>
      <c r="BF49" s="9" t="s">
        <v>1049</v>
      </c>
      <c r="BG49" s="1">
        <v>48</v>
      </c>
      <c r="BH49" s="1" t="s">
        <v>778</v>
      </c>
      <c r="BI49" s="1" t="s">
        <v>1055</v>
      </c>
      <c r="BJ49" s="1" t="s">
        <v>1344</v>
      </c>
    </row>
    <row r="50" spans="1:62">
      <c r="A50" s="1" t="str">
        <f t="shared" si="6"/>
        <v>|英テキスト|&gt;|&gt;|&gt;|&gt;|First strike Trample Lifelink  &amp;br;|</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First strike Trample Lifelink  &amp;br;</v>
      </c>
      <c r="O50" s="1" t="s">
        <v>1069</v>
      </c>
      <c r="Q50" s="9" t="s">
        <v>12</v>
      </c>
      <c r="R50" s="10" t="str">
        <f>IF(INDEX(AX:AX,W44+1)="",0,INDEX(AX:AX,W44+1)&amp;"/"&amp;INDEX(AY:AY,W44+1))</f>
        <v>4/4</v>
      </c>
      <c r="S50" s="11"/>
      <c r="T50" s="11"/>
      <c r="U50" s="11"/>
      <c r="V50" s="12"/>
      <c r="W50" s="16"/>
      <c r="X50" s="9"/>
      <c r="Y50" s="28"/>
      <c r="Z50" s="28"/>
      <c r="AA50" s="29"/>
      <c r="AE50" s="24">
        <v>49</v>
      </c>
      <c r="AF50" s="25" t="str">
        <f t="shared" si="9"/>
        <v>白</v>
      </c>
      <c r="AG50" s="36"/>
      <c r="AH50" s="36"/>
      <c r="AI50" s="36"/>
      <c r="AJ50" s="36"/>
      <c r="AK50" s="36"/>
      <c r="AL50" s="36"/>
      <c r="AM50" s="36"/>
      <c r="AN50" s="36"/>
      <c r="AO50" s="36"/>
      <c r="AP50" s="36"/>
      <c r="AQ50" s="36"/>
      <c r="AR50" s="36"/>
      <c r="AS50" s="36"/>
      <c r="AT50" s="38"/>
      <c r="AU50" s="36"/>
      <c r="AV50" s="36"/>
      <c r="AW50" s="36"/>
      <c r="AX50" s="36" t="str">
        <f t="shared" si="0"/>
        <v/>
      </c>
      <c r="AY50" s="36" t="str">
        <f t="shared" si="1"/>
        <v/>
      </c>
      <c r="AZ50" s="36" t="str">
        <f t="shared" si="2"/>
        <v/>
      </c>
      <c r="BA50" s="36" t="str">
        <f t="shared" si="3"/>
        <v/>
      </c>
      <c r="BB50" s="36" t="str">
        <f t="shared" si="4"/>
        <v/>
      </c>
      <c r="BC50" s="36"/>
      <c r="BD50" s="36" t="str">
        <f t="shared" si="5"/>
        <v/>
      </c>
      <c r="BE50" s="30" t="str">
        <f>IF(AK50="","",VLOOKUP(AK50,BH:BJ,3,FALSE))</f>
        <v/>
      </c>
      <c r="BF50" s="9" t="s">
        <v>1049</v>
      </c>
      <c r="BG50" s="1">
        <v>49</v>
      </c>
      <c r="BH50" s="1" t="s">
        <v>994</v>
      </c>
      <c r="BI50" s="1" t="s">
        <v>1055</v>
      </c>
      <c r="BJ50" s="1" t="s">
        <v>1345</v>
      </c>
    </row>
    <row r="51" ht="14.25" spans="1:62">
      <c r="A51" s="1" t="str">
        <f t="shared" si="6"/>
        <v>|PT|&gt;|4/4|シールド数|&gt;||</v>
      </c>
      <c r="B51" s="1" t="s">
        <v>1049</v>
      </c>
      <c r="C51" s="1" t="s">
        <v>1069</v>
      </c>
      <c r="D51" s="1" t="s">
        <v>12</v>
      </c>
      <c r="E51" s="1" t="s">
        <v>1069</v>
      </c>
      <c r="F51" s="1" t="s">
        <v>1083</v>
      </c>
      <c r="G51" s="1" t="s">
        <v>1069</v>
      </c>
      <c r="H51" s="1" t="str">
        <f>IF(R50=0,"",R50)</f>
        <v>4/4</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9"/>
        <v>白</v>
      </c>
      <c r="AG51" s="37"/>
      <c r="AH51" s="37"/>
      <c r="AI51" s="37"/>
      <c r="AJ51" s="37"/>
      <c r="AK51" s="37"/>
      <c r="AL51" s="37"/>
      <c r="AM51" s="37"/>
      <c r="AN51" s="37"/>
      <c r="AO51" s="37"/>
      <c r="AP51" s="37"/>
      <c r="AQ51" s="37"/>
      <c r="AR51" s="37"/>
      <c r="AS51" s="37"/>
      <c r="AT51" s="39"/>
      <c r="AU51" s="37"/>
      <c r="AV51" s="37"/>
      <c r="AW51" s="36"/>
      <c r="AX51" s="36" t="str">
        <f t="shared" si="0"/>
        <v/>
      </c>
      <c r="AY51" s="36" t="str">
        <f t="shared" si="1"/>
        <v/>
      </c>
      <c r="AZ51" s="36" t="str">
        <f t="shared" si="2"/>
        <v/>
      </c>
      <c r="BA51" s="36" t="str">
        <f t="shared" si="3"/>
        <v/>
      </c>
      <c r="BB51" s="36" t="str">
        <f t="shared" si="4"/>
        <v/>
      </c>
      <c r="BC51" s="36"/>
      <c r="BD51" s="37" t="str">
        <f t="shared" si="5"/>
        <v/>
      </c>
      <c r="BE51" s="41" t="str">
        <f>IF(AK51="","",VLOOKUP(AK51,BH:BJ,3,FALSE))</f>
        <v/>
      </c>
      <c r="BF51" s="9" t="s">
        <v>1049</v>
      </c>
      <c r="BG51" s="1">
        <v>50</v>
      </c>
      <c r="BH51" s="1" t="s">
        <v>861</v>
      </c>
      <c r="BI51" s="1" t="s">
        <v>1055</v>
      </c>
      <c r="BJ51" s="1" t="s">
        <v>1346</v>
      </c>
    </row>
    <row r="52" spans="1:62">
      <c r="A52" s="1" t="str">
        <f t="shared" si="6"/>
        <v>&amp;br;&amp;br;</v>
      </c>
      <c r="B52" s="1" t="s">
        <v>1049</v>
      </c>
      <c r="C52" s="1" t="s">
        <v>1097</v>
      </c>
      <c r="R52" s="1"/>
      <c r="S52" s="1"/>
      <c r="T52" s="1"/>
      <c r="U52" s="1"/>
      <c r="V52" s="1"/>
      <c r="BF52" s="9" t="s">
        <v>1049</v>
      </c>
      <c r="BG52" s="1">
        <v>51</v>
      </c>
      <c r="BH52" s="1" t="s">
        <v>854</v>
      </c>
      <c r="BI52" s="1" t="s">
        <v>1055</v>
      </c>
      <c r="BJ52" s="1" t="s">
        <v>1347</v>
      </c>
    </row>
    <row r="53" spans="1:62">
      <c r="A53" s="1" t="str">
        <f t="shared" si="6"/>
        <v>#back(text=戻る,left)</v>
      </c>
      <c r="B53" s="1" t="s">
        <v>1049</v>
      </c>
      <c r="C53" s="1" t="s">
        <v>1100</v>
      </c>
      <c r="R53" s="1"/>
      <c r="S53" s="1"/>
      <c r="T53" s="1"/>
      <c r="U53" s="1"/>
      <c r="V53" s="1"/>
      <c r="BF53" s="9" t="s">
        <v>1049</v>
      </c>
      <c r="BG53" s="1">
        <v>52</v>
      </c>
      <c r="BH53" s="1" t="s">
        <v>944</v>
      </c>
      <c r="BI53" s="1" t="s">
        <v>1055</v>
      </c>
      <c r="BJ53" s="1" t="s">
        <v>1348</v>
      </c>
    </row>
    <row r="54" spans="1:62">
      <c r="A54" s="1" t="str">
        <f t="shared" si="6"/>
        <v>&amp;br;</v>
      </c>
      <c r="B54" s="1" t="s">
        <v>1049</v>
      </c>
      <c r="C54" s="1" t="s">
        <v>1048</v>
      </c>
      <c r="R54" s="1"/>
      <c r="S54" s="1"/>
      <c r="T54" s="1"/>
      <c r="U54" s="1"/>
      <c r="V54" s="1"/>
      <c r="BF54" s="9" t="s">
        <v>1049</v>
      </c>
      <c r="BG54" s="1">
        <v>53</v>
      </c>
      <c r="BH54" s="1" t="s">
        <v>1019</v>
      </c>
      <c r="BI54" s="1" t="s">
        <v>1055</v>
      </c>
      <c r="BJ54" s="1" t="s">
        <v>1349</v>
      </c>
    </row>
    <row r="55" spans="1:62">
      <c r="A55" s="1" t="str">
        <f t="shared" si="6"/>
        <v>#comment(above,nsize=[15],size=[30],num=[10])</v>
      </c>
      <c r="B55" s="1" t="s">
        <v>1049</v>
      </c>
      <c r="C55" s="1" t="s">
        <v>1108</v>
      </c>
      <c r="R55" s="1"/>
      <c r="S55" s="1"/>
      <c r="T55" s="1"/>
      <c r="U55" s="1"/>
      <c r="V55" s="1"/>
      <c r="BF55" s="9" t="s">
        <v>1049</v>
      </c>
      <c r="BG55" s="1">
        <v>54</v>
      </c>
      <c r="BH55" s="1" t="s">
        <v>998</v>
      </c>
      <c r="BI55" s="1" t="s">
        <v>1055</v>
      </c>
      <c r="BJ55" s="1" t="s">
        <v>1350</v>
      </c>
    </row>
    <row r="56" spans="1:62">
      <c r="A56" s="1" t="str">
        <f t="shared" si="6"/>
        <v>&amp;br;&amp;br;</v>
      </c>
      <c r="B56" s="1" t="s">
        <v>1049</v>
      </c>
      <c r="C56" s="1" t="s">
        <v>1097</v>
      </c>
      <c r="R56" s="1"/>
      <c r="S56" s="1"/>
      <c r="T56" s="1"/>
      <c r="U56" s="1"/>
      <c r="V56" s="1"/>
      <c r="BF56" s="9" t="s">
        <v>1049</v>
      </c>
      <c r="BG56" s="1">
        <v>55</v>
      </c>
      <c r="BH56" s="1" t="s">
        <v>948</v>
      </c>
      <c r="BI56" s="1" t="s">
        <v>1055</v>
      </c>
      <c r="BJ56" s="1" t="s">
        <v>1351</v>
      </c>
    </row>
    <row r="57" spans="1:62">
      <c r="A57" s="1" t="str">
        <f t="shared" si="6"/>
        <v/>
      </c>
      <c r="B57" s="1" t="s">
        <v>1049</v>
      </c>
      <c r="Q57" s="5"/>
      <c r="R57" s="6"/>
      <c r="S57" s="6"/>
      <c r="T57" s="6"/>
      <c r="U57" s="6"/>
      <c r="V57" s="7"/>
      <c r="W57" s="8">
        <v>5</v>
      </c>
      <c r="X57" s="5"/>
      <c r="Y57" s="26"/>
      <c r="Z57" s="26"/>
      <c r="AA57" s="27"/>
      <c r="BF57" s="9" t="s">
        <v>1049</v>
      </c>
      <c r="BG57" s="1">
        <v>56</v>
      </c>
      <c r="BH57" s="1" t="s">
        <v>834</v>
      </c>
      <c r="BI57" s="1" t="s">
        <v>1055</v>
      </c>
      <c r="BJ57" s="1" t="s">
        <v>1352</v>
      </c>
    </row>
    <row r="58" spans="1:62">
      <c r="A58" s="1" t="str">
        <f t="shared" si="6"/>
        <v>*罪からの解放者/Extricator of Sin</v>
      </c>
      <c r="B58" s="1" t="s">
        <v>1049</v>
      </c>
      <c r="C58" s="1" t="str">
        <f>"*"&amp;R58&amp;"/"&amp;T58</f>
        <v>*罪からの解放者/Extricator of Sin</v>
      </c>
      <c r="Q58" s="9" t="s">
        <v>3</v>
      </c>
      <c r="R58" s="10" t="str">
        <f>INDEX(AJ:AJ,W57+1)</f>
        <v>罪からの解放者</v>
      </c>
      <c r="S58" s="11" t="s">
        <v>4</v>
      </c>
      <c r="T58" s="10" t="str">
        <f>INDEX(AK:AK,W57+1)</f>
        <v>Extricator of Sin</v>
      </c>
      <c r="U58" s="11"/>
      <c r="V58" s="12"/>
      <c r="W58" s="13"/>
      <c r="X58" s="9"/>
      <c r="Y58" s="28"/>
      <c r="Z58" s="28"/>
      <c r="AA58" s="29"/>
      <c r="BF58" s="9" t="s">
        <v>1049</v>
      </c>
      <c r="BG58" s="1">
        <v>57</v>
      </c>
      <c r="BH58" s="1" t="s">
        <v>844</v>
      </c>
      <c r="BI58" s="1" t="s">
        <v>1055</v>
      </c>
      <c r="BJ58" s="1" t="s">
        <v>1353</v>
      </c>
    </row>
    <row r="59" spans="1:62">
      <c r="A59" s="1" t="str">
        <f t="shared" si="6"/>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白</v>
      </c>
      <c r="S59" s="15" t="s">
        <v>1</v>
      </c>
      <c r="T59" s="10" t="str">
        <f>INDEX(AG:AG,W57+1)</f>
        <v>アンコモン</v>
      </c>
      <c r="U59" s="15" t="s">
        <v>2</v>
      </c>
      <c r="V59" s="10">
        <f>INDEX(AI:AI,W57+1)</f>
        <v>15</v>
      </c>
      <c r="W59" s="16"/>
      <c r="X59" s="10" t="str">
        <f>INDEX(AQ:AQ,W57+1)</f>
        <v>このクリーチャーが戦場に出たとき、あなたがコントロールするクリーチャー1体を対象とし、それを破壊する。あなたは3/2のエルドラージ･ホラー・トークンを1体召喚する。</v>
      </c>
      <c r="Y59" s="28"/>
      <c r="Z59" s="28"/>
      <c r="AA59" s="29"/>
      <c r="BF59" s="9" t="s">
        <v>1049</v>
      </c>
      <c r="BG59" s="1">
        <v>58</v>
      </c>
      <c r="BH59" s="1" t="s">
        <v>884</v>
      </c>
      <c r="BI59" s="1" t="s">
        <v>1055</v>
      </c>
      <c r="BJ59" s="1" t="s">
        <v>1354</v>
      </c>
    </row>
    <row r="60" spans="1:62">
      <c r="A60" s="1" t="str">
        <f t="shared" si="6"/>
        <v>|色|白|レアリティ|アンコモン|マナコスト|15|</v>
      </c>
      <c r="B60" s="1" t="s">
        <v>1049</v>
      </c>
      <c r="C60" s="1" t="s">
        <v>1069</v>
      </c>
      <c r="D60" s="4" t="s">
        <v>0</v>
      </c>
      <c r="E60" s="1" t="s">
        <v>1069</v>
      </c>
      <c r="F60" s="1" t="str">
        <f>IF(R59=0,"",R59)</f>
        <v>白</v>
      </c>
      <c r="G60" s="1" t="s">
        <v>1069</v>
      </c>
      <c r="H60" s="4" t="s">
        <v>1073</v>
      </c>
      <c r="I60" s="1" t="s">
        <v>1069</v>
      </c>
      <c r="J60" s="1" t="str">
        <f>IF(T59=0,"",T59)</f>
        <v>アンコモン</v>
      </c>
      <c r="K60" s="1" t="s">
        <v>1069</v>
      </c>
      <c r="L60" s="4" t="s">
        <v>1074</v>
      </c>
      <c r="M60" s="1" t="s">
        <v>1069</v>
      </c>
      <c r="N60" s="1">
        <f>IF(V59=0,"",V59)</f>
        <v>15</v>
      </c>
      <c r="O60" s="1" t="s">
        <v>1069</v>
      </c>
      <c r="Q60" s="9" t="s">
        <v>5</v>
      </c>
      <c r="R60" s="10" t="str">
        <f>INDEX(AL:AL,W57+1)</f>
        <v>クリーチャー</v>
      </c>
      <c r="S60" s="15" t="s">
        <v>1075</v>
      </c>
      <c r="T60" s="10" t="str">
        <f>INDEX(AN:AN,W57+1)</f>
        <v>人間</v>
      </c>
      <c r="U60" s="10" t="str">
        <f>INDEX(AO:AO,W57+1)</f>
        <v>クレリック</v>
      </c>
      <c r="V60" s="10">
        <f>INDEX(AP:AP,W57+1)</f>
        <v>0</v>
      </c>
      <c r="W60" s="16"/>
      <c r="X60" s="10" t="str">
        <f>INDEX(AZ:AZ,W57+1)</f>
        <v>この</v>
      </c>
      <c r="Y60" s="10" t="str">
        <f>INDEX(BA:BA,W57+1)</f>
        <v/>
      </c>
      <c r="Z60" s="10" t="str">
        <f>INDEX(BB:BB,W57+1)</f>
        <v/>
      </c>
      <c r="AA60" s="10">
        <f>INDEX(BC:BC,W57+1)</f>
        <v>0</v>
      </c>
      <c r="BF60" s="9" t="s">
        <v>1049</v>
      </c>
      <c r="BG60" s="1">
        <v>59</v>
      </c>
      <c r="BH60" s="1" t="s">
        <v>890</v>
      </c>
      <c r="BI60" s="1" t="s">
        <v>1055</v>
      </c>
      <c r="BJ60" s="1" t="s">
        <v>1355</v>
      </c>
    </row>
    <row r="61" spans="1:62">
      <c r="A61" s="1" t="str">
        <f t="shared" si="6"/>
        <v>|種別|クリーチャー|サブタイプ|人間|クレリック||</v>
      </c>
      <c r="B61" s="1" t="s">
        <v>1049</v>
      </c>
      <c r="C61" s="1" t="s">
        <v>1069</v>
      </c>
      <c r="D61" s="4" t="s">
        <v>5</v>
      </c>
      <c r="E61" s="1" t="s">
        <v>1069</v>
      </c>
      <c r="F61" s="1" t="str">
        <f>IF(R60=0,"",R60)</f>
        <v>クリーチャー</v>
      </c>
      <c r="G61" s="1" t="s">
        <v>1069</v>
      </c>
      <c r="H61" s="4" t="s">
        <v>1078</v>
      </c>
      <c r="I61" s="1" t="s">
        <v>1069</v>
      </c>
      <c r="J61" s="1" t="str">
        <f>IF(T60=0,"",T60)</f>
        <v>人間</v>
      </c>
      <c r="K61" s="1" t="s">
        <v>1069</v>
      </c>
      <c r="L61" s="1" t="str">
        <f>IF(U60=0,"",U60)</f>
        <v>クレリック</v>
      </c>
      <c r="M61" s="1" t="s">
        <v>1069</v>
      </c>
      <c r="N61" s="1" t="str">
        <f>IF(V60=0,"",V60)</f>
        <v/>
      </c>
      <c r="O61" s="1" t="s">
        <v>1069</v>
      </c>
      <c r="Q61" s="9" t="s">
        <v>1079</v>
      </c>
      <c r="R61" s="10" t="str">
        <f>INDEX(BD:BD,W57+1)</f>
        <v>このクリーチャーが戦場に出たとき、あなたがコントロールするクリーチャー1体を対象とし、それを破壊する。あなたは3/2のエルドラージ･ホラー・トークンを1体召喚する。&amp;br;あなたのターン開始jに、昂揚：このクリーチャーは変身する。</v>
      </c>
      <c r="S61" s="11"/>
      <c r="T61" s="11"/>
      <c r="U61" s="11"/>
      <c r="V61" s="12"/>
      <c r="W61" s="16"/>
      <c r="X61" s="8"/>
      <c r="Y61" s="8"/>
      <c r="Z61" s="8"/>
      <c r="AA61" s="30"/>
      <c r="BF61" s="9" t="s">
        <v>1049</v>
      </c>
      <c r="BG61" s="1">
        <v>60</v>
      </c>
      <c r="BH61" s="1" t="s">
        <v>875</v>
      </c>
      <c r="BI61" s="1" t="s">
        <v>1055</v>
      </c>
      <c r="BJ61" s="1" t="s">
        <v>1356</v>
      </c>
    </row>
    <row r="62" spans="1:62">
      <c r="A62" s="1" t="str">
        <f t="shared" si="6"/>
        <v>|テキスト|&gt;|&gt;|&gt;|&gt;|このクリーチャーが戦場に出たとき、あなたがコントロールするクリーチャー1体を対象とし、それを破壊する。あなたは3/2のエルドラージ･ホラー・トークンを1体召喚する。&amp;br;あなたのターン開始jに、昂揚：このクリーチャーは変身す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このクリーチャーが戦場に出たとき、あなたがコントロールするクリーチャー1体を対象とし、それを破壊する。あなたは3/2のエルドラージ･ホラー・トークンを1体召喚する。&amp;br;あなたのターン開始jに、昂揚：このクリーチャーは変身する。</v>
      </c>
      <c r="O62" s="1" t="s">
        <v>1069</v>
      </c>
      <c r="Q62" s="14" t="s">
        <v>21</v>
      </c>
      <c r="R62" s="10" t="str">
        <f>INDEX(BE:BE,W57+1)</f>
        <v>When this creature enters the battlefield, target creature you control is Destroyed and you summon 1 3/2 Eldrazi Horror token.&amp;br;At the beginning of your turn, Delirium: This creature Transforms.</v>
      </c>
      <c r="S62" s="9" t="s">
        <v>1084</v>
      </c>
      <c r="T62" s="10" t="str">
        <f>IF(X62="","",X62&amp;IF(Y62="",""," "&amp;Y62)&amp;IF(Z62="",""," "&amp;Z62)&amp;IF(AA62="",""," "&amp;AA62))</f>
        <v/>
      </c>
      <c r="U62" s="11"/>
      <c r="V62" s="12"/>
      <c r="W62" s="16" t="s">
        <v>1084</v>
      </c>
      <c r="X62" s="9" t="str">
        <f t="shared" ref="X62:AA62" si="17">IF(ISERROR(IF(LEN(X61)&gt;1,X61,VLOOKUP(X60,$AC:$AD,2,FALSE))),"",IF(LEN(X61)&gt;1,X61,VLOOKUP(X60,$AC:$AD,2,FALSE)))</f>
        <v/>
      </c>
      <c r="Y62" s="9" t="str">
        <f t="shared" si="17"/>
        <v/>
      </c>
      <c r="Z62" s="9" t="str">
        <f t="shared" si="17"/>
        <v/>
      </c>
      <c r="AA62" s="9" t="str">
        <f t="shared" si="17"/>
        <v> </v>
      </c>
      <c r="BF62" s="9" t="s">
        <v>1049</v>
      </c>
      <c r="BG62" s="1">
        <v>61</v>
      </c>
      <c r="BH62" s="1" t="s">
        <v>797</v>
      </c>
      <c r="BI62" s="1" t="s">
        <v>1055</v>
      </c>
      <c r="BJ62" s="1" t="s">
        <v>1357</v>
      </c>
    </row>
    <row r="63" spans="1:62">
      <c r="A63" s="1" t="str">
        <f t="shared" si="6"/>
        <v>|英テキスト|&gt;|&gt;|&gt;|&gt;|When this creature enters the battlefield, target creature you control is Destroyed and you summon 1 3/2 Eldrazi Horror token.&amp;br;At the beginning of your turn, Delirium: This creature Transforms.|</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When this creature enters the battlefield, target creature you control is Destroyed and you summon 1 3/2 Eldrazi Horror token.&amp;br;At the beginning of your turn, Delirium: This creature Transforms.</v>
      </c>
      <c r="O63" s="1" t="s">
        <v>1069</v>
      </c>
      <c r="Q63" s="9" t="s">
        <v>12</v>
      </c>
      <c r="R63" s="10" t="str">
        <f>IF(INDEX(AX:AX,W57+1)="",0,INDEX(AX:AX,W57+1)&amp;"/"&amp;INDEX(AY:AY,W57+1))</f>
        <v>2/5</v>
      </c>
      <c r="S63" s="11"/>
      <c r="T63" s="11"/>
      <c r="U63" s="11"/>
      <c r="V63" s="12"/>
      <c r="W63" s="16"/>
      <c r="X63" s="9"/>
      <c r="Y63" s="28"/>
      <c r="Z63" s="28"/>
      <c r="AA63" s="29"/>
      <c r="BF63" s="9" t="s">
        <v>1049</v>
      </c>
      <c r="BG63" s="1">
        <v>62</v>
      </c>
      <c r="BH63" s="1" t="s">
        <v>801</v>
      </c>
      <c r="BI63" s="1" t="s">
        <v>1055</v>
      </c>
      <c r="BJ63" s="1" t="s">
        <v>1358</v>
      </c>
    </row>
    <row r="64" spans="1:62">
      <c r="A64" s="1" t="str">
        <f t="shared" si="6"/>
        <v>|PT|&gt;|2/5|シールド数|&gt;||</v>
      </c>
      <c r="B64" s="1" t="s">
        <v>1049</v>
      </c>
      <c r="C64" s="1" t="s">
        <v>1069</v>
      </c>
      <c r="D64" s="1" t="s">
        <v>12</v>
      </c>
      <c r="E64" s="1" t="s">
        <v>1069</v>
      </c>
      <c r="F64" s="1" t="s">
        <v>1083</v>
      </c>
      <c r="G64" s="1" t="s">
        <v>1069</v>
      </c>
      <c r="H64" s="1" t="str">
        <f>IF(R63=0,"",R63)</f>
        <v>2/5</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912</v>
      </c>
      <c r="BI64" s="1" t="s">
        <v>1055</v>
      </c>
      <c r="BJ64" s="1" t="s">
        <v>1359</v>
      </c>
    </row>
    <row r="65" spans="1:62">
      <c r="A65" s="1" t="str">
        <f t="shared" si="6"/>
        <v>&amp;br;&amp;br;</v>
      </c>
      <c r="B65" s="1" t="s">
        <v>1049</v>
      </c>
      <c r="C65" s="1" t="s">
        <v>1097</v>
      </c>
      <c r="R65" s="1"/>
      <c r="S65" s="1"/>
      <c r="T65" s="1"/>
      <c r="U65" s="1"/>
      <c r="V65" s="1"/>
      <c r="BF65" s="9" t="s">
        <v>1049</v>
      </c>
      <c r="BG65" s="1">
        <v>64</v>
      </c>
      <c r="BH65" s="1" t="s">
        <v>963</v>
      </c>
      <c r="BI65" s="1" t="s">
        <v>1055</v>
      </c>
      <c r="BJ65" s="1" t="s">
        <v>1360</v>
      </c>
    </row>
    <row r="66" spans="1:62">
      <c r="A66" s="1" t="str">
        <f t="shared" si="6"/>
        <v>#back(text=戻る,left)</v>
      </c>
      <c r="B66" s="1" t="s">
        <v>1049</v>
      </c>
      <c r="C66" s="1" t="s">
        <v>1100</v>
      </c>
      <c r="R66" s="1"/>
      <c r="S66" s="1"/>
      <c r="T66" s="1"/>
      <c r="U66" s="1"/>
      <c r="V66" s="1"/>
      <c r="BF66" s="9" t="s">
        <v>1049</v>
      </c>
      <c r="BG66" s="1">
        <v>65</v>
      </c>
      <c r="BH66" s="1" t="s">
        <v>953</v>
      </c>
      <c r="BI66" s="1" t="s">
        <v>1055</v>
      </c>
      <c r="BJ66" s="1" t="s">
        <v>1052</v>
      </c>
    </row>
    <row r="67" spans="1:62">
      <c r="A67" s="1" t="str">
        <f t="shared" si="6"/>
        <v>&amp;br;</v>
      </c>
      <c r="B67" s="1" t="s">
        <v>1049</v>
      </c>
      <c r="C67" s="1" t="s">
        <v>1048</v>
      </c>
      <c r="R67" s="1"/>
      <c r="S67" s="1"/>
      <c r="T67" s="1"/>
      <c r="U67" s="1"/>
      <c r="V67" s="1"/>
      <c r="BF67" s="9" t="s">
        <v>1049</v>
      </c>
      <c r="BG67" s="1">
        <v>66</v>
      </c>
      <c r="BH67" s="1" t="s">
        <v>915</v>
      </c>
      <c r="BI67" s="1" t="s">
        <v>1055</v>
      </c>
      <c r="BJ67" s="1" t="s">
        <v>1361</v>
      </c>
    </row>
    <row r="68" spans="1:62">
      <c r="A68" s="1" t="str">
        <f t="shared" si="6"/>
        <v>#comment(above,nsize=[15],size=[30],num=[10])</v>
      </c>
      <c r="B68" s="1" t="s">
        <v>1049</v>
      </c>
      <c r="C68" s="1" t="s">
        <v>1108</v>
      </c>
      <c r="R68" s="1"/>
      <c r="S68" s="1"/>
      <c r="T68" s="1"/>
      <c r="U68" s="1"/>
      <c r="V68" s="1"/>
      <c r="BF68" s="9" t="s">
        <v>1049</v>
      </c>
      <c r="BG68" s="1">
        <v>67</v>
      </c>
      <c r="BH68" s="1" t="s">
        <v>980</v>
      </c>
      <c r="BI68" s="1" t="s">
        <v>1055</v>
      </c>
      <c r="BJ68" s="1" t="s">
        <v>1362</v>
      </c>
    </row>
    <row r="69" spans="1:62">
      <c r="A69" s="1" t="str">
        <f t="shared" si="6"/>
        <v>&amp;br;&amp;br;</v>
      </c>
      <c r="B69" s="1" t="s">
        <v>1049</v>
      </c>
      <c r="C69" s="1" t="s">
        <v>1097</v>
      </c>
      <c r="R69" s="1"/>
      <c r="S69" s="1"/>
      <c r="T69" s="1"/>
      <c r="U69" s="1"/>
      <c r="V69" s="1"/>
      <c r="BF69" s="9" t="s">
        <v>1049</v>
      </c>
      <c r="BG69" s="1">
        <v>68</v>
      </c>
      <c r="BH69" s="1" t="s">
        <v>887</v>
      </c>
      <c r="BI69" s="1" t="s">
        <v>1055</v>
      </c>
      <c r="BJ69" s="1" t="s">
        <v>1363</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775</v>
      </c>
      <c r="BI70" s="1" t="s">
        <v>1055</v>
      </c>
      <c r="BJ70" s="1" t="s">
        <v>1364</v>
      </c>
    </row>
    <row r="71" spans="1:62">
      <c r="A71" s="1" t="str">
        <f t="shared" si="18"/>
        <v>*肉体からの解放者/Extricator of Flesh</v>
      </c>
      <c r="B71" s="1" t="s">
        <v>1049</v>
      </c>
      <c r="C71" s="1" t="str">
        <f>"*"&amp;R71&amp;"/"&amp;T71</f>
        <v>*肉体からの解放者/Extricator of Flesh</v>
      </c>
      <c r="Q71" s="9" t="s">
        <v>3</v>
      </c>
      <c r="R71" s="10" t="str">
        <f>INDEX(AJ:AJ,W70+1)</f>
        <v>肉体からの解放者</v>
      </c>
      <c r="S71" s="11" t="s">
        <v>4</v>
      </c>
      <c r="T71" s="10" t="str">
        <f>INDEX(AK:AK,W70+1)</f>
        <v>Extricator of Flesh</v>
      </c>
      <c r="U71" s="11"/>
      <c r="V71" s="12"/>
      <c r="W71" s="13"/>
      <c r="X71" s="9"/>
      <c r="Y71" s="28"/>
      <c r="Z71" s="28"/>
      <c r="AA71" s="29"/>
      <c r="BF71" s="9" t="s">
        <v>1049</v>
      </c>
      <c r="BG71" s="1">
        <v>70</v>
      </c>
      <c r="BH71" s="1" t="s">
        <v>959</v>
      </c>
      <c r="BI71" s="1" t="s">
        <v>1055</v>
      </c>
      <c r="BJ71" s="1" t="s">
        <v>1365</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白</v>
      </c>
      <c r="S72" s="15" t="s">
        <v>1</v>
      </c>
      <c r="T72" s="10" t="str">
        <f>INDEX(AG:AG,W70+1)</f>
        <v>アンコモン</v>
      </c>
      <c r="U72" s="15" t="s">
        <v>2</v>
      </c>
      <c r="V72" s="10">
        <f>INDEX(AI:AI,W70+1)</f>
        <v>1</v>
      </c>
      <c r="W72" s="16"/>
      <c r="X72" s="10" t="str">
        <f>INDEX(AQ:AQ,W70+1)</f>
        <v>このクリーチャーが出いている間、あなたがコントロールする各エルドラージは警戒を得る。</v>
      </c>
      <c r="Y72" s="28"/>
      <c r="Z72" s="28"/>
      <c r="AA72" s="29"/>
      <c r="BF72" s="9" t="s">
        <v>1049</v>
      </c>
      <c r="BG72" s="1">
        <v>71</v>
      </c>
      <c r="BH72" s="1" t="s">
        <v>794</v>
      </c>
      <c r="BI72" s="1" t="s">
        <v>1055</v>
      </c>
      <c r="BJ72" s="1" t="s">
        <v>1366</v>
      </c>
    </row>
    <row r="73" spans="1:62">
      <c r="A73" s="1" t="str">
        <f t="shared" si="18"/>
        <v>|色|白|レアリティ|アンコモン|マナコスト|1|</v>
      </c>
      <c r="B73" s="1" t="s">
        <v>1049</v>
      </c>
      <c r="C73" s="1" t="s">
        <v>1069</v>
      </c>
      <c r="D73" s="4" t="s">
        <v>0</v>
      </c>
      <c r="E73" s="1" t="s">
        <v>1069</v>
      </c>
      <c r="F73" s="1" t="str">
        <f>IF(R72=0,"",R72)</f>
        <v>白</v>
      </c>
      <c r="G73" s="1" t="s">
        <v>1069</v>
      </c>
      <c r="H73" s="4" t="s">
        <v>1073</v>
      </c>
      <c r="I73" s="1" t="s">
        <v>1069</v>
      </c>
      <c r="J73" s="1" t="str">
        <f>IF(T72=0,"",T72)</f>
        <v>アンコモン</v>
      </c>
      <c r="K73" s="1" t="s">
        <v>1069</v>
      </c>
      <c r="L73" s="4" t="s">
        <v>1074</v>
      </c>
      <c r="M73" s="1" t="s">
        <v>1069</v>
      </c>
      <c r="N73" s="1">
        <f>IF(V72=0,"",V72)</f>
        <v>1</v>
      </c>
      <c r="O73" s="1" t="s">
        <v>1069</v>
      </c>
      <c r="Q73" s="9" t="s">
        <v>5</v>
      </c>
      <c r="R73" s="10" t="str">
        <f>INDEX(AL:AL,W70+1)</f>
        <v>クリーチャー</v>
      </c>
      <c r="S73" s="15" t="s">
        <v>1075</v>
      </c>
      <c r="T73" s="10" t="str">
        <f>INDEX(AN:AN,W70+1)</f>
        <v>エルドラージ</v>
      </c>
      <c r="U73" s="10" t="str">
        <f>INDEX(AO:AO,W70+1)</f>
        <v>ホラー</v>
      </c>
      <c r="V73" s="10">
        <f>INDEX(AP:AP,W70+1)</f>
        <v>0</v>
      </c>
      <c r="W73" s="16"/>
      <c r="X73" s="10" t="str">
        <f>INDEX(AZ:AZ,W70+1)</f>
        <v>この</v>
      </c>
      <c r="Y73" s="10" t="str">
        <f>INDEX(BA:BA,W70+1)</f>
        <v/>
      </c>
      <c r="Z73" s="10" t="str">
        <f>INDEX(BB:BB,W70+1)</f>
        <v/>
      </c>
      <c r="AA73" s="10">
        <f>INDEX(BC:BC,W70+1)</f>
        <v>0</v>
      </c>
      <c r="BF73" s="9" t="s">
        <v>1049</v>
      </c>
      <c r="BG73" s="1">
        <v>72</v>
      </c>
      <c r="BH73" s="1" t="s">
        <v>894</v>
      </c>
      <c r="BI73" s="1" t="s">
        <v>1055</v>
      </c>
      <c r="BJ73" s="1" t="s">
        <v>1367</v>
      </c>
    </row>
    <row r="74" spans="1:62">
      <c r="A74" s="1" t="str">
        <f t="shared" si="18"/>
        <v>|種別|クリーチャー|サブタイプ|エルドラージ|ホラー||</v>
      </c>
      <c r="B74" s="1" t="s">
        <v>1049</v>
      </c>
      <c r="C74" s="1" t="s">
        <v>1069</v>
      </c>
      <c r="D74" s="4" t="s">
        <v>5</v>
      </c>
      <c r="E74" s="1" t="s">
        <v>1069</v>
      </c>
      <c r="F74" s="1" t="str">
        <f>IF(R73=0,"",R73)</f>
        <v>クリーチャー</v>
      </c>
      <c r="G74" s="1" t="s">
        <v>1069</v>
      </c>
      <c r="H74" s="4" t="s">
        <v>1078</v>
      </c>
      <c r="I74" s="1" t="s">
        <v>1069</v>
      </c>
      <c r="J74" s="1" t="str">
        <f>IF(T73=0,"",T73)</f>
        <v>エルドラージ</v>
      </c>
      <c r="K74" s="1" t="s">
        <v>1069</v>
      </c>
      <c r="L74" s="1" t="str">
        <f>IF(U73=0,"",U73)</f>
        <v>ホラー</v>
      </c>
      <c r="M74" s="1" t="s">
        <v>1069</v>
      </c>
      <c r="N74" s="1" t="str">
        <f>IF(V73=0,"",V73)</f>
        <v/>
      </c>
      <c r="O74" s="1" t="s">
        <v>1069</v>
      </c>
      <c r="Q74" s="9" t="s">
        <v>1079</v>
      </c>
      <c r="R74" s="10" t="str">
        <f>INDEX(BD:BD,W70+1)</f>
        <v>このクリーチャーが出いている間、あなたがコントロールする各エルドラージは警戒を得る。&amp;br;あなたがコントロールするエルドラージが死亡したとき、あなたは3マナを吸収され、3/2のエルドラージ・ホラー・トークンを1体召喚する。</v>
      </c>
      <c r="S74" s="11"/>
      <c r="T74" s="11"/>
      <c r="U74" s="11"/>
      <c r="V74" s="12"/>
      <c r="W74" s="16"/>
      <c r="X74" s="8"/>
      <c r="Y74" s="8"/>
      <c r="Z74" s="8"/>
      <c r="AA74" s="30"/>
      <c r="BF74" s="9" t="s">
        <v>1049</v>
      </c>
      <c r="BG74" s="1">
        <v>73</v>
      </c>
      <c r="BH74" s="1" t="s">
        <v>1006</v>
      </c>
      <c r="BI74" s="1" t="s">
        <v>1055</v>
      </c>
      <c r="BJ74" s="1" t="s">
        <v>1368</v>
      </c>
    </row>
    <row r="75" spans="1:62">
      <c r="A75" s="1" t="str">
        <f t="shared" si="18"/>
        <v>|テキスト|&gt;|&gt;|&gt;|&gt;|このクリーチャーが出いている間、あなたがコントロールする各エルドラージは警戒を得る。&amp;br;あなたがコントロールするエルドラージが死亡したとき、あなたは3マナを吸収され、3/2のエルドラージ・ホラー・トークンを1体召喚す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このクリーチャーが出いている間、あなたがコントロールする各エルドラージは警戒を得る。&amp;br;あなたがコントロールするエルドラージが死亡したとき、あなたは3マナを吸収され、3/2のエルドラージ・ホラー・トークンを1体召喚する。</v>
      </c>
      <c r="O75" s="1" t="s">
        <v>1069</v>
      </c>
      <c r="Q75" s="14" t="s">
        <v>21</v>
      </c>
      <c r="R75" s="10" t="str">
        <f>INDEX(BE:BE,W70+1)</f>
        <v>While this creature is on the battlefield, each Eldrazi you control gains Vigilance.&amp;br;When an Eldrazi you control dies, you are Drained of 3 mana and you summon 1 3/2 Eldrazi Horror token.</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1009</v>
      </c>
      <c r="BI75" s="1" t="s">
        <v>1055</v>
      </c>
      <c r="BJ75" s="1" t="s">
        <v>1369</v>
      </c>
    </row>
    <row r="76" spans="1:62">
      <c r="A76" s="1" t="str">
        <f t="shared" si="18"/>
        <v>|英テキスト|&gt;|&gt;|&gt;|&gt;|While this creature is on the battlefield, each Eldrazi you control gains Vigilance.&amp;br;When an Eldrazi you control dies, you are Drained of 3 mana and you summon 1 3/2 Eldrazi Horror token.|</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While this creature is on the battlefield, each Eldrazi you control gains Vigilance.&amp;br;When an Eldrazi you control dies, you are Drained of 3 mana and you summon 1 3/2 Eldrazi Horror token.</v>
      </c>
      <c r="O76" s="1" t="s">
        <v>1069</v>
      </c>
      <c r="Q76" s="9" t="s">
        <v>12</v>
      </c>
      <c r="R76" s="10" t="str">
        <f>IF(INDEX(AX:AX,W70+1)="",0,INDEX(AX:AX,W70+1)&amp;"/"&amp;INDEX(AY:AY,W70+1))</f>
        <v>3/5</v>
      </c>
      <c r="S76" s="11"/>
      <c r="T76" s="11"/>
      <c r="U76" s="11"/>
      <c r="V76" s="12"/>
      <c r="W76" s="16"/>
      <c r="X76" s="9"/>
      <c r="Y76" s="28"/>
      <c r="Z76" s="28"/>
      <c r="AA76" s="29"/>
      <c r="BF76" s="9" t="s">
        <v>1049</v>
      </c>
      <c r="BG76" s="1">
        <v>75</v>
      </c>
      <c r="BH76" s="1" t="s">
        <v>973</v>
      </c>
      <c r="BI76" s="1" t="s">
        <v>1055</v>
      </c>
      <c r="BJ76" s="1" t="s">
        <v>1370</v>
      </c>
    </row>
    <row r="77" spans="1:62">
      <c r="A77" s="1" t="str">
        <f t="shared" si="18"/>
        <v>|PT|&gt;|3/5|シールド数|&gt;||</v>
      </c>
      <c r="B77" s="1" t="s">
        <v>1049</v>
      </c>
      <c r="C77" s="1" t="s">
        <v>1069</v>
      </c>
      <c r="D77" s="1" t="s">
        <v>12</v>
      </c>
      <c r="E77" s="1" t="s">
        <v>1069</v>
      </c>
      <c r="F77" s="1" t="s">
        <v>1083</v>
      </c>
      <c r="G77" s="1" t="s">
        <v>1069</v>
      </c>
      <c r="H77" s="1" t="str">
        <f>IF(R76=0,"",R76)</f>
        <v>3/5</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1030</v>
      </c>
      <c r="BI77" s="1" t="s">
        <v>1055</v>
      </c>
      <c r="BJ77" s="1" t="s">
        <v>1371</v>
      </c>
    </row>
    <row r="78" spans="1:62">
      <c r="A78" s="1" t="str">
        <f t="shared" si="18"/>
        <v>&amp;br;&amp;br;</v>
      </c>
      <c r="B78" s="1" t="s">
        <v>1049</v>
      </c>
      <c r="C78" s="1" t="s">
        <v>1097</v>
      </c>
      <c r="R78" s="1"/>
      <c r="S78" s="1"/>
      <c r="T78" s="1"/>
      <c r="U78" s="1"/>
      <c r="V78" s="1"/>
      <c r="BF78" s="9" t="s">
        <v>1049</v>
      </c>
      <c r="BG78" s="1">
        <v>77</v>
      </c>
      <c r="BH78" s="1" t="s">
        <v>878</v>
      </c>
      <c r="BI78" s="1" t="s">
        <v>1055</v>
      </c>
      <c r="BJ78" s="1" t="s">
        <v>1372</v>
      </c>
    </row>
    <row r="79" spans="1:62">
      <c r="A79" s="1" t="str">
        <f t="shared" si="18"/>
        <v>#back(text=戻る,left)</v>
      </c>
      <c r="B79" s="1" t="s">
        <v>1049</v>
      </c>
      <c r="C79" s="1" t="s">
        <v>1100</v>
      </c>
      <c r="R79" s="1"/>
      <c r="S79" s="1"/>
      <c r="T79" s="1"/>
      <c r="U79" s="1"/>
      <c r="V79" s="1"/>
      <c r="BF79" s="9" t="s">
        <v>1049</v>
      </c>
      <c r="BG79" s="1">
        <v>78</v>
      </c>
      <c r="BH79" s="1" t="s">
        <v>827</v>
      </c>
      <c r="BI79" s="1" t="s">
        <v>1055</v>
      </c>
      <c r="BJ79" s="1" t="s">
        <v>1373</v>
      </c>
    </row>
    <row r="80" spans="1:62">
      <c r="A80" s="1" t="str">
        <f t="shared" si="18"/>
        <v>&amp;br;</v>
      </c>
      <c r="B80" s="1" t="s">
        <v>1049</v>
      </c>
      <c r="C80" s="1" t="s">
        <v>1048</v>
      </c>
      <c r="R80" s="1"/>
      <c r="S80" s="1"/>
      <c r="T80" s="1"/>
      <c r="U80" s="1"/>
      <c r="V80" s="1"/>
      <c r="BF80" s="9" t="s">
        <v>1049</v>
      </c>
      <c r="BG80" s="1">
        <v>79</v>
      </c>
      <c r="BH80" s="1" t="s">
        <v>909</v>
      </c>
      <c r="BI80" s="1" t="s">
        <v>1055</v>
      </c>
      <c r="BJ80" s="1" t="s">
        <v>1374</v>
      </c>
    </row>
    <row r="81" spans="1:62">
      <c r="A81" s="1" t="str">
        <f t="shared" si="18"/>
        <v>#comment(above,nsize=[15],size=[30],num=[10])</v>
      </c>
      <c r="B81" s="1" t="s">
        <v>1049</v>
      </c>
      <c r="C81" s="1" t="s">
        <v>1108</v>
      </c>
      <c r="R81" s="1"/>
      <c r="S81" s="1"/>
      <c r="T81" s="1"/>
      <c r="U81" s="1"/>
      <c r="V81" s="1"/>
      <c r="BF81" s="9" t="s">
        <v>1049</v>
      </c>
      <c r="BG81" s="1">
        <v>80</v>
      </c>
      <c r="BH81" s="1" t="s">
        <v>850</v>
      </c>
      <c r="BI81" s="1" t="s">
        <v>1055</v>
      </c>
      <c r="BJ81" s="1" t="s">
        <v>1375</v>
      </c>
    </row>
    <row r="82" spans="1:62">
      <c r="A82" s="1" t="str">
        <f t="shared" si="18"/>
        <v>&amp;br;&amp;br;</v>
      </c>
      <c r="B82" s="1" t="s">
        <v>1049</v>
      </c>
      <c r="C82" s="1" t="s">
        <v>1097</v>
      </c>
      <c r="R82" s="1"/>
      <c r="S82" s="1"/>
      <c r="T82" s="1"/>
      <c r="U82" s="1"/>
      <c r="V82" s="1"/>
      <c r="BF82" s="9" t="s">
        <v>1049</v>
      </c>
      <c r="BG82" s="1">
        <v>81</v>
      </c>
      <c r="BH82" s="1" t="s">
        <v>867</v>
      </c>
      <c r="BI82" s="1" t="s">
        <v>1055</v>
      </c>
      <c r="BJ82" s="1" t="s">
        <v>1376</v>
      </c>
    </row>
    <row r="83" spans="1:59">
      <c r="A83" s="1" t="str">
        <f t="shared" si="18"/>
        <v/>
      </c>
      <c r="B83" s="1" t="s">
        <v>1049</v>
      </c>
      <c r="Q83" s="5"/>
      <c r="R83" s="6"/>
      <c r="S83" s="6"/>
      <c r="T83" s="6"/>
      <c r="U83" s="6"/>
      <c r="V83" s="7"/>
      <c r="W83" s="8">
        <v>7</v>
      </c>
      <c r="X83" s="5"/>
      <c r="Y83" s="26"/>
      <c r="Z83" s="26"/>
      <c r="AA83" s="27"/>
      <c r="BF83" s="9" t="s">
        <v>1049</v>
      </c>
      <c r="BG83" s="1">
        <v>82</v>
      </c>
    </row>
    <row r="84" spans="1:59">
      <c r="A84" s="1" t="str">
        <f t="shared" si="18"/>
        <v>*異端聖戦士、サリア/Thalia, Heretic Cathar</v>
      </c>
      <c r="B84" s="1" t="s">
        <v>1049</v>
      </c>
      <c r="C84" s="1" t="str">
        <f>"*"&amp;R84&amp;"/"&amp;T84</f>
        <v>*異端聖戦士、サリア/Thalia, Heretic Cathar</v>
      </c>
      <c r="Q84" s="9" t="s">
        <v>3</v>
      </c>
      <c r="R84" s="10" t="str">
        <f>INDEX(AJ:AJ,W83+1)</f>
        <v>異端聖戦士、サリア</v>
      </c>
      <c r="S84" s="11" t="s">
        <v>4</v>
      </c>
      <c r="T84" s="10" t="str">
        <f>INDEX(AK:AK,W83+1)</f>
        <v>Thalia, Heretic Cathar</v>
      </c>
      <c r="U84" s="11"/>
      <c r="V84" s="12"/>
      <c r="W84" s="13"/>
      <c r="X84" s="9"/>
      <c r="Y84" s="28"/>
      <c r="Z84" s="28"/>
      <c r="AA84" s="29"/>
      <c r="BF84" s="9" t="s">
        <v>1049</v>
      </c>
      <c r="BG84" s="1">
        <v>83</v>
      </c>
    </row>
    <row r="85" spans="1:59">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白</v>
      </c>
      <c r="S85" s="15" t="s">
        <v>1</v>
      </c>
      <c r="T85" s="10" t="str">
        <f>INDEX(AG:AG,W83+1)</f>
        <v>レア</v>
      </c>
      <c r="U85" s="15" t="s">
        <v>2</v>
      </c>
      <c r="V85" s="10">
        <f>INDEX(AI:AI,W83+1)</f>
        <v>15</v>
      </c>
      <c r="W85" s="16"/>
      <c r="X85" s="10" t="str">
        <f>INDEX(AQ:AQ,W83+1)</f>
        <v>先制攻撃</v>
      </c>
      <c r="Y85" s="28"/>
      <c r="Z85" s="28"/>
      <c r="AA85" s="29"/>
      <c r="BF85" s="9" t="s">
        <v>1049</v>
      </c>
      <c r="BG85" s="1">
        <v>84</v>
      </c>
    </row>
    <row r="86" spans="1:59">
      <c r="A86" s="1" t="str">
        <f t="shared" si="18"/>
        <v>|色|白|レアリティ|レア|マナコスト|15|</v>
      </c>
      <c r="B86" s="1" t="s">
        <v>1049</v>
      </c>
      <c r="C86" s="1" t="s">
        <v>1069</v>
      </c>
      <c r="D86" s="4" t="s">
        <v>0</v>
      </c>
      <c r="E86" s="1" t="s">
        <v>1069</v>
      </c>
      <c r="F86" s="1" t="str">
        <f>IF(R85=0,"",R85)</f>
        <v>白</v>
      </c>
      <c r="G86" s="1" t="s">
        <v>1069</v>
      </c>
      <c r="H86" s="4" t="s">
        <v>1073</v>
      </c>
      <c r="I86" s="1" t="s">
        <v>1069</v>
      </c>
      <c r="J86" s="1" t="str">
        <f>IF(T85=0,"",T85)</f>
        <v>レア</v>
      </c>
      <c r="K86" s="1" t="s">
        <v>1069</v>
      </c>
      <c r="L86" s="4" t="s">
        <v>1074</v>
      </c>
      <c r="M86" s="1" t="s">
        <v>1069</v>
      </c>
      <c r="N86" s="1">
        <f>IF(V85=0,"",V85)</f>
        <v>15</v>
      </c>
      <c r="O86" s="1" t="s">
        <v>1069</v>
      </c>
      <c r="Q86" s="9" t="s">
        <v>5</v>
      </c>
      <c r="R86" s="10" t="str">
        <f>INDEX(AL:AL,W83+1)</f>
        <v>クリーチャー</v>
      </c>
      <c r="S86" s="15" t="s">
        <v>1075</v>
      </c>
      <c r="T86" s="10" t="str">
        <f>INDEX(AN:AN,W83+1)</f>
        <v>人間</v>
      </c>
      <c r="U86" s="10" t="str">
        <f>INDEX(AO:AO,W83+1)</f>
        <v>兵士</v>
      </c>
      <c r="V86" s="10">
        <f>INDEX(AP:AP,W83+1)</f>
        <v>0</v>
      </c>
      <c r="W86" s="16"/>
      <c r="X86" s="10" t="str">
        <f>INDEX(AZ:AZ,W83+1)</f>
        <v>先制</v>
      </c>
      <c r="Y86" s="10" t="str">
        <f>INDEX(BA:BA,W83+1)</f>
        <v/>
      </c>
      <c r="Z86" s="10" t="str">
        <f>INDEX(BB:BB,W83+1)</f>
        <v/>
      </c>
      <c r="AA86" s="10">
        <f>INDEX(BC:BC,W83+1)</f>
        <v>0</v>
      </c>
      <c r="BF86" s="9" t="s">
        <v>1049</v>
      </c>
      <c r="BG86" s="1">
        <v>85</v>
      </c>
    </row>
    <row r="87" spans="1:59">
      <c r="A87" s="1" t="str">
        <f t="shared" si="18"/>
        <v>|種別|クリーチャー|サブタイプ|人間|兵士||</v>
      </c>
      <c r="B87" s="1" t="s">
        <v>1049</v>
      </c>
      <c r="C87" s="1" t="s">
        <v>1069</v>
      </c>
      <c r="D87" s="4" t="s">
        <v>5</v>
      </c>
      <c r="E87" s="1" t="s">
        <v>1069</v>
      </c>
      <c r="F87" s="1" t="str">
        <f>IF(R86=0,"",R86)</f>
        <v>クリーチャー</v>
      </c>
      <c r="G87" s="1" t="s">
        <v>1069</v>
      </c>
      <c r="H87" s="4" t="s">
        <v>1078</v>
      </c>
      <c r="I87" s="1" t="s">
        <v>1069</v>
      </c>
      <c r="J87" s="1" t="str">
        <f>IF(T86=0,"",T86)</f>
        <v>人間</v>
      </c>
      <c r="K87" s="1" t="s">
        <v>1069</v>
      </c>
      <c r="L87" s="1" t="str">
        <f>IF(U86=0,"",U86)</f>
        <v>兵士</v>
      </c>
      <c r="M87" s="1" t="s">
        <v>1069</v>
      </c>
      <c r="N87" s="1" t="str">
        <f>IF(V86=0,"",V86)</f>
        <v/>
      </c>
      <c r="O87" s="1" t="s">
        <v>1069</v>
      </c>
      <c r="Q87" s="9" t="s">
        <v>1079</v>
      </c>
      <c r="R87" s="10" t="str">
        <f>INDEX(BD:BD,W83+1)</f>
        <v>先制攻撃&amp;br;対戦相手がコントロールするクリーチャーが戦場に出たとき、あなたの次のターン終了時まで、そのクリーチャーは無効化される。</v>
      </c>
      <c r="S87" s="11"/>
      <c r="T87" s="11"/>
      <c r="U87" s="11"/>
      <c r="V87" s="12"/>
      <c r="W87" s="16"/>
      <c r="X87" s="8"/>
      <c r="Y87" s="8"/>
      <c r="Z87" s="8"/>
      <c r="AA87" s="30"/>
      <c r="BF87" s="9" t="s">
        <v>1049</v>
      </c>
      <c r="BG87" s="1">
        <v>86</v>
      </c>
    </row>
    <row r="88" spans="1:59">
      <c r="A88" s="1" t="str">
        <f t="shared" si="18"/>
        <v>|テキスト|&gt;|&gt;|&gt;|&gt;|先制攻撃&amp;br;対戦相手がコントロールするクリーチャーが戦場に出たとき、あなたの次のターン終了時まで、そのクリーチャーは無効化される。|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先制攻撃&amp;br;対戦相手がコントロールするクリーチャーが戦場に出たとき、あなたの次のターン終了時まで、そのクリーチャーは無効化される。</v>
      </c>
      <c r="O88" s="1" t="s">
        <v>1069</v>
      </c>
      <c r="Q88" s="14" t="s">
        <v>21</v>
      </c>
      <c r="R88" s="10" t="str">
        <f>INDEX(BE:BE,W83+1)</f>
        <v>When a creature your opponent controls enters the battlefield, that creature is Disabled until the end of your next turn.</v>
      </c>
      <c r="S88" s="11" t="s">
        <v>1173</v>
      </c>
      <c r="T88" s="10" t="str">
        <f>IF(X88="","",X88&amp;IF(Y88="",""," "&amp;Y88)&amp;IF(Z88="",""," "&amp;Z88)&amp;IF(AA88="",""," "&amp;AA88))</f>
        <v>First strike  </v>
      </c>
      <c r="U88" s="11"/>
      <c r="V88" s="12"/>
      <c r="W88" s="16" t="s">
        <v>1084</v>
      </c>
      <c r="X88" s="9" t="str">
        <f t="shared" ref="X88:AA88" si="22">IF(ISERROR(IF(LEN(X87)&gt;1,X87,VLOOKUP(X86,$AC:$AD,2,FALSE))),"",IF(LEN(X87)&gt;1,X87,VLOOKUP(X86,$AC:$AD,2,FALSE)))</f>
        <v>First strike</v>
      </c>
      <c r="Y88" s="9" t="str">
        <f t="shared" si="22"/>
        <v/>
      </c>
      <c r="Z88" s="9" t="str">
        <f t="shared" si="22"/>
        <v/>
      </c>
      <c r="AA88" s="9" t="str">
        <f t="shared" si="22"/>
        <v> </v>
      </c>
      <c r="BF88" s="9" t="s">
        <v>1049</v>
      </c>
      <c r="BG88" s="1">
        <v>87</v>
      </c>
    </row>
    <row r="89" spans="1:59">
      <c r="A89" s="1" t="str">
        <f t="shared" si="18"/>
        <v>|英テキスト|&gt;|&gt;|&gt;|&gt;|First strike  &amp;br;When a creature your opponent controls enters the battlefield, that creature is Disabled until the end of your next turn.|</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First strike  &amp;br;When a creature your opponent controls enters the battlefield, that creature is Disabled until the end of your next turn.</v>
      </c>
      <c r="O89" s="1" t="s">
        <v>1069</v>
      </c>
      <c r="Q89" s="9" t="s">
        <v>12</v>
      </c>
      <c r="R89" s="10" t="str">
        <f>IF(INDEX(AX:AX,W83+1)="",0,INDEX(AX:AX,W83+1)&amp;"/"&amp;INDEX(AY:AY,W83+1))</f>
        <v>6/5</v>
      </c>
      <c r="S89" s="11"/>
      <c r="T89" s="11"/>
      <c r="U89" s="11"/>
      <c r="V89" s="12"/>
      <c r="W89" s="16"/>
      <c r="X89" s="9"/>
      <c r="Y89" s="28"/>
      <c r="Z89" s="28"/>
      <c r="AA89" s="29"/>
      <c r="BF89" s="9" t="s">
        <v>1049</v>
      </c>
      <c r="BG89" s="1">
        <v>88</v>
      </c>
    </row>
    <row r="90" spans="1:59">
      <c r="A90" s="1" t="str">
        <f t="shared" si="18"/>
        <v>|PT|&gt;|6/5|シールド数|&gt;||</v>
      </c>
      <c r="B90" s="1" t="s">
        <v>1049</v>
      </c>
      <c r="C90" s="1" t="s">
        <v>1069</v>
      </c>
      <c r="D90" s="1" t="s">
        <v>12</v>
      </c>
      <c r="E90" s="1" t="s">
        <v>1069</v>
      </c>
      <c r="F90" s="1" t="s">
        <v>1083</v>
      </c>
      <c r="G90" s="1" t="s">
        <v>1069</v>
      </c>
      <c r="H90" s="1" t="str">
        <f>IF(R89=0,"",R89)</f>
        <v>6/5</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row>
    <row r="91" spans="1:59">
      <c r="A91" s="1" t="str">
        <f t="shared" si="18"/>
        <v>&amp;br;&amp;br;</v>
      </c>
      <c r="B91" s="1" t="s">
        <v>1049</v>
      </c>
      <c r="C91" s="1" t="s">
        <v>1097</v>
      </c>
      <c r="R91" s="1"/>
      <c r="S91" s="1"/>
      <c r="T91" s="1"/>
      <c r="U91" s="1"/>
      <c r="V91" s="1"/>
      <c r="BF91" s="9" t="s">
        <v>1049</v>
      </c>
      <c r="BG91" s="1">
        <v>90</v>
      </c>
    </row>
    <row r="92" spans="1:59">
      <c r="A92" s="1" t="str">
        <f t="shared" si="18"/>
        <v>#back(text=戻る,left)</v>
      </c>
      <c r="B92" s="1" t="s">
        <v>1049</v>
      </c>
      <c r="C92" s="1" t="s">
        <v>1100</v>
      </c>
      <c r="R92" s="1"/>
      <c r="S92" s="1"/>
      <c r="T92" s="1"/>
      <c r="U92" s="1"/>
      <c r="V92" s="1"/>
      <c r="BF92" s="9" t="s">
        <v>1049</v>
      </c>
      <c r="BG92" s="1">
        <v>91</v>
      </c>
    </row>
    <row r="93" spans="1:59">
      <c r="A93" s="1" t="str">
        <f t="shared" si="18"/>
        <v>&amp;br;</v>
      </c>
      <c r="B93" s="1" t="s">
        <v>1049</v>
      </c>
      <c r="C93" s="1" t="s">
        <v>1048</v>
      </c>
      <c r="R93" s="1"/>
      <c r="S93" s="1"/>
      <c r="T93" s="1"/>
      <c r="U93" s="1"/>
      <c r="V93" s="1"/>
      <c r="BF93" s="9" t="s">
        <v>1049</v>
      </c>
      <c r="BG93" s="1">
        <v>92</v>
      </c>
    </row>
    <row r="94" spans="1:59">
      <c r="A94" s="1" t="str">
        <f t="shared" si="18"/>
        <v>#comment(above,nsize=[15],size=[30],num=[10])</v>
      </c>
      <c r="B94" s="1" t="s">
        <v>1049</v>
      </c>
      <c r="C94" s="1" t="s">
        <v>1108</v>
      </c>
      <c r="R94" s="1"/>
      <c r="S94" s="1"/>
      <c r="T94" s="1"/>
      <c r="U94" s="1"/>
      <c r="V94" s="1"/>
      <c r="BF94" s="9" t="s">
        <v>1049</v>
      </c>
      <c r="BG94" s="1">
        <v>93</v>
      </c>
    </row>
    <row r="95" spans="1:59">
      <c r="A95" s="1" t="str">
        <f t="shared" si="18"/>
        <v>&amp;br;&amp;br;</v>
      </c>
      <c r="B95" s="1" t="s">
        <v>1049</v>
      </c>
      <c r="C95" s="1" t="s">
        <v>1097</v>
      </c>
      <c r="R95" s="1"/>
      <c r="S95" s="1"/>
      <c r="T95" s="1"/>
      <c r="U95" s="1"/>
      <c r="V95" s="1"/>
      <c r="BF95" s="9" t="s">
        <v>1049</v>
      </c>
      <c r="BG95" s="1">
        <v>94</v>
      </c>
    </row>
    <row r="96" spans="1:59">
      <c r="A96" s="1" t="str">
        <f t="shared" si="18"/>
        <v/>
      </c>
      <c r="B96" s="1" t="s">
        <v>1049</v>
      </c>
      <c r="Q96" s="5"/>
      <c r="R96" s="6"/>
      <c r="S96" s="6"/>
      <c r="T96" s="6"/>
      <c r="U96" s="6"/>
      <c r="V96" s="7"/>
      <c r="W96" s="8">
        <v>8</v>
      </c>
      <c r="X96" s="5"/>
      <c r="Y96" s="26"/>
      <c r="Z96" s="26"/>
      <c r="AA96" s="27"/>
      <c r="BF96" s="9" t="s">
        <v>1049</v>
      </c>
      <c r="BG96" s="1">
        <v>95</v>
      </c>
    </row>
    <row r="97" spans="1:59">
      <c r="A97" s="1" t="str">
        <f t="shared" si="18"/>
        <v>*魂の聖別者/Sanctifier of Souls</v>
      </c>
      <c r="B97" s="1" t="s">
        <v>1049</v>
      </c>
      <c r="C97" s="1" t="str">
        <f>"*"&amp;R97&amp;"/"&amp;T97</f>
        <v>*魂の聖別者/Sanctifier of Souls</v>
      </c>
      <c r="Q97" s="9" t="s">
        <v>3</v>
      </c>
      <c r="R97" s="10" t="str">
        <f>INDEX(AJ:AJ,W96+1)</f>
        <v>魂の聖別者</v>
      </c>
      <c r="S97" s="11" t="s">
        <v>4</v>
      </c>
      <c r="T97" s="10" t="str">
        <f>INDEX(AK:AK,W96+1)</f>
        <v>Sanctifier of Souls</v>
      </c>
      <c r="U97" s="11"/>
      <c r="V97" s="12"/>
      <c r="W97" s="13"/>
      <c r="X97" s="9"/>
      <c r="Y97" s="28"/>
      <c r="Z97" s="28"/>
      <c r="AA97" s="29"/>
      <c r="BF97" s="9" t="s">
        <v>1049</v>
      </c>
      <c r="BG97" s="1">
        <v>96</v>
      </c>
    </row>
    <row r="98" spans="1:59">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白</v>
      </c>
      <c r="S98" s="15" t="s">
        <v>1</v>
      </c>
      <c r="T98" s="10" t="str">
        <f>INDEX(AG:AG,W96+1)</f>
        <v>レア</v>
      </c>
      <c r="U98" s="15" t="s">
        <v>2</v>
      </c>
      <c r="V98" s="10">
        <f>INDEX(AI:AI,W96+1)</f>
        <v>7</v>
      </c>
      <c r="W98" s="16"/>
      <c r="X98" s="10" t="str">
        <f>INDEX(AQ:AQ,W96+1)</f>
        <v>あなたがコントロールするクリーチャーが戦場に出たとき、あなたのターン終了時まで、このクリーチャーは+1/+1の修正を受ける。</v>
      </c>
      <c r="Y98" s="28"/>
      <c r="Z98" s="28"/>
      <c r="AA98" s="29"/>
      <c r="BF98" s="9" t="s">
        <v>1049</v>
      </c>
      <c r="BG98" s="1">
        <v>97</v>
      </c>
    </row>
    <row r="99" spans="1:59">
      <c r="A99" s="1" t="str">
        <f t="shared" si="18"/>
        <v>|色|白|レアリティ|レア|マナコスト|7|</v>
      </c>
      <c r="B99" s="1" t="s">
        <v>1049</v>
      </c>
      <c r="C99" s="1" t="s">
        <v>1069</v>
      </c>
      <c r="D99" s="4" t="s">
        <v>0</v>
      </c>
      <c r="E99" s="1" t="s">
        <v>1069</v>
      </c>
      <c r="F99" s="1" t="str">
        <f>IF(R98=0,"",R98)</f>
        <v>白</v>
      </c>
      <c r="G99" s="1" t="s">
        <v>1069</v>
      </c>
      <c r="H99" s="4" t="s">
        <v>1073</v>
      </c>
      <c r="I99" s="1" t="s">
        <v>1069</v>
      </c>
      <c r="J99" s="1" t="str">
        <f>IF(T98=0,"",T98)</f>
        <v>レア</v>
      </c>
      <c r="K99" s="1" t="s">
        <v>1069</v>
      </c>
      <c r="L99" s="4" t="s">
        <v>1074</v>
      </c>
      <c r="M99" s="1" t="s">
        <v>1069</v>
      </c>
      <c r="N99" s="1">
        <f>IF(V98=0,"",V98)</f>
        <v>7</v>
      </c>
      <c r="O99" s="1" t="s">
        <v>1069</v>
      </c>
      <c r="Q99" s="9" t="s">
        <v>5</v>
      </c>
      <c r="R99" s="10" t="str">
        <f>INDEX(AL:AL,W96+1)</f>
        <v>クリーチャー</v>
      </c>
      <c r="S99" s="15" t="s">
        <v>1075</v>
      </c>
      <c r="T99" s="10" t="str">
        <f>INDEX(AN:AN,W96+1)</f>
        <v>人間</v>
      </c>
      <c r="U99" s="10" t="str">
        <f>INDEX(AO:AO,W96+1)</f>
        <v>クレリック</v>
      </c>
      <c r="V99" s="10">
        <f>INDEX(AP:AP,W96+1)</f>
        <v>0</v>
      </c>
      <c r="W99" s="16"/>
      <c r="X99" s="10" t="str">
        <f>INDEX(AZ:AZ,W96+1)</f>
        <v>あな</v>
      </c>
      <c r="Y99" s="10" t="str">
        <f>INDEX(BA:BA,W96+1)</f>
        <v/>
      </c>
      <c r="Z99" s="10" t="str">
        <f>INDEX(BB:BB,W96+1)</f>
        <v/>
      </c>
      <c r="AA99" s="10">
        <f>INDEX(BC:BC,W96+1)</f>
        <v>0</v>
      </c>
      <c r="BF99" s="9" t="s">
        <v>1049</v>
      </c>
      <c r="BG99" s="1">
        <v>98</v>
      </c>
    </row>
    <row r="100" spans="1:59">
      <c r="A100" s="1" t="str">
        <f t="shared" si="18"/>
        <v>|種別|クリーチャー|サブタイプ|人間|クレリック||</v>
      </c>
      <c r="B100" s="1" t="s">
        <v>1049</v>
      </c>
      <c r="C100" s="1" t="s">
        <v>1069</v>
      </c>
      <c r="D100" s="4" t="s">
        <v>5</v>
      </c>
      <c r="E100" s="1" t="s">
        <v>1069</v>
      </c>
      <c r="F100" s="1" t="str">
        <f>IF(R99=0,"",R99)</f>
        <v>クリーチャー</v>
      </c>
      <c r="G100" s="1" t="s">
        <v>1069</v>
      </c>
      <c r="H100" s="4" t="s">
        <v>1078</v>
      </c>
      <c r="I100" s="1" t="s">
        <v>1069</v>
      </c>
      <c r="J100" s="1" t="str">
        <f>IF(T99=0,"",T99)</f>
        <v>人間</v>
      </c>
      <c r="K100" s="1" t="s">
        <v>1069</v>
      </c>
      <c r="L100" s="1" t="str">
        <f>IF(U99=0,"",U99)</f>
        <v>クレリック</v>
      </c>
      <c r="M100" s="1" t="s">
        <v>1069</v>
      </c>
      <c r="N100" s="1" t="str">
        <f>IF(V99=0,"",V99)</f>
        <v/>
      </c>
      <c r="O100" s="1" t="s">
        <v>1069</v>
      </c>
      <c r="Q100" s="9" t="s">
        <v>1079</v>
      </c>
      <c r="R100" s="10" t="str">
        <f>INDEX(BD:BD,W96+1)</f>
        <v>あなたがコントロールするクリーチャーが戦場に出たとき、あなたのターン終了時まで、このクリーチャーは+1/+1の修正を受ける。&amp;br;あなたがコントロールするクリーチャーが死亡したとき、あなたは1/1の白のスピリット・トークンを1体召喚する。</v>
      </c>
      <c r="S100" s="11"/>
      <c r="T100" s="11"/>
      <c r="U100" s="11"/>
      <c r="V100" s="12"/>
      <c r="W100" s="16"/>
      <c r="X100" s="8"/>
      <c r="Y100" s="8"/>
      <c r="Z100" s="8"/>
      <c r="AA100" s="30"/>
      <c r="BF100" s="9" t="s">
        <v>1049</v>
      </c>
      <c r="BG100" s="1">
        <v>99</v>
      </c>
    </row>
    <row r="101" spans="1:59">
      <c r="A101" s="1" t="str">
        <f t="shared" si="18"/>
        <v>|テキスト|&gt;|&gt;|&gt;|&gt;|あなたがコントロールするクリーチャーが戦場に出たとき、あなたのターン終了時まで、このクリーチャーは+1/+1の修正を受ける。&amp;br;あなたがコントロールするクリーチャーが死亡したとき、あなたは1/1の白のスピリット・トークンを1体召喚す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あなたがコントロールするクリーチャーが戦場に出たとき、あなたのターン終了時まで、このクリーチャーは+1/+1の修正を受ける。&amp;br;あなたがコントロールするクリーチャーが死亡したとき、あなたは1/1の白のスピリット・トークンを1体召喚する。</v>
      </c>
      <c r="O101" s="1" t="s">
        <v>1069</v>
      </c>
      <c r="Q101" s="14" t="s">
        <v>21</v>
      </c>
      <c r="R101" s="10" t="str">
        <f>INDEX(BE:BE,W96+1)</f>
        <v>When a creature you control enters the battlefield, this creature gets +1/+1 until the end of your turn.&amp;br;When a creature you control dies, you summon 1 1/1 White Spirit token.</v>
      </c>
      <c r="S101" s="11" t="s">
        <v>1173</v>
      </c>
      <c r="T101" s="10" t="str">
        <f>IF(X101="","",X101&amp;IF(Y101="",""," "&amp;Y101)&amp;IF(Z101="",""," "&amp;Z101)&amp;IF(AA101="",""," "&amp;AA101))</f>
        <v/>
      </c>
      <c r="U101" s="11"/>
      <c r="V101" s="12"/>
      <c r="W101" s="16" t="s">
        <v>1084</v>
      </c>
      <c r="X101" s="9" t="str">
        <f t="shared" ref="X101:AA101" si="24">IF(ISERROR(IF(LEN(X100)&gt;1,X100,VLOOKUP(X99,$AC:$AD,2,FALSE))),"",IF(LEN(X100)&gt;1,X100,VLOOKUP(X99,$AC:$AD,2,FALSE)))</f>
        <v/>
      </c>
      <c r="Y101" s="9" t="str">
        <f t="shared" si="24"/>
        <v/>
      </c>
      <c r="Z101" s="9" t="str">
        <f t="shared" si="24"/>
        <v/>
      </c>
      <c r="AA101" s="9" t="str">
        <f t="shared" si="24"/>
        <v> </v>
      </c>
      <c r="BF101" s="9" t="s">
        <v>1049</v>
      </c>
      <c r="BG101" s="1">
        <v>100</v>
      </c>
    </row>
    <row r="102" spans="1:59">
      <c r="A102" s="1" t="str">
        <f t="shared" si="18"/>
        <v>|英テキスト|&gt;|&gt;|&gt;|&gt;|When a creature you control enters the battlefield, this creature gets +1/+1 until the end of your turn.&amp;br;When a creature you control dies, you summon 1 1/1 White Spirit token.|</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When a creature you control enters the battlefield, this creature gets +1/+1 until the end of your turn.&amp;br;When a creature you control dies, you summon 1 1/1 White Spirit token.</v>
      </c>
      <c r="O102" s="1" t="s">
        <v>1069</v>
      </c>
      <c r="Q102" s="9" t="s">
        <v>12</v>
      </c>
      <c r="R102" s="10" t="str">
        <f>IF(INDEX(AX:AX,W96+1)="",0,INDEX(AX:AX,W96+1)&amp;"/"&amp;INDEX(AY:AY,W96+1))</f>
        <v>5/6</v>
      </c>
      <c r="S102" s="11"/>
      <c r="T102" s="11"/>
      <c r="U102" s="11"/>
      <c r="V102" s="12"/>
      <c r="W102" s="16"/>
      <c r="X102" s="9"/>
      <c r="Y102" s="28"/>
      <c r="Z102" s="28"/>
      <c r="AA102" s="29"/>
      <c r="BF102" s="9" t="s">
        <v>1049</v>
      </c>
      <c r="BG102" s="1">
        <v>101</v>
      </c>
    </row>
    <row r="103" spans="1:59">
      <c r="A103" s="1" t="str">
        <f t="shared" si="18"/>
        <v>|PT|&gt;|5/6|シールド数|&gt;||</v>
      </c>
      <c r="B103" s="1" t="s">
        <v>1049</v>
      </c>
      <c r="C103" s="1" t="s">
        <v>1069</v>
      </c>
      <c r="D103" s="1" t="s">
        <v>12</v>
      </c>
      <c r="E103" s="1" t="s">
        <v>1069</v>
      </c>
      <c r="F103" s="1" t="s">
        <v>1083</v>
      </c>
      <c r="G103" s="1" t="s">
        <v>1069</v>
      </c>
      <c r="H103" s="1" t="str">
        <f>IF(R102=0,"",R102)</f>
        <v>5/6</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row>
    <row r="104" spans="1:59">
      <c r="A104" s="1" t="str">
        <f t="shared" si="18"/>
        <v>&amp;br;&amp;br;</v>
      </c>
      <c r="B104" s="1" t="s">
        <v>1049</v>
      </c>
      <c r="C104" s="1" t="s">
        <v>1097</v>
      </c>
      <c r="R104" s="1"/>
      <c r="S104" s="1"/>
      <c r="T104" s="1"/>
      <c r="U104" s="1"/>
      <c r="V104" s="1"/>
      <c r="BF104" s="9" t="s">
        <v>1049</v>
      </c>
      <c r="BG104" s="1">
        <v>103</v>
      </c>
    </row>
    <row r="105" spans="1:59">
      <c r="A105" s="1" t="str">
        <f t="shared" si="18"/>
        <v>#back(text=戻る,left)</v>
      </c>
      <c r="B105" s="1" t="s">
        <v>1049</v>
      </c>
      <c r="C105" s="1" t="s">
        <v>1100</v>
      </c>
      <c r="R105" s="1"/>
      <c r="S105" s="1"/>
      <c r="T105" s="1"/>
      <c r="U105" s="1"/>
      <c r="V105" s="1"/>
      <c r="BF105" s="9" t="s">
        <v>1049</v>
      </c>
      <c r="BG105" s="1">
        <v>104</v>
      </c>
    </row>
    <row r="106" spans="1:59">
      <c r="A106" s="1" t="str">
        <f t="shared" si="18"/>
        <v>&amp;br;</v>
      </c>
      <c r="B106" s="1" t="s">
        <v>1049</v>
      </c>
      <c r="C106" s="1" t="s">
        <v>1048</v>
      </c>
      <c r="R106" s="1"/>
      <c r="S106" s="1"/>
      <c r="T106" s="1"/>
      <c r="U106" s="1"/>
      <c r="V106" s="1"/>
      <c r="BF106" s="9" t="s">
        <v>1049</v>
      </c>
      <c r="BG106" s="1">
        <v>105</v>
      </c>
    </row>
    <row r="107" spans="1:59">
      <c r="A107" s="1" t="str">
        <f t="shared" si="18"/>
        <v>#comment(above,nsize=[15],size=[30],num=[10])</v>
      </c>
      <c r="B107" s="1" t="s">
        <v>1049</v>
      </c>
      <c r="C107" s="1" t="s">
        <v>1108</v>
      </c>
      <c r="R107" s="1"/>
      <c r="S107" s="1"/>
      <c r="T107" s="1"/>
      <c r="U107" s="1"/>
      <c r="V107" s="1"/>
      <c r="BF107" s="9" t="s">
        <v>1049</v>
      </c>
      <c r="BG107" s="1">
        <v>106</v>
      </c>
    </row>
    <row r="108" spans="1:59">
      <c r="A108" s="1" t="str">
        <f t="shared" si="18"/>
        <v>&amp;br;&amp;br;</v>
      </c>
      <c r="B108" s="1" t="s">
        <v>1049</v>
      </c>
      <c r="C108" s="1" t="s">
        <v>1097</v>
      </c>
      <c r="R108" s="1"/>
      <c r="S108" s="1"/>
      <c r="T108" s="1"/>
      <c r="U108" s="1"/>
      <c r="V108" s="1"/>
      <c r="BF108" s="9" t="s">
        <v>1049</v>
      </c>
      <c r="BG108" s="1">
        <v>107</v>
      </c>
    </row>
    <row r="109" spans="1:59">
      <c r="A109" s="1" t="str">
        <f t="shared" si="18"/>
        <v/>
      </c>
      <c r="B109" s="1" t="s">
        <v>1049</v>
      </c>
      <c r="Q109" s="5"/>
      <c r="R109" s="6"/>
      <c r="S109" s="6"/>
      <c r="T109" s="6"/>
      <c r="U109" s="6"/>
      <c r="V109" s="7"/>
      <c r="W109" s="8">
        <v>9</v>
      </c>
      <c r="X109" s="5"/>
      <c r="Y109" s="26"/>
      <c r="Z109" s="26"/>
      <c r="AA109" s="27"/>
      <c r="BF109" s="9" t="s">
        <v>1049</v>
      </c>
      <c r="BG109" s="1">
        <v>108</v>
      </c>
    </row>
    <row r="110" spans="1:59">
      <c r="A110" s="1" t="str">
        <f t="shared" si="18"/>
        <v>*無私の霊魂/Selfless Spirit</v>
      </c>
      <c r="B110" s="1" t="s">
        <v>1049</v>
      </c>
      <c r="C110" s="1" t="str">
        <f>"*"&amp;R110&amp;"/"&amp;T110</f>
        <v>*無私の霊魂/Selfless Spirit</v>
      </c>
      <c r="Q110" s="9" t="s">
        <v>3</v>
      </c>
      <c r="R110" s="10" t="str">
        <f>INDEX(AJ:AJ,W109+1)</f>
        <v>無私の霊魂</v>
      </c>
      <c r="S110" s="11" t="s">
        <v>4</v>
      </c>
      <c r="T110" s="10" t="str">
        <f>INDEX(AK:AK,W109+1)</f>
        <v>Selfless Spirit</v>
      </c>
      <c r="U110" s="11"/>
      <c r="V110" s="12"/>
      <c r="W110" s="13"/>
      <c r="X110" s="9"/>
      <c r="Y110" s="28"/>
      <c r="Z110" s="28"/>
      <c r="AA110" s="29"/>
      <c r="BF110" s="9" t="s">
        <v>1049</v>
      </c>
      <c r="BG110" s="1">
        <v>109</v>
      </c>
    </row>
    <row r="111" spans="1:59">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白</v>
      </c>
      <c r="S111" s="15" t="s">
        <v>1</v>
      </c>
      <c r="T111" s="10" t="str">
        <f>INDEX(AG:AG,W109+1)</f>
        <v>レア</v>
      </c>
      <c r="U111" s="15" t="s">
        <v>2</v>
      </c>
      <c r="V111" s="10">
        <f>INDEX(AI:AI,W109+1)</f>
        <v>10</v>
      </c>
      <c r="W111" s="16"/>
      <c r="X111" s="10" t="str">
        <f>INDEX(AQ:AQ,W109+1)</f>
        <v>飛行</v>
      </c>
      <c r="Y111" s="28"/>
      <c r="Z111" s="28"/>
      <c r="AA111" s="29"/>
      <c r="BF111" s="9" t="s">
        <v>1049</v>
      </c>
      <c r="BG111" s="1">
        <v>110</v>
      </c>
    </row>
    <row r="112" spans="1:59">
      <c r="A112" s="1" t="str">
        <f t="shared" si="18"/>
        <v>|色|白|レアリティ|レア|マナコスト|10|</v>
      </c>
      <c r="B112" s="1" t="s">
        <v>1049</v>
      </c>
      <c r="C112" s="1" t="s">
        <v>1069</v>
      </c>
      <c r="D112" s="4" t="s">
        <v>0</v>
      </c>
      <c r="E112" s="1" t="s">
        <v>1069</v>
      </c>
      <c r="F112" s="1" t="str">
        <f>IF(R111=0,"",R111)</f>
        <v>白</v>
      </c>
      <c r="G112" s="1" t="s">
        <v>1069</v>
      </c>
      <c r="H112" s="4" t="s">
        <v>1073</v>
      </c>
      <c r="I112" s="1" t="s">
        <v>1069</v>
      </c>
      <c r="J112" s="1" t="str">
        <f>IF(T111=0,"",T111)</f>
        <v>レア</v>
      </c>
      <c r="K112" s="1" t="s">
        <v>1069</v>
      </c>
      <c r="L112" s="4" t="s">
        <v>1074</v>
      </c>
      <c r="M112" s="1" t="s">
        <v>1069</v>
      </c>
      <c r="N112" s="1">
        <f>IF(V111=0,"",V111)</f>
        <v>10</v>
      </c>
      <c r="O112" s="1" t="s">
        <v>1069</v>
      </c>
      <c r="Q112" s="9" t="s">
        <v>5</v>
      </c>
      <c r="R112" s="10" t="str">
        <f>INDEX(AL:AL,W109+1)</f>
        <v>クリーチャー</v>
      </c>
      <c r="S112" s="15" t="s">
        <v>1075</v>
      </c>
      <c r="T112" s="10" t="str">
        <f>INDEX(AN:AN,W109+1)</f>
        <v>スピリット</v>
      </c>
      <c r="U112" s="10" t="str">
        <f>INDEX(AO:AO,W109+1)</f>
        <v>クレリック</v>
      </c>
      <c r="V112" s="10">
        <f>INDEX(AP:AP,W109+1)</f>
        <v>0</v>
      </c>
      <c r="W112" s="16"/>
      <c r="X112" s="10" t="str">
        <f>INDEX(AZ:AZ,W109+1)</f>
        <v>飛行</v>
      </c>
      <c r="Y112" s="10" t="str">
        <f>INDEX(BA:BA,W109+1)</f>
        <v/>
      </c>
      <c r="Z112" s="10" t="str">
        <f>INDEX(BB:BB,W109+1)</f>
        <v/>
      </c>
      <c r="AA112" s="10">
        <f>INDEX(BC:BC,W109+1)</f>
        <v>0</v>
      </c>
      <c r="BF112" s="9" t="s">
        <v>1049</v>
      </c>
      <c r="BG112" s="1">
        <v>111</v>
      </c>
    </row>
    <row r="113" spans="1:59">
      <c r="A113" s="1" t="str">
        <f t="shared" si="18"/>
        <v>|種別|クリーチャー|サブタイプ|スピリット|クレリック||</v>
      </c>
      <c r="B113" s="1" t="s">
        <v>1049</v>
      </c>
      <c r="C113" s="1" t="s">
        <v>1069</v>
      </c>
      <c r="D113" s="4" t="s">
        <v>5</v>
      </c>
      <c r="E113" s="1" t="s">
        <v>1069</v>
      </c>
      <c r="F113" s="1" t="str">
        <f>IF(R112=0,"",R112)</f>
        <v>クリーチャー</v>
      </c>
      <c r="G113" s="1" t="s">
        <v>1069</v>
      </c>
      <c r="H113" s="4" t="s">
        <v>1078</v>
      </c>
      <c r="I113" s="1" t="s">
        <v>1069</v>
      </c>
      <c r="J113" s="1" t="str">
        <f>IF(T112=0,"",T112)</f>
        <v>スピリット</v>
      </c>
      <c r="K113" s="1" t="s">
        <v>1069</v>
      </c>
      <c r="L113" s="1" t="str">
        <f>IF(U112=0,"",U112)</f>
        <v>クレリック</v>
      </c>
      <c r="M113" s="1" t="s">
        <v>1069</v>
      </c>
      <c r="N113" s="1" t="str">
        <f>IF(V112=0,"",V112)</f>
        <v/>
      </c>
      <c r="O113" s="1" t="s">
        <v>1069</v>
      </c>
      <c r="Q113" s="9" t="s">
        <v>1079</v>
      </c>
      <c r="R113" s="10" t="str">
        <f>INDEX(BD:BD,W109+1)</f>
        <v>飛行&amp;br;ジェム2個を起動する：あなたのターン終了時まで、あなたがコントロールする各クリーチャーはダメージ軽減を得る。</v>
      </c>
      <c r="S113" s="11"/>
      <c r="T113" s="11"/>
      <c r="U113" s="11"/>
      <c r="V113" s="12"/>
      <c r="W113" s="16"/>
      <c r="X113" s="8"/>
      <c r="Y113" s="8"/>
      <c r="Z113" s="8"/>
      <c r="AA113" s="30"/>
      <c r="BF113" s="9" t="s">
        <v>1049</v>
      </c>
      <c r="BG113" s="1">
        <v>112</v>
      </c>
    </row>
    <row r="114" spans="1:59">
      <c r="A114" s="1" t="str">
        <f t="shared" si="18"/>
        <v>|テキスト|&gt;|&gt;|&gt;|&gt;|飛行&amp;br;ジェム2個を起動する：あなたのターン終了時まで、あなたがコントロールする各クリーチャーはダメージ軽減を得る。|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飛行&amp;br;ジェム2個を起動する：あなたのターン終了時まで、あなたがコントロールする各クリーチャーはダメージ軽減を得る。</v>
      </c>
      <c r="O114" s="1" t="s">
        <v>1069</v>
      </c>
      <c r="Q114" s="14" t="s">
        <v>21</v>
      </c>
      <c r="R114" s="10" t="str">
        <f>INDEX(BE:BE,W109+1)</f>
        <v>Activate 2: Each creature you control gains Prevent Damage until the end of your turn.</v>
      </c>
      <c r="S114" s="11" t="s">
        <v>1173</v>
      </c>
      <c r="T114" s="10" t="str">
        <f>IF(X114="","",X114&amp;IF(Y114="",""," "&amp;Y114)&amp;IF(Z114="",""," "&amp;Z114)&amp;IF(AA114="",""," "&amp;AA114))</f>
        <v>Flying  </v>
      </c>
      <c r="U114" s="11"/>
      <c r="V114" s="12"/>
      <c r="W114" s="16" t="s">
        <v>1084</v>
      </c>
      <c r="X114" s="9" t="str">
        <f t="shared" ref="X114:AA114" si="26">IF(ISERROR(IF(LEN(X113)&gt;1,X113,VLOOKUP(X112,$AC:$AD,2,FALSE))),"",IF(LEN(X113)&gt;1,X113,VLOOKUP(X112,$AC:$AD,2,FALSE)))</f>
        <v>Flying</v>
      </c>
      <c r="Y114" s="9" t="str">
        <f t="shared" si="26"/>
        <v/>
      </c>
      <c r="Z114" s="9" t="str">
        <f t="shared" si="26"/>
        <v/>
      </c>
      <c r="AA114" s="9" t="str">
        <f t="shared" si="26"/>
        <v> </v>
      </c>
      <c r="BF114" s="9" t="s">
        <v>1049</v>
      </c>
      <c r="BG114" s="1">
        <v>113</v>
      </c>
    </row>
    <row r="115" spans="1:59">
      <c r="A115" s="1" t="str">
        <f t="shared" si="18"/>
        <v>|英テキスト|&gt;|&gt;|&gt;|&gt;|Flying  &amp;br;Activate 2: Each creature you control gains Prevent Damage until the end of your turn.|</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Flying  &amp;br;Activate 2: Each creature you control gains Prevent Damage until the end of your turn.</v>
      </c>
      <c r="O115" s="1" t="s">
        <v>1069</v>
      </c>
      <c r="Q115" s="9" t="s">
        <v>12</v>
      </c>
      <c r="R115" s="10" t="str">
        <f>IF(INDEX(AX:AX,W109+1)="",0,INDEX(AX:AX,W109+1)&amp;"/"&amp;INDEX(AY:AY,W109+1))</f>
        <v>6/5</v>
      </c>
      <c r="S115" s="11"/>
      <c r="T115" s="11"/>
      <c r="U115" s="11"/>
      <c r="V115" s="12"/>
      <c r="W115" s="16"/>
      <c r="X115" s="9"/>
      <c r="Y115" s="28"/>
      <c r="Z115" s="28"/>
      <c r="AA115" s="29"/>
      <c r="BF115" s="9" t="s">
        <v>1049</v>
      </c>
      <c r="BG115" s="1">
        <v>114</v>
      </c>
    </row>
    <row r="116" spans="1:59">
      <c r="A116" s="1" t="str">
        <f t="shared" si="18"/>
        <v>|PT|&gt;|6/5|シールド数|&gt;||</v>
      </c>
      <c r="B116" s="1" t="s">
        <v>1049</v>
      </c>
      <c r="C116" s="1" t="s">
        <v>1069</v>
      </c>
      <c r="D116" s="1" t="s">
        <v>12</v>
      </c>
      <c r="E116" s="1" t="s">
        <v>1069</v>
      </c>
      <c r="F116" s="1" t="s">
        <v>1083</v>
      </c>
      <c r="G116" s="1" t="s">
        <v>1069</v>
      </c>
      <c r="H116" s="1" t="str">
        <f>IF(R115=0,"",R115)</f>
        <v>6/5</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row>
    <row r="117" spans="1:59">
      <c r="A117" s="1" t="str">
        <f t="shared" si="18"/>
        <v>&amp;br;&amp;br;</v>
      </c>
      <c r="B117" s="1" t="s">
        <v>1049</v>
      </c>
      <c r="C117" s="1" t="s">
        <v>1097</v>
      </c>
      <c r="R117" s="1"/>
      <c r="S117" s="1"/>
      <c r="T117" s="1"/>
      <c r="U117" s="1"/>
      <c r="V117" s="1"/>
      <c r="BF117" s="9" t="s">
        <v>1049</v>
      </c>
      <c r="BG117" s="1">
        <v>116</v>
      </c>
    </row>
    <row r="118" spans="1:59">
      <c r="A118" s="1" t="str">
        <f t="shared" si="18"/>
        <v>#back(text=戻る,left)</v>
      </c>
      <c r="B118" s="1" t="s">
        <v>1049</v>
      </c>
      <c r="C118" s="1" t="s">
        <v>1100</v>
      </c>
      <c r="R118" s="1"/>
      <c r="S118" s="1"/>
      <c r="T118" s="1"/>
      <c r="U118" s="1"/>
      <c r="V118" s="1"/>
      <c r="BF118" s="9" t="s">
        <v>1049</v>
      </c>
      <c r="BG118" s="1">
        <v>117</v>
      </c>
    </row>
    <row r="119" spans="1:59">
      <c r="A119" s="1" t="str">
        <f t="shared" si="18"/>
        <v>&amp;br;</v>
      </c>
      <c r="B119" s="1" t="s">
        <v>1049</v>
      </c>
      <c r="C119" s="1" t="s">
        <v>1048</v>
      </c>
      <c r="R119" s="1"/>
      <c r="S119" s="1"/>
      <c r="T119" s="1"/>
      <c r="U119" s="1"/>
      <c r="V119" s="1"/>
      <c r="BF119" s="9" t="s">
        <v>1049</v>
      </c>
      <c r="BG119" s="1">
        <v>118</v>
      </c>
    </row>
    <row r="120" spans="1:59">
      <c r="A120" s="1" t="str">
        <f t="shared" si="18"/>
        <v>#comment(above,nsize=[15],size=[30],num=[10])</v>
      </c>
      <c r="B120" s="1" t="s">
        <v>1049</v>
      </c>
      <c r="C120" s="1" t="s">
        <v>1108</v>
      </c>
      <c r="R120" s="1"/>
      <c r="S120" s="1"/>
      <c r="T120" s="1"/>
      <c r="U120" s="1"/>
      <c r="V120" s="1"/>
      <c r="BF120" s="9" t="s">
        <v>1049</v>
      </c>
      <c r="BG120" s="1">
        <v>119</v>
      </c>
    </row>
    <row r="121" spans="1:59">
      <c r="A121" s="1" t="str">
        <f t="shared" si="18"/>
        <v>&amp;br;&amp;br;</v>
      </c>
      <c r="B121" s="1" t="s">
        <v>1049</v>
      </c>
      <c r="C121" s="1" t="s">
        <v>1097</v>
      </c>
      <c r="R121" s="1"/>
      <c r="S121" s="1"/>
      <c r="T121" s="1"/>
      <c r="U121" s="1"/>
      <c r="V121" s="1"/>
      <c r="BF121" s="9" t="s">
        <v>1049</v>
      </c>
      <c r="BG121" s="1">
        <v>120</v>
      </c>
    </row>
    <row r="122" spans="1:59">
      <c r="A122" s="1" t="str">
        <f t="shared" si="18"/>
        <v/>
      </c>
      <c r="B122" s="1" t="s">
        <v>1049</v>
      </c>
      <c r="Q122" s="5"/>
      <c r="R122" s="6"/>
      <c r="S122" s="6"/>
      <c r="T122" s="6"/>
      <c r="U122" s="6"/>
      <c r="V122" s="7"/>
      <c r="W122" s="8">
        <v>10</v>
      </c>
      <c r="X122" s="5"/>
      <c r="Y122" s="26"/>
      <c r="Z122" s="26"/>
      <c r="AA122" s="27"/>
      <c r="BF122" s="9" t="s">
        <v>1049</v>
      </c>
      <c r="BG122" s="1">
        <v>121</v>
      </c>
    </row>
    <row r="123" spans="1:59">
      <c r="A123" s="1" t="str">
        <f t="shared" si="18"/>
        <v>*消えゆく光、ブルーナ/Bruna, the Fading Light</v>
      </c>
      <c r="B123" s="1" t="s">
        <v>1049</v>
      </c>
      <c r="C123" s="1" t="str">
        <f>"*"&amp;R123&amp;"/"&amp;T123</f>
        <v>*消えゆく光、ブルーナ/Bruna, the Fading Light</v>
      </c>
      <c r="Q123" s="9" t="s">
        <v>3</v>
      </c>
      <c r="R123" s="10" t="str">
        <f>INDEX(AJ:AJ,W122+1)</f>
        <v>消えゆく光、ブルーナ</v>
      </c>
      <c r="S123" s="11" t="s">
        <v>4</v>
      </c>
      <c r="T123" s="10" t="str">
        <f>INDEX(AK:AK,W122+1)</f>
        <v>Bruna, the Fading Light</v>
      </c>
      <c r="U123" s="11"/>
      <c r="V123" s="12"/>
      <c r="W123" s="13"/>
      <c r="X123" s="9"/>
      <c r="Y123" s="28"/>
      <c r="Z123" s="28"/>
      <c r="AA123" s="29"/>
      <c r="BF123" s="9" t="s">
        <v>1049</v>
      </c>
      <c r="BG123" s="1">
        <v>122</v>
      </c>
    </row>
    <row r="124" spans="1:59">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白</v>
      </c>
      <c r="S124" s="15" t="s">
        <v>1</v>
      </c>
      <c r="T124" s="10" t="str">
        <f>INDEX(AG:AG,W122+1)</f>
        <v>レア</v>
      </c>
      <c r="U124" s="15" t="s">
        <v>2</v>
      </c>
      <c r="V124" s="10">
        <f>INDEX(AI:AI,W122+1)</f>
        <v>18</v>
      </c>
      <c r="W124" s="16"/>
      <c r="X124" s="10" t="str">
        <f>INDEX(AQ:AQ,W122+1)</f>
        <v>飛行 警戒</v>
      </c>
      <c r="Y124" s="28"/>
      <c r="Z124" s="28"/>
      <c r="AA124" s="29"/>
      <c r="BF124" s="9" t="s">
        <v>1049</v>
      </c>
      <c r="BG124" s="1">
        <v>123</v>
      </c>
    </row>
    <row r="125" spans="1:59">
      <c r="A125" s="1" t="str">
        <f t="shared" si="18"/>
        <v>|色|白|レアリティ|レア|マナコスト|18|</v>
      </c>
      <c r="B125" s="1" t="s">
        <v>1049</v>
      </c>
      <c r="C125" s="1" t="s">
        <v>1069</v>
      </c>
      <c r="D125" s="4" t="s">
        <v>0</v>
      </c>
      <c r="E125" s="1" t="s">
        <v>1069</v>
      </c>
      <c r="F125" s="1" t="str">
        <f>IF(R124=0,"",R124)</f>
        <v>白</v>
      </c>
      <c r="G125" s="1" t="s">
        <v>1069</v>
      </c>
      <c r="H125" s="4" t="s">
        <v>1073</v>
      </c>
      <c r="I125" s="1" t="s">
        <v>1069</v>
      </c>
      <c r="J125" s="1" t="str">
        <f>IF(T124=0,"",T124)</f>
        <v>レア</v>
      </c>
      <c r="K125" s="1" t="s">
        <v>1069</v>
      </c>
      <c r="L125" s="4" t="s">
        <v>1074</v>
      </c>
      <c r="M125" s="1" t="s">
        <v>1069</v>
      </c>
      <c r="N125" s="1">
        <f>IF(V124=0,"",V124)</f>
        <v>18</v>
      </c>
      <c r="O125" s="1" t="s">
        <v>1069</v>
      </c>
      <c r="Q125" s="9" t="s">
        <v>5</v>
      </c>
      <c r="R125" s="10" t="str">
        <f>INDEX(AL:AL,W122+1)</f>
        <v>クリーチャー</v>
      </c>
      <c r="S125" s="15" t="s">
        <v>1075</v>
      </c>
      <c r="T125" s="10" t="str">
        <f>INDEX(AN:AN,W122+1)</f>
        <v>天使</v>
      </c>
      <c r="U125" s="10" t="str">
        <f>INDEX(AO:AO,W122+1)</f>
        <v>ホラー</v>
      </c>
      <c r="V125" s="10">
        <f>INDEX(AP:AP,W122+1)</f>
        <v>0</v>
      </c>
      <c r="W125" s="16"/>
      <c r="X125" s="10" t="str">
        <f>INDEX(AZ:AZ,W122+1)</f>
        <v>飛行</v>
      </c>
      <c r="Y125" s="10" t="str">
        <f>INDEX(BA:BA,W122+1)</f>
        <v>警戒</v>
      </c>
      <c r="Z125" s="10" t="str">
        <f>INDEX(BB:BB,W122+1)</f>
        <v/>
      </c>
      <c r="AA125" s="10">
        <f>INDEX(BC:BC,W122+1)</f>
        <v>0</v>
      </c>
      <c r="BF125" s="9" t="s">
        <v>1049</v>
      </c>
      <c r="BG125" s="1">
        <v>124</v>
      </c>
    </row>
    <row r="126" spans="1:59">
      <c r="A126" s="1" t="str">
        <f t="shared" si="18"/>
        <v>|種別|クリーチャー|サブタイプ|天使|ホラー||</v>
      </c>
      <c r="B126" s="1" t="s">
        <v>1049</v>
      </c>
      <c r="C126" s="1" t="s">
        <v>1069</v>
      </c>
      <c r="D126" s="4" t="s">
        <v>5</v>
      </c>
      <c r="E126" s="1" t="s">
        <v>1069</v>
      </c>
      <c r="F126" s="1" t="str">
        <f>IF(R125=0,"",R125)</f>
        <v>クリーチャー</v>
      </c>
      <c r="G126" s="1" t="s">
        <v>1069</v>
      </c>
      <c r="H126" s="4" t="s">
        <v>1078</v>
      </c>
      <c r="I126" s="1" t="s">
        <v>1069</v>
      </c>
      <c r="J126" s="1" t="str">
        <f>IF(T125=0,"",T125)</f>
        <v>天使</v>
      </c>
      <c r="K126" s="1" t="s">
        <v>1069</v>
      </c>
      <c r="L126" s="1" t="str">
        <f>IF(U125=0,"",U125)</f>
        <v>ホラー</v>
      </c>
      <c r="M126" s="1" t="s">
        <v>1069</v>
      </c>
      <c r="N126" s="1" t="str">
        <f>IF(V125=0,"",V125)</f>
        <v/>
      </c>
      <c r="O126" s="1" t="s">
        <v>1069</v>
      </c>
      <c r="Q126" s="9" t="s">
        <v>1079</v>
      </c>
      <c r="R126" s="10" t="str">
        <f>INDEX(BD:BD,W122+1)</f>
        <v>飛行 警戒&amp;br;ジェム1個を起動する：あなたがコントロールしていて破壊された最後の人間を戦場に戻す。&amp;br;このクリーチャーは折れた刃、ギセラと合体する。</v>
      </c>
      <c r="S126" s="11"/>
      <c r="T126" s="11"/>
      <c r="U126" s="11"/>
      <c r="V126" s="12"/>
      <c r="W126" s="16"/>
      <c r="X126" s="8"/>
      <c r="Y126" s="8"/>
      <c r="Z126" s="8"/>
      <c r="AA126" s="30"/>
      <c r="BF126" s="9" t="s">
        <v>1049</v>
      </c>
      <c r="BG126" s="1">
        <v>125</v>
      </c>
    </row>
    <row r="127" spans="1:59">
      <c r="A127" s="1" t="str">
        <f t="shared" si="18"/>
        <v>|テキスト|&gt;|&gt;|&gt;|&gt;|飛行 警戒&amp;br;ジェム1個を起動する：あなたがコントロールしていて破壊された最後の人間を戦場に戻す。&amp;br;このクリーチャーは折れた刃、ギセラと合体する。|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飛行 警戒&amp;br;ジェム1個を起動する：あなたがコントロールしていて破壊された最後の人間を戦場に戻す。&amp;br;このクリーチャーは折れた刃、ギセラと合体する。</v>
      </c>
      <c r="O127" s="1" t="s">
        <v>1069</v>
      </c>
      <c r="Q127" s="14" t="s">
        <v>21</v>
      </c>
      <c r="R127" s="10" t="str">
        <f>INDEX(BE:BE,W122+1)</f>
        <v>Activate 1: The last Human you controlled that was Destroyed is Returned to the battlefield.&amp;br;This creature Melds with Gisela, the Broken Blade</v>
      </c>
      <c r="S127" s="11" t="s">
        <v>1173</v>
      </c>
      <c r="T127" s="10" t="str">
        <f>IF(X127="","",X127&amp;IF(Y127="",""," "&amp;Y127)&amp;IF(Z127="",""," "&amp;Z127)&amp;IF(AA127="",""," "&amp;AA127))</f>
        <v>Flying Vigiliance  </v>
      </c>
      <c r="U127" s="11"/>
      <c r="V127" s="12"/>
      <c r="W127" s="16" t="s">
        <v>1084</v>
      </c>
      <c r="X127" s="9" t="str">
        <f t="shared" ref="X127:AA127" si="28">IF(ISERROR(IF(LEN(X126)&gt;1,X126,VLOOKUP(X125,$AC:$AD,2,FALSE))),"",IF(LEN(X126)&gt;1,X126,VLOOKUP(X125,$AC:$AD,2,FALSE)))</f>
        <v>Flying</v>
      </c>
      <c r="Y127" s="9" t="str">
        <f t="shared" si="28"/>
        <v>Vigiliance</v>
      </c>
      <c r="Z127" s="9" t="str">
        <f t="shared" si="28"/>
        <v/>
      </c>
      <c r="AA127" s="9" t="str">
        <f t="shared" si="28"/>
        <v> </v>
      </c>
      <c r="BF127" s="9" t="s">
        <v>1049</v>
      </c>
      <c r="BG127" s="1">
        <v>126</v>
      </c>
    </row>
    <row r="128" spans="1:59">
      <c r="A128" s="1" t="str">
        <f t="shared" si="18"/>
        <v>|英テキスト|&gt;|&gt;|&gt;|&gt;|Flying Vigiliance  &amp;br;Activate 1: The last Human you controlled that was Destroyed is Returned to the battlefield.&amp;br;This creature Melds with Gisela, the Broken Blade|</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Flying Vigiliance  &amp;br;Activate 1: The last Human you controlled that was Destroyed is Returned to the battlefield.&amp;br;This creature Melds with Gisela, the Broken Blade</v>
      </c>
      <c r="O128" s="1" t="s">
        <v>1069</v>
      </c>
      <c r="Q128" s="9" t="s">
        <v>12</v>
      </c>
      <c r="R128" s="10" t="str">
        <f>IF(INDEX(AX:AX,W122+1)="",0,INDEX(AX:AX,W122+1)&amp;"/"&amp;INDEX(AY:AY,W122+1))</f>
        <v>5/7</v>
      </c>
      <c r="S128" s="11"/>
      <c r="T128" s="11"/>
      <c r="U128" s="11"/>
      <c r="V128" s="12"/>
      <c r="W128" s="16"/>
      <c r="X128" s="9"/>
      <c r="Y128" s="28"/>
      <c r="Z128" s="28"/>
      <c r="AA128" s="29"/>
      <c r="BF128" s="9" t="s">
        <v>1049</v>
      </c>
      <c r="BG128" s="1">
        <v>127</v>
      </c>
    </row>
    <row r="129" spans="1:59">
      <c r="A129" s="1" t="str">
        <f t="shared" si="18"/>
        <v>|PT|&gt;|5/7|シールド数|&gt;||</v>
      </c>
      <c r="B129" s="1" t="s">
        <v>1049</v>
      </c>
      <c r="C129" s="1" t="s">
        <v>1069</v>
      </c>
      <c r="D129" s="1" t="s">
        <v>12</v>
      </c>
      <c r="E129" s="1" t="s">
        <v>1069</v>
      </c>
      <c r="F129" s="1" t="s">
        <v>1083</v>
      </c>
      <c r="G129" s="1" t="s">
        <v>1069</v>
      </c>
      <c r="H129" s="1" t="str">
        <f>IF(R128=0,"",R128)</f>
        <v>5/7</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row>
    <row r="130" spans="1:59">
      <c r="A130" s="1" t="str">
        <f t="shared" si="18"/>
        <v>&amp;br;&amp;br;</v>
      </c>
      <c r="B130" s="1" t="s">
        <v>1049</v>
      </c>
      <c r="C130" s="1" t="s">
        <v>1097</v>
      </c>
      <c r="R130" s="1"/>
      <c r="S130" s="1"/>
      <c r="T130" s="1"/>
      <c r="U130" s="1"/>
      <c r="V130" s="1"/>
      <c r="BF130" s="9" t="s">
        <v>1049</v>
      </c>
      <c r="BG130" s="1">
        <v>129</v>
      </c>
    </row>
    <row r="131" spans="1:59">
      <c r="A131" s="1" t="str">
        <f t="shared" si="18"/>
        <v>#back(text=戻る,left)</v>
      </c>
      <c r="B131" s="1" t="s">
        <v>1049</v>
      </c>
      <c r="C131" s="1" t="s">
        <v>1100</v>
      </c>
      <c r="R131" s="1"/>
      <c r="S131" s="1"/>
      <c r="T131" s="1"/>
      <c r="U131" s="1"/>
      <c r="V131" s="1"/>
      <c r="BF131" s="9" t="s">
        <v>1049</v>
      </c>
      <c r="BG131" s="1">
        <v>130</v>
      </c>
    </row>
    <row r="132" spans="1:59">
      <c r="A132" s="1" t="str">
        <f t="shared" si="18"/>
        <v>&amp;br;</v>
      </c>
      <c r="B132" s="1" t="s">
        <v>1049</v>
      </c>
      <c r="C132" s="1" t="s">
        <v>1048</v>
      </c>
      <c r="R132" s="1"/>
      <c r="S132" s="1"/>
      <c r="T132" s="1"/>
      <c r="U132" s="1"/>
      <c r="V132" s="1"/>
      <c r="BF132" s="9" t="s">
        <v>1049</v>
      </c>
      <c r="BG132" s="1">
        <v>131</v>
      </c>
    </row>
    <row r="133" spans="1:59">
      <c r="A133" s="1" t="str">
        <f t="shared" si="18"/>
        <v>#comment(above,nsize=[15],size=[30],num=[10])</v>
      </c>
      <c r="B133" s="1" t="s">
        <v>1049</v>
      </c>
      <c r="C133" s="1" t="s">
        <v>1108</v>
      </c>
      <c r="R133" s="1"/>
      <c r="S133" s="1"/>
      <c r="T133" s="1"/>
      <c r="U133" s="1"/>
      <c r="V133" s="1"/>
      <c r="BF133" s="9" t="s">
        <v>1049</v>
      </c>
      <c r="BG133" s="1">
        <v>132</v>
      </c>
    </row>
    <row r="134" spans="1:59">
      <c r="A134" s="1" t="str">
        <f t="shared" ref="A134:A197" si="29">CONCATENATE(C134,D134,E134,F134,G134,H134,I134,J134,K134,L134,M134,N134,O134,P134)</f>
        <v>&amp;br;&amp;br;</v>
      </c>
      <c r="B134" s="1" t="s">
        <v>1049</v>
      </c>
      <c r="C134" s="1" t="s">
        <v>1097</v>
      </c>
      <c r="R134" s="1"/>
      <c r="S134" s="1"/>
      <c r="T134" s="1"/>
      <c r="U134" s="1"/>
      <c r="V134" s="1"/>
      <c r="BF134" s="9" t="s">
        <v>1049</v>
      </c>
      <c r="BG134" s="1">
        <v>133</v>
      </c>
    </row>
    <row r="135" spans="1:59">
      <c r="A135" s="1" t="str">
        <f t="shared" si="29"/>
        <v/>
      </c>
      <c r="B135" s="1" t="s">
        <v>1049</v>
      </c>
      <c r="Q135" s="5"/>
      <c r="R135" s="6"/>
      <c r="S135" s="6"/>
      <c r="T135" s="6"/>
      <c r="U135" s="6"/>
      <c r="V135" s="7"/>
      <c r="W135" s="8">
        <v>11</v>
      </c>
      <c r="X135" s="5"/>
      <c r="Y135" s="26"/>
      <c r="Z135" s="26"/>
      <c r="AA135" s="27"/>
      <c r="BF135" s="9" t="s">
        <v>1049</v>
      </c>
      <c r="BG135" s="1">
        <v>134</v>
      </c>
    </row>
    <row r="136" spans="1:59">
      <c r="A136" s="1" t="str">
        <f t="shared" si="29"/>
        <v>*折れた刃、ギセラ/Gisela, the Broken Blade</v>
      </c>
      <c r="B136" s="1" t="s">
        <v>1049</v>
      </c>
      <c r="C136" s="1" t="str">
        <f>"*"&amp;R136&amp;"/"&amp;T136</f>
        <v>*折れた刃、ギセラ/Gisela, the Broken Blade</v>
      </c>
      <c r="Q136" s="9" t="s">
        <v>3</v>
      </c>
      <c r="R136" s="10" t="str">
        <f>INDEX(AJ:AJ,W135+1)</f>
        <v>折れた刃、ギセラ</v>
      </c>
      <c r="S136" s="11" t="s">
        <v>4</v>
      </c>
      <c r="T136" s="10" t="str">
        <f>INDEX(AK:AK,W135+1)</f>
        <v>Gisela, the Broken Blade</v>
      </c>
      <c r="U136" s="11"/>
      <c r="V136" s="12"/>
      <c r="W136" s="13"/>
      <c r="X136" s="9"/>
      <c r="Y136" s="28"/>
      <c r="Z136" s="28"/>
      <c r="AA136" s="29"/>
      <c r="BF136" s="9" t="s">
        <v>1049</v>
      </c>
      <c r="BG136" s="1">
        <v>135</v>
      </c>
    </row>
    <row r="137" spans="1:59">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白</v>
      </c>
      <c r="S137" s="15" t="s">
        <v>1</v>
      </c>
      <c r="T137" s="10" t="str">
        <f>INDEX(AG:AG,W135+1)</f>
        <v>神話レア</v>
      </c>
      <c r="U137" s="15" t="s">
        <v>2</v>
      </c>
      <c r="V137" s="10">
        <f>INDEX(AI:AI,W135+1)</f>
        <v>12</v>
      </c>
      <c r="W137" s="16"/>
      <c r="X137" s="10" t="str">
        <f>INDEX(AQ:AQ,W135+1)</f>
        <v>飛行 先制攻撃 絆魂</v>
      </c>
      <c r="Y137" s="28"/>
      <c r="Z137" s="28"/>
      <c r="AA137" s="29"/>
      <c r="BF137" s="9" t="s">
        <v>1049</v>
      </c>
      <c r="BG137" s="1">
        <v>136</v>
      </c>
    </row>
    <row r="138" spans="1:59">
      <c r="A138" s="1" t="str">
        <f t="shared" si="29"/>
        <v>|色|白|レアリティ|神話レア|マナコスト|12|</v>
      </c>
      <c r="B138" s="1" t="s">
        <v>1049</v>
      </c>
      <c r="C138" s="1" t="s">
        <v>1069</v>
      </c>
      <c r="D138" s="4" t="s">
        <v>0</v>
      </c>
      <c r="E138" s="1" t="s">
        <v>1069</v>
      </c>
      <c r="F138" s="1" t="str">
        <f>IF(R137=0,"",R137)</f>
        <v>白</v>
      </c>
      <c r="G138" s="1" t="s">
        <v>1069</v>
      </c>
      <c r="H138" s="4" t="s">
        <v>1073</v>
      </c>
      <c r="I138" s="1" t="s">
        <v>1069</v>
      </c>
      <c r="J138" s="1" t="str">
        <f>IF(T137=0,"",T137)</f>
        <v>神話レア</v>
      </c>
      <c r="K138" s="1" t="s">
        <v>1069</v>
      </c>
      <c r="L138" s="4" t="s">
        <v>1074</v>
      </c>
      <c r="M138" s="1" t="s">
        <v>1069</v>
      </c>
      <c r="N138" s="1">
        <f>IF(V137=0,"",V137)</f>
        <v>12</v>
      </c>
      <c r="O138" s="1" t="s">
        <v>1069</v>
      </c>
      <c r="Q138" s="9" t="s">
        <v>5</v>
      </c>
      <c r="R138" s="10" t="str">
        <f>INDEX(AL:AL,W135+1)</f>
        <v>クリーチャー</v>
      </c>
      <c r="S138" s="15" t="s">
        <v>1075</v>
      </c>
      <c r="T138" s="10" t="str">
        <f>INDEX(AN:AN,W135+1)</f>
        <v>天使</v>
      </c>
      <c r="U138" s="10" t="str">
        <f>INDEX(AO:AO,W135+1)</f>
        <v>ホラー</v>
      </c>
      <c r="V138" s="10">
        <f>INDEX(AP:AP,W135+1)</f>
        <v>0</v>
      </c>
      <c r="W138" s="16"/>
      <c r="X138" s="10" t="str">
        <f>INDEX(AZ:AZ,W135+1)</f>
        <v>飛行</v>
      </c>
      <c r="Y138" s="10" t="str">
        <f>INDEX(BA:BA,W135+1)</f>
        <v>先制</v>
      </c>
      <c r="Z138" s="10" t="str">
        <f>INDEX(BB:BB,W135+1)</f>
        <v>撃 </v>
      </c>
      <c r="AA138" s="10">
        <f>INDEX(BC:BC,W135+1)</f>
        <v>0</v>
      </c>
      <c r="BF138" s="9" t="s">
        <v>1049</v>
      </c>
      <c r="BG138" s="1">
        <v>137</v>
      </c>
    </row>
    <row r="139" spans="1:59">
      <c r="A139" s="1" t="str">
        <f t="shared" si="29"/>
        <v>|種別|クリーチャー|サブタイプ|天使|ホラー||</v>
      </c>
      <c r="B139" s="1" t="s">
        <v>1049</v>
      </c>
      <c r="C139" s="1" t="s">
        <v>1069</v>
      </c>
      <c r="D139" s="4" t="s">
        <v>5</v>
      </c>
      <c r="E139" s="1" t="s">
        <v>1069</v>
      </c>
      <c r="F139" s="1" t="str">
        <f>IF(R138=0,"",R138)</f>
        <v>クリーチャー</v>
      </c>
      <c r="G139" s="1" t="s">
        <v>1069</v>
      </c>
      <c r="H139" s="4" t="s">
        <v>1078</v>
      </c>
      <c r="I139" s="1" t="s">
        <v>1069</v>
      </c>
      <c r="J139" s="1" t="str">
        <f>IF(T138=0,"",T138)</f>
        <v>天使</v>
      </c>
      <c r="K139" s="1" t="s">
        <v>1069</v>
      </c>
      <c r="L139" s="1" t="str">
        <f>IF(U138=0,"",U138)</f>
        <v>ホラー</v>
      </c>
      <c r="M139" s="1" t="s">
        <v>1069</v>
      </c>
      <c r="N139" s="1" t="str">
        <f>IF(V138=0,"",V138)</f>
        <v/>
      </c>
      <c r="O139" s="1" t="s">
        <v>1069</v>
      </c>
      <c r="Q139" s="9" t="s">
        <v>1079</v>
      </c>
      <c r="R139" s="10" t="str">
        <f>INDEX(BD:BD,W135+1)</f>
        <v>飛行 先制攻撃 絆魂&amp;br;このクリーチャーは消えゆく光、ブルーナと合体する。</v>
      </c>
      <c r="S139" s="11"/>
      <c r="T139" s="11"/>
      <c r="U139" s="11"/>
      <c r="V139" s="12"/>
      <c r="W139" s="16"/>
      <c r="X139" s="8"/>
      <c r="Y139" s="8"/>
      <c r="Z139" s="8" t="s">
        <v>1058</v>
      </c>
      <c r="AA139" s="30"/>
      <c r="BF139" s="9" t="s">
        <v>1049</v>
      </c>
      <c r="BG139" s="1">
        <v>138</v>
      </c>
    </row>
    <row r="140" spans="1:59">
      <c r="A140" s="1" t="str">
        <f t="shared" si="29"/>
        <v>|テキスト|&gt;|&gt;|&gt;|&gt;|飛行 先制攻撃 絆魂&amp;br;このクリーチャーは消えゆく光、ブルーナと合体する。|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飛行 先制攻撃 絆魂&amp;br;このクリーチャーは消えゆく光、ブルーナと合体する。</v>
      </c>
      <c r="O140" s="1" t="s">
        <v>1069</v>
      </c>
      <c r="Q140" s="14" t="s">
        <v>21</v>
      </c>
      <c r="R140" s="10" t="str">
        <f>INDEX(BE:BE,W135+1)</f>
        <v>This creature Melds with Bruna, the Fading Light</v>
      </c>
      <c r="S140" s="11" t="s">
        <v>1173</v>
      </c>
      <c r="T140" s="10" t="str">
        <f>IF(X140="","",X140&amp;IF(Y140="",""," "&amp;Y140)&amp;IF(Z140="",""," "&amp;Z140)&amp;IF(AA140="",""," "&amp;AA140))</f>
        <v>Flying First strike Lifelink  </v>
      </c>
      <c r="U140" s="11"/>
      <c r="V140" s="12"/>
      <c r="W140" s="16" t="s">
        <v>1084</v>
      </c>
      <c r="X140" s="9" t="str">
        <f t="shared" ref="X140:AA140" si="31">IF(ISERROR(IF(LEN(X139)&gt;1,X139,VLOOKUP(X138,$AC:$AD,2,FALSE))),"",IF(LEN(X139)&gt;1,X139,VLOOKUP(X138,$AC:$AD,2,FALSE)))</f>
        <v>Flying</v>
      </c>
      <c r="Y140" s="9" t="str">
        <f t="shared" si="31"/>
        <v>First strike</v>
      </c>
      <c r="Z140" s="9" t="str">
        <f t="shared" si="31"/>
        <v>Lifelink</v>
      </c>
      <c r="AA140" s="9" t="str">
        <f t="shared" si="31"/>
        <v> </v>
      </c>
      <c r="BF140" s="9" t="s">
        <v>1049</v>
      </c>
      <c r="BG140" s="1">
        <v>139</v>
      </c>
    </row>
    <row r="141" spans="1:59">
      <c r="A141" s="1" t="str">
        <f t="shared" si="29"/>
        <v>|英テキスト|&gt;|&gt;|&gt;|&gt;|Flying First strike Lifelink  &amp;br;This creature Melds with Bruna, the Fading Light|</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Flying First strike Lifelink  &amp;br;This creature Melds with Bruna, the Fading Light</v>
      </c>
      <c r="O141" s="1" t="s">
        <v>1069</v>
      </c>
      <c r="Q141" s="9" t="s">
        <v>12</v>
      </c>
      <c r="R141" s="10" t="str">
        <f>IF(INDEX(AX:AX,W135+1)="",0,INDEX(AX:AX,W135+1)&amp;"/"&amp;INDEX(AY:AY,W135+1))</f>
        <v>8/8</v>
      </c>
      <c r="S141" s="11"/>
      <c r="T141" s="11"/>
      <c r="U141" s="11"/>
      <c r="V141" s="12"/>
      <c r="W141" s="16"/>
      <c r="X141" s="9"/>
      <c r="Y141" s="28"/>
      <c r="Z141" s="28"/>
      <c r="AA141" s="29"/>
      <c r="BF141" s="9" t="s">
        <v>1049</v>
      </c>
      <c r="BG141" s="1">
        <v>140</v>
      </c>
    </row>
    <row r="142" spans="1:59">
      <c r="A142" s="1" t="str">
        <f t="shared" si="29"/>
        <v>|PT|&gt;|8/8|シールド数|&gt;||</v>
      </c>
      <c r="B142" s="1" t="s">
        <v>1049</v>
      </c>
      <c r="C142" s="1" t="s">
        <v>1069</v>
      </c>
      <c r="D142" s="1" t="s">
        <v>12</v>
      </c>
      <c r="E142" s="1" t="s">
        <v>1069</v>
      </c>
      <c r="F142" s="1" t="s">
        <v>1083</v>
      </c>
      <c r="G142" s="1" t="s">
        <v>1069</v>
      </c>
      <c r="H142" s="1" t="str">
        <f>IF(R141=0,"",R141)</f>
        <v>8/8</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row>
    <row r="143" spans="1:59">
      <c r="A143" s="1" t="str">
        <f t="shared" si="29"/>
        <v>&amp;br;&amp;br;</v>
      </c>
      <c r="B143" s="1" t="s">
        <v>1049</v>
      </c>
      <c r="C143" s="1" t="s">
        <v>1097</v>
      </c>
      <c r="R143" s="1"/>
      <c r="S143" s="1"/>
      <c r="T143" s="1"/>
      <c r="U143" s="1"/>
      <c r="V143" s="1"/>
      <c r="BF143" s="9" t="s">
        <v>1049</v>
      </c>
      <c r="BG143" s="1">
        <v>142</v>
      </c>
    </row>
    <row r="144" spans="1:59">
      <c r="A144" s="1" t="str">
        <f t="shared" si="29"/>
        <v>#back(text=戻る,left)</v>
      </c>
      <c r="B144" s="1" t="s">
        <v>1049</v>
      </c>
      <c r="C144" s="1" t="s">
        <v>1100</v>
      </c>
      <c r="R144" s="1"/>
      <c r="S144" s="1"/>
      <c r="T144" s="1"/>
      <c r="U144" s="1"/>
      <c r="V144" s="1"/>
      <c r="BF144" s="9" t="s">
        <v>1049</v>
      </c>
      <c r="BG144" s="1">
        <v>143</v>
      </c>
    </row>
    <row r="145" spans="1:59">
      <c r="A145" s="1" t="str">
        <f t="shared" si="29"/>
        <v>&amp;br;</v>
      </c>
      <c r="B145" s="1" t="s">
        <v>1049</v>
      </c>
      <c r="C145" s="1" t="s">
        <v>1048</v>
      </c>
      <c r="R145" s="1"/>
      <c r="S145" s="1"/>
      <c r="T145" s="1"/>
      <c r="U145" s="1"/>
      <c r="V145" s="1"/>
      <c r="BF145" s="9" t="s">
        <v>1049</v>
      </c>
      <c r="BG145" s="1">
        <v>144</v>
      </c>
    </row>
    <row r="146" spans="1:59">
      <c r="A146" s="1" t="str">
        <f t="shared" si="29"/>
        <v>#comment(above,nsize=[15],size=[30],num=[10])</v>
      </c>
      <c r="B146" s="1" t="s">
        <v>1049</v>
      </c>
      <c r="C146" s="1" t="s">
        <v>1108</v>
      </c>
      <c r="R146" s="1"/>
      <c r="S146" s="1"/>
      <c r="T146" s="1"/>
      <c r="U146" s="1"/>
      <c r="V146" s="1"/>
      <c r="BF146" s="9" t="s">
        <v>1049</v>
      </c>
      <c r="BG146" s="1">
        <v>145</v>
      </c>
    </row>
    <row r="147" spans="1:59">
      <c r="A147" s="1" t="str">
        <f t="shared" si="29"/>
        <v>&amp;br;&amp;br;</v>
      </c>
      <c r="B147" s="1" t="s">
        <v>1049</v>
      </c>
      <c r="C147" s="1" t="s">
        <v>1097</v>
      </c>
      <c r="R147" s="1"/>
      <c r="S147" s="1"/>
      <c r="T147" s="1"/>
      <c r="U147" s="1"/>
      <c r="V147" s="1"/>
      <c r="BF147" s="9" t="s">
        <v>1049</v>
      </c>
      <c r="BG147" s="1">
        <v>146</v>
      </c>
    </row>
    <row r="148" spans="1:59">
      <c r="A148" s="1" t="str">
        <f t="shared" si="29"/>
        <v/>
      </c>
      <c r="B148" s="1" t="s">
        <v>1049</v>
      </c>
      <c r="Q148" s="5"/>
      <c r="R148" s="6"/>
      <c r="S148" s="6"/>
      <c r="T148" s="6"/>
      <c r="U148" s="6"/>
      <c r="V148" s="7"/>
      <c r="W148" s="8">
        <v>12</v>
      </c>
      <c r="X148" s="5"/>
      <c r="Y148" s="26"/>
      <c r="Z148" s="26"/>
      <c r="AA148" s="27"/>
      <c r="BF148" s="9" t="s">
        <v>1049</v>
      </c>
      <c r="BG148" s="1">
        <v>147</v>
      </c>
    </row>
    <row r="149" spans="1:59">
      <c r="A149" s="1" t="str">
        <f t="shared" si="29"/>
        <v>*悪夢の声、ブリセラ/Brisela, Voice of Nightmares</v>
      </c>
      <c r="B149" s="1" t="s">
        <v>1049</v>
      </c>
      <c r="C149" s="1" t="str">
        <f>"*"&amp;R149&amp;"/"&amp;T149</f>
        <v>*悪夢の声、ブリセラ/Brisela, Voice of Nightmares</v>
      </c>
      <c r="Q149" s="9" t="s">
        <v>3</v>
      </c>
      <c r="R149" s="10" t="str">
        <f>INDEX(AJ:AJ,W148+1)</f>
        <v>悪夢の声、ブリセラ</v>
      </c>
      <c r="S149" s="11" t="s">
        <v>4</v>
      </c>
      <c r="T149" s="10" t="str">
        <f>INDEX(AK:AK,W148+1)</f>
        <v>Brisela, Voice of Nightmares</v>
      </c>
      <c r="U149" s="11"/>
      <c r="V149" s="12"/>
      <c r="W149" s="13"/>
      <c r="X149" s="9"/>
      <c r="Y149" s="28"/>
      <c r="Z149" s="28"/>
      <c r="AA149" s="29"/>
      <c r="BF149" s="9" t="s">
        <v>1049</v>
      </c>
      <c r="BG149" s="1">
        <v>148</v>
      </c>
    </row>
    <row r="150" spans="1:59">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白</v>
      </c>
      <c r="S150" s="15" t="s">
        <v>1</v>
      </c>
      <c r="T150" s="10" t="str">
        <f>INDEX(AG:AG,W148+1)</f>
        <v>神話レア</v>
      </c>
      <c r="U150" s="15" t="s">
        <v>2</v>
      </c>
      <c r="V150" s="10">
        <f>INDEX(AI:AI,W148+1)</f>
        <v>1</v>
      </c>
      <c r="W150" s="16"/>
      <c r="X150" s="10" t="str">
        <f>INDEX(AQ:AQ,W148+1)</f>
        <v>飛行 先制攻撃 絆魂 警戒</v>
      </c>
      <c r="Y150" s="28"/>
      <c r="Z150" s="28"/>
      <c r="AA150" s="29"/>
      <c r="BF150" s="9" t="s">
        <v>1049</v>
      </c>
      <c r="BG150" s="1">
        <v>149</v>
      </c>
    </row>
    <row r="151" spans="1:59">
      <c r="A151" s="1" t="str">
        <f t="shared" si="29"/>
        <v>|色|白|レアリティ|神話レア|マナコスト|1|</v>
      </c>
      <c r="B151" s="1" t="s">
        <v>1049</v>
      </c>
      <c r="C151" s="1" t="s">
        <v>1069</v>
      </c>
      <c r="D151" s="4" t="s">
        <v>0</v>
      </c>
      <c r="E151" s="1" t="s">
        <v>1069</v>
      </c>
      <c r="F151" s="1" t="str">
        <f>IF(R150=0,"",R150)</f>
        <v>白</v>
      </c>
      <c r="G151" s="1" t="s">
        <v>1069</v>
      </c>
      <c r="H151" s="4" t="s">
        <v>1073</v>
      </c>
      <c r="I151" s="1" t="s">
        <v>1069</v>
      </c>
      <c r="J151" s="1" t="str">
        <f>IF(T150=0,"",T150)</f>
        <v>神話レア</v>
      </c>
      <c r="K151" s="1" t="s">
        <v>1069</v>
      </c>
      <c r="L151" s="4" t="s">
        <v>1074</v>
      </c>
      <c r="M151" s="1" t="s">
        <v>1069</v>
      </c>
      <c r="N151" s="1">
        <f>IF(V150=0,"",V150)</f>
        <v>1</v>
      </c>
      <c r="O151" s="1" t="s">
        <v>1069</v>
      </c>
      <c r="Q151" s="9" t="s">
        <v>5</v>
      </c>
      <c r="R151" s="10" t="str">
        <f>INDEX(AL:AL,W148+1)</f>
        <v>クリーチャー</v>
      </c>
      <c r="S151" s="15" t="s">
        <v>1075</v>
      </c>
      <c r="T151" s="10" t="str">
        <f>INDEX(AN:AN,W148+1)</f>
        <v>エルドラージ</v>
      </c>
      <c r="U151" s="10" t="str">
        <f>INDEX(AO:AO,W148+1)</f>
        <v>天使</v>
      </c>
      <c r="V151" s="10">
        <f>INDEX(AP:AP,W148+1)</f>
        <v>0</v>
      </c>
      <c r="W151" s="16"/>
      <c r="X151" s="10" t="str">
        <f>INDEX(AZ:AZ,W148+1)</f>
        <v>飛行</v>
      </c>
      <c r="Y151" s="10" t="str">
        <f>INDEX(BA:BA,W148+1)</f>
        <v>先制</v>
      </c>
      <c r="Z151" s="10" t="str">
        <f>INDEX(BB:BB,W148+1)</f>
        <v>撃 </v>
      </c>
      <c r="AA151" s="10">
        <f>INDEX(BC:BC,W148+1)</f>
        <v>0</v>
      </c>
      <c r="BF151" s="9" t="s">
        <v>1049</v>
      </c>
      <c r="BG151" s="1">
        <v>150</v>
      </c>
    </row>
    <row r="152" spans="1:59">
      <c r="A152" s="1" t="str">
        <f t="shared" si="29"/>
        <v>|種別|クリーチャー|サブタイプ|エルドラージ|天使||</v>
      </c>
      <c r="B152" s="1" t="s">
        <v>1049</v>
      </c>
      <c r="C152" s="1" t="s">
        <v>1069</v>
      </c>
      <c r="D152" s="4" t="s">
        <v>5</v>
      </c>
      <c r="E152" s="1" t="s">
        <v>1069</v>
      </c>
      <c r="F152" s="1" t="str">
        <f>IF(R151=0,"",R151)</f>
        <v>クリーチャー</v>
      </c>
      <c r="G152" s="1" t="s">
        <v>1069</v>
      </c>
      <c r="H152" s="4" t="s">
        <v>1078</v>
      </c>
      <c r="I152" s="1" t="s">
        <v>1069</v>
      </c>
      <c r="J152" s="1" t="str">
        <f>IF(T151=0,"",T151)</f>
        <v>エルドラージ</v>
      </c>
      <c r="K152" s="1" t="s">
        <v>1069</v>
      </c>
      <c r="L152" s="1" t="str">
        <f>IF(U151=0,"",U151)</f>
        <v>天使</v>
      </c>
      <c r="M152" s="1" t="s">
        <v>1069</v>
      </c>
      <c r="N152" s="1" t="str">
        <f>IF(V151=0,"",V151)</f>
        <v/>
      </c>
      <c r="O152" s="1" t="s">
        <v>1069</v>
      </c>
      <c r="Q152" s="9" t="s">
        <v>1079</v>
      </c>
      <c r="R152" s="10" t="str">
        <f>INDEX(BD:BD,W148+1)</f>
        <v>飛行 先制攻撃 絆魂 警戒&amp;br;あなたが、合体してこのクリーチャーになったクリーチャー2体のうち一方を唱えた場合、代わりにこのクリーチャーを強化する。</v>
      </c>
      <c r="S152" s="11"/>
      <c r="T152" s="11"/>
      <c r="U152" s="11"/>
      <c r="V152" s="12"/>
      <c r="W152" s="16"/>
      <c r="X152" s="8"/>
      <c r="Y152" s="8"/>
      <c r="Z152" s="8" t="s">
        <v>1058</v>
      </c>
      <c r="AA152" s="30" t="s">
        <v>1061</v>
      </c>
      <c r="BF152" s="9" t="s">
        <v>1049</v>
      </c>
      <c r="BG152" s="1">
        <v>151</v>
      </c>
    </row>
    <row r="153" spans="1:59">
      <c r="A153" s="1" t="str">
        <f t="shared" si="29"/>
        <v>|テキスト|&gt;|&gt;|&gt;|&gt;|飛行 先制攻撃 絆魂 警戒&amp;br;あなたが、合体してこのクリーチャーになったクリーチャー2体のうち一方を唱えた場合、代わりにこのクリーチャーを強化する。|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飛行 先制攻撃 絆魂 警戒&amp;br;あなたが、合体してこのクリーチャーになったクリーチャー2体のうち一方を唱えた場合、代わりにこのクリーチャーを強化する。</v>
      </c>
      <c r="O153" s="1" t="s">
        <v>1069</v>
      </c>
      <c r="Q153" s="14" t="s">
        <v>21</v>
      </c>
      <c r="R153" s="10" t="str">
        <f>INDEX(BE:BE,W148+1)</f>
        <v>If you cast any of two creatures used to Meld into this creature, this creature is Reinforced instead.</v>
      </c>
      <c r="S153" s="11" t="s">
        <v>1173</v>
      </c>
      <c r="T153" s="10" t="str">
        <f>IF(X153="","",X153&amp;IF(Y153="",""," "&amp;Y153)&amp;IF(Z153="",""," "&amp;Z153)&amp;IF(AA153="",""," "&amp;AA153))</f>
        <v>Flying First strike Lifelink Vigiliance</v>
      </c>
      <c r="U153" s="11"/>
      <c r="V153" s="12"/>
      <c r="W153" s="16" t="s">
        <v>1084</v>
      </c>
      <c r="X153" s="9" t="str">
        <f t="shared" ref="X153:AA153" si="33">IF(ISERROR(IF(LEN(X152)&gt;1,X152,VLOOKUP(X151,$AC:$AD,2,FALSE))),"",IF(LEN(X152)&gt;1,X152,VLOOKUP(X151,$AC:$AD,2,FALSE)))</f>
        <v>Flying</v>
      </c>
      <c r="Y153" s="9" t="str">
        <f t="shared" si="33"/>
        <v>First strike</v>
      </c>
      <c r="Z153" s="9" t="str">
        <f t="shared" si="33"/>
        <v>Lifelink</v>
      </c>
      <c r="AA153" s="9" t="str">
        <f t="shared" si="33"/>
        <v>Vigiliance</v>
      </c>
      <c r="BF153" s="9" t="s">
        <v>1049</v>
      </c>
      <c r="BG153" s="1">
        <v>152</v>
      </c>
    </row>
    <row r="154" spans="1:59">
      <c r="A154" s="1" t="str">
        <f t="shared" si="29"/>
        <v>|英テキスト|&gt;|&gt;|&gt;|&gt;|Flying First strike Lifelink Vigiliance&amp;br;If you cast any of two creatures used to Meld into this creature, this creature is Reinforced instead.|</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Flying First strike Lifelink Vigiliance&amp;br;If you cast any of two creatures used to Meld into this creature, this creature is Reinforced instead.</v>
      </c>
      <c r="O154" s="1" t="s">
        <v>1069</v>
      </c>
      <c r="Q154" s="9" t="s">
        <v>12</v>
      </c>
      <c r="R154" s="10" t="str">
        <f>IF(INDEX(AX:AX,W148+1)="",0,INDEX(AX:AX,W148+1)&amp;"/"&amp;INDEX(AY:AY,W148+1))</f>
        <v>9/10</v>
      </c>
      <c r="S154" s="11"/>
      <c r="T154" s="11"/>
      <c r="U154" s="11"/>
      <c r="V154" s="12"/>
      <c r="W154" s="16"/>
      <c r="X154" s="9"/>
      <c r="Y154" s="28"/>
      <c r="Z154" s="28"/>
      <c r="AA154" s="29"/>
      <c r="BF154" s="9" t="s">
        <v>1049</v>
      </c>
      <c r="BG154" s="1">
        <v>153</v>
      </c>
    </row>
    <row r="155" spans="1:59">
      <c r="A155" s="1" t="str">
        <f t="shared" si="29"/>
        <v>|PT|&gt;|9/10|シールド数|&gt;||</v>
      </c>
      <c r="B155" s="1" t="s">
        <v>1049</v>
      </c>
      <c r="C155" s="1" t="s">
        <v>1069</v>
      </c>
      <c r="D155" s="1" t="s">
        <v>12</v>
      </c>
      <c r="E155" s="1" t="s">
        <v>1069</v>
      </c>
      <c r="F155" s="1" t="s">
        <v>1083</v>
      </c>
      <c r="G155" s="1" t="s">
        <v>1069</v>
      </c>
      <c r="H155" s="1" t="str">
        <f>IF(R154=0,"",R154)</f>
        <v>9/10</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row>
    <row r="156" spans="1:59">
      <c r="A156" s="1" t="str">
        <f t="shared" si="29"/>
        <v>&amp;br;&amp;br;</v>
      </c>
      <c r="B156" s="1" t="s">
        <v>1049</v>
      </c>
      <c r="C156" s="1" t="s">
        <v>1097</v>
      </c>
      <c r="R156" s="1"/>
      <c r="S156" s="1"/>
      <c r="T156" s="1"/>
      <c r="U156" s="1"/>
      <c r="V156" s="1"/>
      <c r="BF156" s="9" t="s">
        <v>1049</v>
      </c>
      <c r="BG156" s="1">
        <v>155</v>
      </c>
    </row>
    <row r="157" spans="1:59">
      <c r="A157" s="1" t="str">
        <f t="shared" si="29"/>
        <v>#back(text=戻る,left)</v>
      </c>
      <c r="B157" s="1" t="s">
        <v>1049</v>
      </c>
      <c r="C157" s="1" t="s">
        <v>1100</v>
      </c>
      <c r="R157" s="1"/>
      <c r="S157" s="1"/>
      <c r="T157" s="1"/>
      <c r="U157" s="1"/>
      <c r="V157" s="1"/>
      <c r="BF157" s="9" t="s">
        <v>1049</v>
      </c>
      <c r="BG157" s="1">
        <v>156</v>
      </c>
    </row>
    <row r="158" spans="1:59">
      <c r="A158" s="1" t="str">
        <f t="shared" si="29"/>
        <v>&amp;br;</v>
      </c>
      <c r="B158" s="1" t="s">
        <v>1049</v>
      </c>
      <c r="C158" s="1" t="s">
        <v>1048</v>
      </c>
      <c r="R158" s="1"/>
      <c r="S158" s="1"/>
      <c r="T158" s="1"/>
      <c r="U158" s="1"/>
      <c r="V158" s="1"/>
      <c r="BF158" s="9" t="s">
        <v>1049</v>
      </c>
      <c r="BG158" s="1">
        <v>157</v>
      </c>
    </row>
    <row r="159" spans="1:59">
      <c r="A159" s="1" t="str">
        <f t="shared" si="29"/>
        <v>#comment(above,nsize=[15],size=[30],num=[10])</v>
      </c>
      <c r="B159" s="1" t="s">
        <v>1049</v>
      </c>
      <c r="C159" s="1" t="s">
        <v>1108</v>
      </c>
      <c r="R159" s="1"/>
      <c r="S159" s="1"/>
      <c r="T159" s="1"/>
      <c r="U159" s="1"/>
      <c r="V159" s="1"/>
      <c r="BF159" s="9" t="s">
        <v>1049</v>
      </c>
      <c r="BG159" s="1">
        <v>158</v>
      </c>
    </row>
    <row r="160" spans="1:59">
      <c r="A160" s="1" t="str">
        <f t="shared" si="29"/>
        <v>&amp;br;&amp;br;</v>
      </c>
      <c r="B160" s="1" t="s">
        <v>1049</v>
      </c>
      <c r="C160" s="1" t="s">
        <v>1097</v>
      </c>
      <c r="R160" s="1"/>
      <c r="S160" s="1"/>
      <c r="T160" s="1"/>
      <c r="U160" s="1"/>
      <c r="V160" s="1"/>
      <c r="BF160" s="9" t="s">
        <v>1049</v>
      </c>
      <c r="BG160" s="1">
        <v>159</v>
      </c>
    </row>
    <row r="161" spans="1:59">
      <c r="A161" s="1" t="str">
        <f t="shared" si="29"/>
        <v/>
      </c>
      <c r="B161" s="1" t="s">
        <v>1049</v>
      </c>
      <c r="Q161" s="5"/>
      <c r="R161" s="6"/>
      <c r="S161" s="6"/>
      <c r="T161" s="6"/>
      <c r="U161" s="6"/>
      <c r="V161" s="7"/>
      <c r="W161" s="8">
        <v>13</v>
      </c>
      <c r="X161" s="5"/>
      <c r="Y161" s="26"/>
      <c r="Z161" s="26"/>
      <c r="AA161" s="27"/>
      <c r="BF161" s="9" t="s">
        <v>1049</v>
      </c>
      <c r="BG161" s="1">
        <v>160</v>
      </c>
    </row>
    <row r="162" spans="1:59">
      <c r="A162" s="1" t="str">
        <f t="shared" si="29"/>
        <v>*ゲートウォッチ配備/Deploy the Gatewatch</v>
      </c>
      <c r="B162" s="1" t="s">
        <v>1049</v>
      </c>
      <c r="C162" s="1" t="str">
        <f>"*"&amp;R162&amp;"/"&amp;T162</f>
        <v>*ゲートウォッチ配備/Deploy the Gatewatch</v>
      </c>
      <c r="Q162" s="9" t="s">
        <v>3</v>
      </c>
      <c r="R162" s="10" t="str">
        <f>INDEX(AJ:AJ,W161+1)</f>
        <v>ゲートウォッチ配備</v>
      </c>
      <c r="S162" s="11" t="s">
        <v>4</v>
      </c>
      <c r="T162" s="10" t="str">
        <f>INDEX(AK:AK,W161+1)</f>
        <v>Deploy the Gatewatch</v>
      </c>
      <c r="U162" s="11"/>
      <c r="V162" s="12"/>
      <c r="W162" s="13"/>
      <c r="X162" s="9"/>
      <c r="Y162" s="28"/>
      <c r="Z162" s="28"/>
      <c r="AA162" s="29"/>
      <c r="BF162" s="9" t="s">
        <v>1049</v>
      </c>
      <c r="BG162" s="1">
        <v>161</v>
      </c>
    </row>
    <row r="163" spans="1:59">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白</v>
      </c>
      <c r="S163" s="15" t="s">
        <v>1</v>
      </c>
      <c r="T163" s="10" t="str">
        <f>INDEX(AG:AG,W161+1)</f>
        <v>神話レア</v>
      </c>
      <c r="U163" s="15" t="s">
        <v>2</v>
      </c>
      <c r="V163" s="10">
        <f>INDEX(AI:AI,W161+1)</f>
        <v>23</v>
      </c>
      <c r="W163" s="16"/>
      <c r="X163" s="10" t="str">
        <f>INDEX(AQ:AQ,W161+1)</f>
        <v>あなたのライブラリーの最初の3体のクリーチャーを取ってきて、それらを戦場に出す。</v>
      </c>
      <c r="Y163" s="28"/>
      <c r="Z163" s="28"/>
      <c r="AA163" s="29"/>
      <c r="BF163" s="9" t="s">
        <v>1049</v>
      </c>
      <c r="BG163" s="1">
        <v>162</v>
      </c>
    </row>
    <row r="164" spans="1:59">
      <c r="A164" s="1" t="str">
        <f t="shared" si="29"/>
        <v>|色|白|レアリティ|神話レア|マナコスト|23|</v>
      </c>
      <c r="B164" s="1" t="s">
        <v>1049</v>
      </c>
      <c r="C164" s="1" t="s">
        <v>1069</v>
      </c>
      <c r="D164" s="4" t="s">
        <v>0</v>
      </c>
      <c r="E164" s="1" t="s">
        <v>1069</v>
      </c>
      <c r="F164" s="1" t="str">
        <f>IF(R163=0,"",R163)</f>
        <v>白</v>
      </c>
      <c r="G164" s="1" t="s">
        <v>1069</v>
      </c>
      <c r="H164" s="4" t="s">
        <v>1073</v>
      </c>
      <c r="I164" s="1" t="s">
        <v>1069</v>
      </c>
      <c r="J164" s="1" t="str">
        <f>IF(T163=0,"",T163)</f>
        <v>神話レア</v>
      </c>
      <c r="K164" s="1" t="s">
        <v>1069</v>
      </c>
      <c r="L164" s="4" t="s">
        <v>1074</v>
      </c>
      <c r="M164" s="1" t="s">
        <v>1069</v>
      </c>
      <c r="N164" s="1">
        <f>IF(V163=0,"",V163)</f>
        <v>23</v>
      </c>
      <c r="O164" s="1" t="s">
        <v>1069</v>
      </c>
      <c r="Q164" s="9" t="s">
        <v>5</v>
      </c>
      <c r="R164" s="10" t="str">
        <f>INDEX(AL:AL,W161+1)</f>
        <v>呪文</v>
      </c>
      <c r="S164" s="15" t="s">
        <v>1075</v>
      </c>
      <c r="T164" s="10">
        <f>INDEX(AN:AN,W161+1)</f>
        <v>0</v>
      </c>
      <c r="U164" s="10">
        <f>INDEX(AO:AO,W161+1)</f>
        <v>0</v>
      </c>
      <c r="V164" s="10">
        <f>INDEX(AP:AP,W161+1)</f>
        <v>0</v>
      </c>
      <c r="W164" s="16"/>
      <c r="X164" s="10" t="str">
        <f>INDEX(AZ:AZ,W161+1)</f>
        <v>あな</v>
      </c>
      <c r="Y164" s="10" t="str">
        <f>INDEX(BA:BA,W161+1)</f>
        <v/>
      </c>
      <c r="Z164" s="10" t="str">
        <f>INDEX(BB:BB,W161+1)</f>
        <v/>
      </c>
      <c r="AA164" s="10">
        <f>INDEX(BC:BC,W161+1)</f>
        <v>0</v>
      </c>
      <c r="BF164" s="9" t="s">
        <v>1049</v>
      </c>
      <c r="BG164" s="1">
        <v>163</v>
      </c>
    </row>
    <row r="165" spans="1:59">
      <c r="A165" s="1" t="str">
        <f t="shared" si="29"/>
        <v>|種別|呪文|サブタイプ||||</v>
      </c>
      <c r="B165" s="1" t="s">
        <v>1049</v>
      </c>
      <c r="C165" s="1" t="s">
        <v>1069</v>
      </c>
      <c r="D165" s="4" t="s">
        <v>5</v>
      </c>
      <c r="E165" s="1" t="s">
        <v>1069</v>
      </c>
      <c r="F165" s="1" t="str">
        <f>IF(R164=0,"",R164)</f>
        <v>呪文</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あなたのライブラリーの最初の3体のクリーチャーを取ってきて、それらを戦場に出す。</v>
      </c>
      <c r="S165" s="11"/>
      <c r="T165" s="11"/>
      <c r="U165" s="11"/>
      <c r="V165" s="12"/>
      <c r="W165" s="16"/>
      <c r="X165" s="8"/>
      <c r="Y165" s="8"/>
      <c r="Z165" s="8"/>
      <c r="AA165" s="30"/>
      <c r="BF165" s="9" t="s">
        <v>1049</v>
      </c>
      <c r="BG165" s="1">
        <v>164</v>
      </c>
    </row>
    <row r="166" spans="1:59">
      <c r="A166" s="1" t="str">
        <f t="shared" si="29"/>
        <v>|テキスト|&gt;|&gt;|&gt;|&gt;|あなたのライブラリーの最初の3体のクリーチャーを取ってきて、それらを戦場に出す。|</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あなたのライブラリーの最初の3体のクリーチャーを取ってきて、それらを戦場に出す。</v>
      </c>
      <c r="O166" s="1" t="s">
        <v>1069</v>
      </c>
      <c r="Q166" s="14" t="s">
        <v>21</v>
      </c>
      <c r="R166" s="10" t="str">
        <f>INDEX(BE:BE,W161+1)</f>
        <v>Fetch the first 3 creatures in your library and place them on the battlefield.</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row>
    <row r="167" spans="1:59">
      <c r="A167" s="1" t="str">
        <f t="shared" si="29"/>
        <v>|英テキスト|&gt;|&gt;|&gt;|&gt;|Fetch the first 3 creatures in your library and place them on the battlefield.|</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Fetch the first 3 creatures in your library and place them on the battlefield.</v>
      </c>
      <c r="O167" s="1" t="s">
        <v>1069</v>
      </c>
      <c r="Q167" s="9" t="s">
        <v>12</v>
      </c>
      <c r="R167" s="10">
        <f>IF(INDEX(AX:AX,W161+1)="",0,INDEX(AX:AX,W161+1)&amp;"/"&amp;INDEX(AY:AY,W161+1))</f>
        <v>0</v>
      </c>
      <c r="S167" s="11"/>
      <c r="T167" s="11"/>
      <c r="U167" s="11"/>
      <c r="V167" s="12"/>
      <c r="W167" s="16"/>
      <c r="X167" s="9"/>
      <c r="Y167" s="28"/>
      <c r="Z167" s="28"/>
      <c r="AA167" s="29"/>
      <c r="BF167" s="9" t="s">
        <v>1049</v>
      </c>
      <c r="BG167" s="1">
        <v>166</v>
      </c>
    </row>
    <row r="168" spans="1:59">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row>
    <row r="169" spans="1:59">
      <c r="A169" s="1" t="str">
        <f t="shared" si="29"/>
        <v>&amp;br;&amp;br;</v>
      </c>
      <c r="B169" s="1" t="s">
        <v>1049</v>
      </c>
      <c r="C169" s="1" t="s">
        <v>1097</v>
      </c>
      <c r="R169" s="1"/>
      <c r="S169" s="1"/>
      <c r="T169" s="1"/>
      <c r="U169" s="1"/>
      <c r="V169" s="1"/>
      <c r="BF169" s="9" t="s">
        <v>1049</v>
      </c>
      <c r="BG169" s="1">
        <v>168</v>
      </c>
    </row>
    <row r="170" spans="1:59">
      <c r="A170" s="1" t="str">
        <f t="shared" si="29"/>
        <v>#back(text=戻る,left)</v>
      </c>
      <c r="B170" s="1" t="s">
        <v>1049</v>
      </c>
      <c r="C170" s="1" t="s">
        <v>1100</v>
      </c>
      <c r="R170" s="1"/>
      <c r="S170" s="1"/>
      <c r="T170" s="1"/>
      <c r="U170" s="1"/>
      <c r="V170" s="1"/>
      <c r="BF170" s="9" t="s">
        <v>1049</v>
      </c>
      <c r="BG170" s="1">
        <v>169</v>
      </c>
    </row>
    <row r="171" spans="1:59">
      <c r="A171" s="1" t="str">
        <f t="shared" si="29"/>
        <v>&amp;br;</v>
      </c>
      <c r="B171" s="1" t="s">
        <v>1049</v>
      </c>
      <c r="C171" s="1" t="s">
        <v>1048</v>
      </c>
      <c r="R171" s="1"/>
      <c r="S171" s="1"/>
      <c r="T171" s="1"/>
      <c r="U171" s="1"/>
      <c r="V171" s="1"/>
      <c r="BF171" s="9" t="s">
        <v>1049</v>
      </c>
      <c r="BG171" s="1">
        <v>170</v>
      </c>
    </row>
    <row r="172" spans="1:59">
      <c r="A172" s="1" t="str">
        <f t="shared" si="29"/>
        <v>#comment(above,nsize=[15],size=[30],num=[10])</v>
      </c>
      <c r="B172" s="1" t="s">
        <v>1049</v>
      </c>
      <c r="C172" s="1" t="s">
        <v>1108</v>
      </c>
      <c r="R172" s="1"/>
      <c r="S172" s="1"/>
      <c r="T172" s="1"/>
      <c r="U172" s="1"/>
      <c r="V172" s="1"/>
      <c r="BF172" s="9" t="s">
        <v>1049</v>
      </c>
      <c r="BG172" s="1">
        <v>171</v>
      </c>
    </row>
    <row r="173" spans="1:59">
      <c r="A173" s="1" t="str">
        <f t="shared" si="29"/>
        <v>&amp;br;&amp;br;</v>
      </c>
      <c r="B173" s="1" t="s">
        <v>1049</v>
      </c>
      <c r="C173" s="1" t="s">
        <v>1097</v>
      </c>
      <c r="R173" s="1"/>
      <c r="S173" s="1"/>
      <c r="T173" s="1"/>
      <c r="U173" s="1"/>
      <c r="V173" s="1"/>
      <c r="BF173" s="9" t="s">
        <v>1049</v>
      </c>
      <c r="BG173" s="1">
        <v>172</v>
      </c>
    </row>
    <row r="174" spans="1:59">
      <c r="A174" s="1" t="str">
        <f t="shared" si="29"/>
        <v/>
      </c>
      <c r="B174" s="1" t="s">
        <v>1049</v>
      </c>
      <c r="Q174" s="5"/>
      <c r="R174" s="6"/>
      <c r="S174" s="6"/>
      <c r="T174" s="6"/>
      <c r="U174" s="6"/>
      <c r="V174" s="7"/>
      <c r="W174" s="8">
        <v>14</v>
      </c>
      <c r="X174" s="5"/>
      <c r="Y174" s="26"/>
      <c r="Z174" s="26"/>
      <c r="AA174" s="27"/>
      <c r="BF174" s="9" t="s">
        <v>1049</v>
      </c>
      <c r="BG174" s="1">
        <v>173</v>
      </c>
    </row>
    <row r="175" spans="1:59">
      <c r="A175" s="1" t="str">
        <f t="shared" si="29"/>
        <v>*0/0</v>
      </c>
      <c r="B175" s="1" t="s">
        <v>1049</v>
      </c>
      <c r="C175" s="1" t="str">
        <f>"*"&amp;R175&amp;"/"&amp;T175</f>
        <v>*0/0</v>
      </c>
      <c r="Q175" s="9" t="s">
        <v>3</v>
      </c>
      <c r="R175" s="10">
        <f>INDEX(AJ:AJ,W174+1)</f>
        <v>0</v>
      </c>
      <c r="S175" s="11" t="s">
        <v>4</v>
      </c>
      <c r="T175" s="10">
        <f>INDEX(AK:AK,W174+1)</f>
        <v>0</v>
      </c>
      <c r="U175" s="11"/>
      <c r="V175" s="12"/>
      <c r="W175" s="13"/>
      <c r="X175" s="9"/>
      <c r="Y175" s="28"/>
      <c r="Z175" s="28"/>
      <c r="AA175" s="29"/>
      <c r="BF175" s="9" t="s">
        <v>1049</v>
      </c>
      <c r="BG175" s="1">
        <v>174</v>
      </c>
    </row>
    <row r="176" spans="1:59">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白</v>
      </c>
      <c r="S176" s="15" t="s">
        <v>1</v>
      </c>
      <c r="T176" s="10">
        <f>INDEX(AG:AG,W174+1)</f>
        <v>0</v>
      </c>
      <c r="U176" s="15" t="s">
        <v>2</v>
      </c>
      <c r="V176" s="10">
        <f>INDEX(AI:AI,W174+1)</f>
        <v>0</v>
      </c>
      <c r="W176" s="16"/>
      <c r="X176" s="10">
        <f>INDEX(AQ:AQ,W174+1)</f>
        <v>0</v>
      </c>
      <c r="Y176" s="28"/>
      <c r="Z176" s="28"/>
      <c r="AA176" s="29"/>
      <c r="BF176" s="9" t="s">
        <v>1049</v>
      </c>
      <c r="BG176" s="1">
        <v>175</v>
      </c>
    </row>
    <row r="177" spans="1:59">
      <c r="A177" s="1" t="str">
        <f t="shared" si="29"/>
        <v>|色|白|レアリティ||マナコスト||</v>
      </c>
      <c r="B177" s="1" t="s">
        <v>1049</v>
      </c>
      <c r="C177" s="1" t="s">
        <v>1069</v>
      </c>
      <c r="D177" s="4" t="s">
        <v>0</v>
      </c>
      <c r="E177" s="1" t="s">
        <v>1069</v>
      </c>
      <c r="F177" s="1" t="str">
        <f>IF(R176=0,"",R176)</f>
        <v>白</v>
      </c>
      <c r="G177" s="1" t="s">
        <v>1069</v>
      </c>
      <c r="H177" s="4" t="s">
        <v>1073</v>
      </c>
      <c r="I177" s="1" t="s">
        <v>1069</v>
      </c>
      <c r="J177" s="1" t="str">
        <f>IF(T176=0,"",T176)</f>
        <v/>
      </c>
      <c r="K177" s="1" t="s">
        <v>1069</v>
      </c>
      <c r="L177" s="4" t="s">
        <v>1074</v>
      </c>
      <c r="M177" s="1" t="s">
        <v>1069</v>
      </c>
      <c r="N177" s="1" t="str">
        <f>IF(V176=0,"",V176)</f>
        <v/>
      </c>
      <c r="O177" s="1" t="s">
        <v>1069</v>
      </c>
      <c r="Q177" s="9" t="s">
        <v>5</v>
      </c>
      <c r="R177" s="10">
        <f>INDEX(AL:AL,W174+1)</f>
        <v>0</v>
      </c>
      <c r="S177" s="15" t="s">
        <v>1075</v>
      </c>
      <c r="T177" s="10">
        <f>INDEX(AN:AN,W174+1)</f>
        <v>0</v>
      </c>
      <c r="U177" s="10">
        <f>INDEX(AO:AO,W174+1)</f>
        <v>0</v>
      </c>
      <c r="V177" s="10">
        <f>INDEX(AP:AP,W174+1)</f>
        <v>0</v>
      </c>
      <c r="W177" s="16"/>
      <c r="X177" s="10" t="str">
        <f>INDEX(AZ:AZ,W174+1)</f>
        <v/>
      </c>
      <c r="Y177" s="10" t="str">
        <f>INDEX(BA:BA,W174+1)</f>
        <v/>
      </c>
      <c r="Z177" s="10" t="str">
        <f>INDEX(BB:BB,W174+1)</f>
        <v/>
      </c>
      <c r="AA177" s="10">
        <f>INDEX(BC:BC,W174+1)</f>
        <v>0</v>
      </c>
      <c r="BF177" s="9" t="s">
        <v>1049</v>
      </c>
      <c r="BG177" s="1">
        <v>176</v>
      </c>
    </row>
    <row r="178" spans="1:59">
      <c r="A178" s="1" t="str">
        <f t="shared" si="29"/>
        <v>|種別||サブタイプ||||</v>
      </c>
      <c r="B178" s="1" t="s">
        <v>1049</v>
      </c>
      <c r="C178" s="1" t="s">
        <v>1069</v>
      </c>
      <c r="D178" s="4" t="s">
        <v>5</v>
      </c>
      <c r="E178" s="1" t="s">
        <v>1069</v>
      </c>
      <c r="F178" s="1" t="str">
        <f>IF(R177=0,"",R177)</f>
        <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
      </c>
      <c r="S178" s="11"/>
      <c r="T178" s="11"/>
      <c r="U178" s="11"/>
      <c r="V178" s="12"/>
      <c r="W178" s="16"/>
      <c r="X178" s="8"/>
      <c r="Y178" s="8"/>
      <c r="Z178" s="8"/>
      <c r="AA178" s="30"/>
      <c r="BF178" s="9" t="s">
        <v>1049</v>
      </c>
      <c r="BG178" s="1">
        <v>177</v>
      </c>
    </row>
    <row r="179" spans="1:59">
      <c r="A179" s="1" t="str">
        <f t="shared" si="29"/>
        <v>|テキスト|&gt;|&gt;|&gt;|&gt;||</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
      </c>
      <c r="O179" s="1" t="s">
        <v>1069</v>
      </c>
      <c r="Q179" s="14" t="s">
        <v>21</v>
      </c>
      <c r="R179" s="10" t="str">
        <f>INDEX(BE:BE,W174+1)</f>
        <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row>
    <row r="180" spans="1:59">
      <c r="A180" s="1" t="str">
        <f t="shared" si="29"/>
        <v>|英テキスト|&gt;|&gt;|&gt;|&gt;||</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
      </c>
      <c r="O180" s="1" t="s">
        <v>1069</v>
      </c>
      <c r="Q180" s="9" t="s">
        <v>12</v>
      </c>
      <c r="R180" s="10">
        <f>IF(INDEX(AX:AX,W174+1)="",0,INDEX(AX:AX,W174+1)&amp;"/"&amp;INDEX(AY:AY,W174+1))</f>
        <v>0</v>
      </c>
      <c r="S180" s="11"/>
      <c r="T180" s="11"/>
      <c r="U180" s="11"/>
      <c r="V180" s="12"/>
      <c r="W180" s="16"/>
      <c r="X180" s="9"/>
      <c r="Y180" s="28"/>
      <c r="Z180" s="28"/>
      <c r="AA180" s="29"/>
      <c r="BF180" s="9" t="s">
        <v>1049</v>
      </c>
      <c r="BG180" s="1">
        <v>179</v>
      </c>
    </row>
    <row r="181" spans="1:59">
      <c r="A181" s="1" t="str">
        <f t="shared" si="29"/>
        <v>|PT|&gt;||シールド数|&gt;||</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row>
    <row r="182" spans="1:59">
      <c r="A182" s="1" t="str">
        <f t="shared" si="29"/>
        <v>&amp;br;&amp;br;</v>
      </c>
      <c r="B182" s="1" t="s">
        <v>1049</v>
      </c>
      <c r="C182" s="1" t="s">
        <v>1097</v>
      </c>
      <c r="R182" s="1"/>
      <c r="S182" s="1"/>
      <c r="T182" s="1"/>
      <c r="U182" s="1"/>
      <c r="V182" s="1"/>
      <c r="BF182" s="9" t="s">
        <v>1049</v>
      </c>
      <c r="BG182" s="1">
        <v>181</v>
      </c>
    </row>
    <row r="183" spans="1:59">
      <c r="A183" s="1" t="str">
        <f t="shared" si="29"/>
        <v>#back(text=戻る,left)</v>
      </c>
      <c r="B183" s="1" t="s">
        <v>1049</v>
      </c>
      <c r="C183" s="1" t="s">
        <v>1100</v>
      </c>
      <c r="R183" s="1"/>
      <c r="S183" s="1"/>
      <c r="T183" s="1"/>
      <c r="U183" s="1"/>
      <c r="V183" s="1"/>
      <c r="BF183" s="9" t="s">
        <v>1049</v>
      </c>
      <c r="BG183" s="1">
        <v>182</v>
      </c>
    </row>
    <row r="184" spans="1:59">
      <c r="A184" s="1" t="str">
        <f t="shared" si="29"/>
        <v>&amp;br;</v>
      </c>
      <c r="B184" s="1" t="s">
        <v>1049</v>
      </c>
      <c r="C184" s="1" t="s">
        <v>1048</v>
      </c>
      <c r="R184" s="1"/>
      <c r="S184" s="1"/>
      <c r="T184" s="1"/>
      <c r="U184" s="1"/>
      <c r="V184" s="1"/>
      <c r="BF184" s="9" t="s">
        <v>1049</v>
      </c>
      <c r="BG184" s="1">
        <v>183</v>
      </c>
    </row>
    <row r="185" spans="1:59">
      <c r="A185" s="1" t="str">
        <f t="shared" si="29"/>
        <v>#comment(above,nsize=[15],size=[30],num=[10])</v>
      </c>
      <c r="B185" s="1" t="s">
        <v>1049</v>
      </c>
      <c r="C185" s="1" t="s">
        <v>1108</v>
      </c>
      <c r="R185" s="1"/>
      <c r="S185" s="1"/>
      <c r="T185" s="1"/>
      <c r="U185" s="1"/>
      <c r="V185" s="1"/>
      <c r="BF185" s="9" t="s">
        <v>1049</v>
      </c>
      <c r="BG185" s="1">
        <v>184</v>
      </c>
    </row>
    <row r="186" spans="1:59">
      <c r="A186" s="1" t="str">
        <f t="shared" si="29"/>
        <v>&amp;br;&amp;br;</v>
      </c>
      <c r="B186" s="1" t="s">
        <v>1049</v>
      </c>
      <c r="C186" s="1" t="s">
        <v>1097</v>
      </c>
      <c r="R186" s="1"/>
      <c r="S186" s="1"/>
      <c r="T186" s="1"/>
      <c r="U186" s="1"/>
      <c r="V186" s="1"/>
      <c r="BF186" s="9" t="s">
        <v>1049</v>
      </c>
      <c r="BG186" s="1">
        <v>185</v>
      </c>
    </row>
    <row r="187" spans="1:59">
      <c r="A187" s="1" t="str">
        <f t="shared" si="29"/>
        <v/>
      </c>
      <c r="B187" s="1" t="s">
        <v>1049</v>
      </c>
      <c r="Q187" s="5"/>
      <c r="R187" s="6"/>
      <c r="S187" s="6"/>
      <c r="T187" s="6"/>
      <c r="U187" s="6"/>
      <c r="V187" s="7"/>
      <c r="W187" s="8">
        <v>15</v>
      </c>
      <c r="X187" s="5"/>
      <c r="Y187" s="26"/>
      <c r="Z187" s="26"/>
      <c r="AA187" s="27"/>
      <c r="BF187" s="9" t="s">
        <v>1049</v>
      </c>
      <c r="BG187" s="1">
        <v>186</v>
      </c>
    </row>
    <row r="188" spans="1:59">
      <c r="A188" s="1" t="str">
        <f t="shared" si="29"/>
        <v>*0/0</v>
      </c>
      <c r="B188" s="1" t="s">
        <v>1049</v>
      </c>
      <c r="C188" s="1" t="str">
        <f>"*"&amp;R188&amp;"/"&amp;T188</f>
        <v>*0/0</v>
      </c>
      <c r="Q188" s="9" t="s">
        <v>3</v>
      </c>
      <c r="R188" s="10">
        <f>INDEX(AJ:AJ,W187+1)</f>
        <v>0</v>
      </c>
      <c r="S188" s="11" t="s">
        <v>4</v>
      </c>
      <c r="T188" s="10">
        <f>INDEX(AK:AK,W187+1)</f>
        <v>0</v>
      </c>
      <c r="U188" s="11"/>
      <c r="V188" s="12"/>
      <c r="W188" s="13"/>
      <c r="X188" s="9"/>
      <c r="Y188" s="28"/>
      <c r="Z188" s="28"/>
      <c r="AA188" s="29"/>
      <c r="BF188" s="9" t="s">
        <v>1049</v>
      </c>
      <c r="BG188" s="1">
        <v>187</v>
      </c>
    </row>
    <row r="189" spans="1:59">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白</v>
      </c>
      <c r="S189" s="15" t="s">
        <v>1</v>
      </c>
      <c r="T189" s="10">
        <f>INDEX(AG:AG,W187+1)</f>
        <v>0</v>
      </c>
      <c r="U189" s="15" t="s">
        <v>2</v>
      </c>
      <c r="V189" s="10">
        <f>INDEX(AI:AI,W187+1)</f>
        <v>0</v>
      </c>
      <c r="W189" s="16"/>
      <c r="X189" s="10">
        <f>INDEX(AQ:AQ,W187+1)</f>
        <v>0</v>
      </c>
      <c r="Y189" s="28"/>
      <c r="Z189" s="28"/>
      <c r="AA189" s="29"/>
      <c r="BF189" s="9" t="s">
        <v>1049</v>
      </c>
      <c r="BG189" s="1">
        <v>188</v>
      </c>
    </row>
    <row r="190" spans="1:59">
      <c r="A190" s="1" t="str">
        <f t="shared" si="29"/>
        <v>|色|白|レアリティ||マナコスト||</v>
      </c>
      <c r="B190" s="1" t="s">
        <v>1049</v>
      </c>
      <c r="C190" s="1" t="s">
        <v>1069</v>
      </c>
      <c r="D190" s="4" t="s">
        <v>0</v>
      </c>
      <c r="E190" s="1" t="s">
        <v>1069</v>
      </c>
      <c r="F190" s="1" t="str">
        <f>IF(R189=0,"",R189)</f>
        <v>白</v>
      </c>
      <c r="G190" s="1" t="s">
        <v>1069</v>
      </c>
      <c r="H190" s="4" t="s">
        <v>1073</v>
      </c>
      <c r="I190" s="1" t="s">
        <v>1069</v>
      </c>
      <c r="J190" s="1" t="str">
        <f>IF(T189=0,"",T189)</f>
        <v/>
      </c>
      <c r="K190" s="1" t="s">
        <v>1069</v>
      </c>
      <c r="L190" s="4" t="s">
        <v>1074</v>
      </c>
      <c r="M190" s="1" t="s">
        <v>1069</v>
      </c>
      <c r="N190" s="1" t="str">
        <f>IF(V189=0,"",V189)</f>
        <v/>
      </c>
      <c r="O190" s="1" t="s">
        <v>1069</v>
      </c>
      <c r="Q190" s="9" t="s">
        <v>5</v>
      </c>
      <c r="R190" s="10">
        <f>INDEX(AL:AL,W187+1)</f>
        <v>0</v>
      </c>
      <c r="S190" s="15" t="s">
        <v>1075</v>
      </c>
      <c r="T190" s="10">
        <f>INDEX(AN:AN,W187+1)</f>
        <v>0</v>
      </c>
      <c r="U190" s="10">
        <f>INDEX(AO:AO,W187+1)</f>
        <v>0</v>
      </c>
      <c r="V190" s="10">
        <f>INDEX(AP:AP,W187+1)</f>
        <v>0</v>
      </c>
      <c r="W190" s="16"/>
      <c r="X190" s="10" t="str">
        <f>INDEX(AZ:AZ,W187+1)</f>
        <v/>
      </c>
      <c r="Y190" s="10" t="str">
        <f>INDEX(BA:BA,W187+1)</f>
        <v/>
      </c>
      <c r="Z190" s="10" t="str">
        <f>INDEX(BB:BB,W187+1)</f>
        <v/>
      </c>
      <c r="AA190" s="10">
        <f>INDEX(BC:BC,W187+1)</f>
        <v>0</v>
      </c>
      <c r="BF190" s="9" t="s">
        <v>1049</v>
      </c>
      <c r="BG190" s="1">
        <v>189</v>
      </c>
    </row>
    <row r="191" spans="1:59">
      <c r="A191" s="1" t="str">
        <f t="shared" si="29"/>
        <v>|種別||サブタイプ||||</v>
      </c>
      <c r="B191" s="1" t="s">
        <v>1049</v>
      </c>
      <c r="C191" s="1" t="s">
        <v>1069</v>
      </c>
      <c r="D191" s="4" t="s">
        <v>5</v>
      </c>
      <c r="E191" s="1" t="s">
        <v>1069</v>
      </c>
      <c r="F191" s="1" t="str">
        <f>IF(R190=0,"",R190)</f>
        <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
      </c>
      <c r="S191" s="11"/>
      <c r="T191" s="11"/>
      <c r="U191" s="11"/>
      <c r="V191" s="12"/>
      <c r="W191" s="16"/>
      <c r="X191" s="8"/>
      <c r="Y191" s="8"/>
      <c r="Z191" s="8"/>
      <c r="AA191" s="30"/>
      <c r="BF191" s="9" t="s">
        <v>1049</v>
      </c>
      <c r="BG191" s="1">
        <v>190</v>
      </c>
    </row>
    <row r="192" spans="1:59">
      <c r="A192" s="1" t="str">
        <f t="shared" si="29"/>
        <v>|テキスト|&gt;|&gt;|&gt;|&gt;||</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
      </c>
      <c r="O192" s="1" t="s">
        <v>1069</v>
      </c>
      <c r="Q192" s="14" t="s">
        <v>21</v>
      </c>
      <c r="R192" s="10" t="str">
        <f>INDEX(BE:BE,W187+1)</f>
        <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row>
    <row r="193" spans="1:59">
      <c r="A193" s="1" t="str">
        <f t="shared" si="29"/>
        <v>|英テキスト|&gt;|&gt;|&gt;|&gt;||</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
      </c>
      <c r="O193" s="1" t="s">
        <v>1069</v>
      </c>
      <c r="Q193" s="9" t="s">
        <v>12</v>
      </c>
      <c r="R193" s="10">
        <f>IF(INDEX(AX:AX,W187+1)="",0,INDEX(AX:AX,W187+1)&amp;"/"&amp;INDEX(AY:AY,W187+1))</f>
        <v>0</v>
      </c>
      <c r="S193" s="11"/>
      <c r="T193" s="11"/>
      <c r="U193" s="11"/>
      <c r="V193" s="12"/>
      <c r="W193" s="16"/>
      <c r="X193" s="9"/>
      <c r="Y193" s="28"/>
      <c r="Z193" s="28"/>
      <c r="AA193" s="29"/>
      <c r="BF193" s="9" t="s">
        <v>1049</v>
      </c>
      <c r="BG193" s="1">
        <v>192</v>
      </c>
    </row>
    <row r="194" spans="1:59">
      <c r="A194" s="1" t="str">
        <f t="shared" si="29"/>
        <v>|PT|&gt;||シールド数|&gt;||</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row>
    <row r="195" spans="1:59">
      <c r="A195" s="1" t="str">
        <f t="shared" si="29"/>
        <v>&amp;br;&amp;br;</v>
      </c>
      <c r="B195" s="1" t="s">
        <v>1049</v>
      </c>
      <c r="C195" s="1" t="s">
        <v>1097</v>
      </c>
      <c r="R195" s="1"/>
      <c r="S195" s="1"/>
      <c r="T195" s="1"/>
      <c r="U195" s="1"/>
      <c r="V195" s="1"/>
      <c r="BF195" s="9" t="s">
        <v>1049</v>
      </c>
      <c r="BG195" s="1">
        <v>194</v>
      </c>
    </row>
    <row r="196" spans="1:59">
      <c r="A196" s="1" t="str">
        <f t="shared" si="29"/>
        <v>#back(text=戻る,left)</v>
      </c>
      <c r="B196" s="1" t="s">
        <v>1049</v>
      </c>
      <c r="C196" s="1" t="s">
        <v>1100</v>
      </c>
      <c r="R196" s="1"/>
      <c r="S196" s="1"/>
      <c r="T196" s="1"/>
      <c r="U196" s="1"/>
      <c r="V196" s="1"/>
      <c r="BF196" s="9" t="s">
        <v>1049</v>
      </c>
      <c r="BG196" s="1">
        <v>195</v>
      </c>
    </row>
    <row r="197" spans="1:59">
      <c r="A197" s="1" t="str">
        <f t="shared" si="29"/>
        <v>&amp;br;</v>
      </c>
      <c r="B197" s="1" t="s">
        <v>1049</v>
      </c>
      <c r="C197" s="1" t="s">
        <v>1048</v>
      </c>
      <c r="R197" s="1"/>
      <c r="S197" s="1"/>
      <c r="T197" s="1"/>
      <c r="U197" s="1"/>
      <c r="V197" s="1"/>
      <c r="BF197" s="9" t="s">
        <v>1049</v>
      </c>
      <c r="BG197" s="1">
        <v>196</v>
      </c>
    </row>
    <row r="198" spans="1:59">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row>
    <row r="199" spans="1:59">
      <c r="A199" s="1" t="str">
        <f t="shared" si="40"/>
        <v>&amp;br;&amp;br;</v>
      </c>
      <c r="B199" s="1" t="s">
        <v>1049</v>
      </c>
      <c r="C199" s="1" t="s">
        <v>1097</v>
      </c>
      <c r="R199" s="1"/>
      <c r="S199" s="1"/>
      <c r="T199" s="1"/>
      <c r="U199" s="1"/>
      <c r="V199" s="1"/>
      <c r="BF199" s="9" t="s">
        <v>1049</v>
      </c>
      <c r="BG199" s="1">
        <v>198</v>
      </c>
    </row>
    <row r="200" spans="1:59">
      <c r="A200" s="1" t="str">
        <f t="shared" si="40"/>
        <v/>
      </c>
      <c r="B200" s="1" t="s">
        <v>1049</v>
      </c>
      <c r="Q200" s="5"/>
      <c r="R200" s="6"/>
      <c r="S200" s="6"/>
      <c r="T200" s="6"/>
      <c r="U200" s="6"/>
      <c r="V200" s="7"/>
      <c r="W200" s="8">
        <v>16</v>
      </c>
      <c r="X200" s="5"/>
      <c r="Y200" s="26"/>
      <c r="Z200" s="26"/>
      <c r="AA200" s="27"/>
      <c r="BF200" s="9" t="s">
        <v>1049</v>
      </c>
      <c r="BG200" s="1">
        <v>199</v>
      </c>
    </row>
    <row r="201" spans="1:59">
      <c r="A201" s="1" t="str">
        <f t="shared" si="40"/>
        <v>*0/0</v>
      </c>
      <c r="B201" s="1" t="s">
        <v>1049</v>
      </c>
      <c r="C201" s="1" t="str">
        <f>"*"&amp;R201&amp;"/"&amp;T201</f>
        <v>*0/0</v>
      </c>
      <c r="Q201" s="9" t="s">
        <v>3</v>
      </c>
      <c r="R201" s="10">
        <f>INDEX(AJ:AJ,W200+1)</f>
        <v>0</v>
      </c>
      <c r="S201" s="11" t="s">
        <v>4</v>
      </c>
      <c r="T201" s="10">
        <f>INDEX(AK:AK,W200+1)</f>
        <v>0</v>
      </c>
      <c r="U201" s="11"/>
      <c r="V201" s="12"/>
      <c r="W201" s="13"/>
      <c r="X201" s="9"/>
      <c r="Y201" s="28"/>
      <c r="Z201" s="28"/>
      <c r="AA201" s="29"/>
      <c r="BF201" s="9" t="s">
        <v>1049</v>
      </c>
      <c r="BG201" s="1">
        <v>200</v>
      </c>
    </row>
    <row r="202" spans="1:59">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白</v>
      </c>
      <c r="S202" s="15" t="s">
        <v>1</v>
      </c>
      <c r="T202" s="10">
        <f>INDEX(AG:AG,W200+1)</f>
        <v>0</v>
      </c>
      <c r="U202" s="15" t="s">
        <v>2</v>
      </c>
      <c r="V202" s="10">
        <f>INDEX(AI:AI,W200+1)</f>
        <v>0</v>
      </c>
      <c r="W202" s="16"/>
      <c r="X202" s="10">
        <f>INDEX(AQ:AQ,W200+1)</f>
        <v>0</v>
      </c>
      <c r="Y202" s="28"/>
      <c r="Z202" s="28"/>
      <c r="AA202" s="29"/>
      <c r="BF202" s="9" t="s">
        <v>1049</v>
      </c>
      <c r="BG202" s="1">
        <v>201</v>
      </c>
    </row>
    <row r="203" spans="1:59">
      <c r="A203" s="1" t="str">
        <f t="shared" si="40"/>
        <v>|色|白|レアリティ||マナコスト||</v>
      </c>
      <c r="B203" s="1" t="s">
        <v>1049</v>
      </c>
      <c r="C203" s="1" t="s">
        <v>1069</v>
      </c>
      <c r="D203" s="4" t="s">
        <v>0</v>
      </c>
      <c r="E203" s="1" t="s">
        <v>1069</v>
      </c>
      <c r="F203" s="1" t="str">
        <f>IF(R202=0,"",R202)</f>
        <v>白</v>
      </c>
      <c r="G203" s="1" t="s">
        <v>1069</v>
      </c>
      <c r="H203" s="4" t="s">
        <v>1073</v>
      </c>
      <c r="I203" s="1" t="s">
        <v>1069</v>
      </c>
      <c r="J203" s="1" t="str">
        <f>IF(T202=0,"",T202)</f>
        <v/>
      </c>
      <c r="K203" s="1" t="s">
        <v>1069</v>
      </c>
      <c r="L203" s="4" t="s">
        <v>1074</v>
      </c>
      <c r="M203" s="1" t="s">
        <v>1069</v>
      </c>
      <c r="N203" s="1" t="str">
        <f>IF(V202=0,"",V202)</f>
        <v/>
      </c>
      <c r="O203" s="1" t="s">
        <v>1069</v>
      </c>
      <c r="Q203" s="9" t="s">
        <v>5</v>
      </c>
      <c r="R203" s="10">
        <f>INDEX(AL:AL,W200+1)</f>
        <v>0</v>
      </c>
      <c r="S203" s="15" t="s">
        <v>1075</v>
      </c>
      <c r="T203" s="10">
        <f>INDEX(AN:AN,W200+1)</f>
        <v>0</v>
      </c>
      <c r="U203" s="10">
        <f>INDEX(AO:AO,W200+1)</f>
        <v>0</v>
      </c>
      <c r="V203" s="10">
        <f>INDEX(AP:AP,W200+1)</f>
        <v>0</v>
      </c>
      <c r="W203" s="16"/>
      <c r="X203" s="10" t="str">
        <f>INDEX(AZ:AZ,W200+1)</f>
        <v/>
      </c>
      <c r="Y203" s="10" t="str">
        <f>INDEX(BA:BA,W200+1)</f>
        <v/>
      </c>
      <c r="Z203" s="10" t="str">
        <f>INDEX(BB:BB,W200+1)</f>
        <v/>
      </c>
      <c r="AA203" s="10">
        <f>INDEX(BC:BC,W200+1)</f>
        <v>0</v>
      </c>
      <c r="BF203" s="9" t="s">
        <v>1049</v>
      </c>
      <c r="BG203" s="1">
        <v>202</v>
      </c>
    </row>
    <row r="204" spans="1:59">
      <c r="A204" s="1" t="str">
        <f t="shared" si="40"/>
        <v>|種別||サブタイプ||||</v>
      </c>
      <c r="B204" s="1" t="s">
        <v>1049</v>
      </c>
      <c r="C204" s="1" t="s">
        <v>1069</v>
      </c>
      <c r="D204" s="4" t="s">
        <v>5</v>
      </c>
      <c r="E204" s="1" t="s">
        <v>1069</v>
      </c>
      <c r="F204" s="1" t="str">
        <f>IF(R203=0,"",R203)</f>
        <v/>
      </c>
      <c r="G204" s="1" t="s">
        <v>1069</v>
      </c>
      <c r="H204" s="4" t="s">
        <v>1078</v>
      </c>
      <c r="I204" s="1" t="s">
        <v>1069</v>
      </c>
      <c r="J204" s="1" t="str">
        <f>IF(T203=0,"",T203)</f>
        <v/>
      </c>
      <c r="K204" s="1" t="s">
        <v>1069</v>
      </c>
      <c r="L204" s="1" t="str">
        <f>IF(U203=0,"",U203)</f>
        <v/>
      </c>
      <c r="M204" s="1" t="s">
        <v>1069</v>
      </c>
      <c r="N204" s="1" t="str">
        <f>IF(V203=0,"",V203)</f>
        <v/>
      </c>
      <c r="O204" s="1" t="s">
        <v>1069</v>
      </c>
      <c r="Q204" s="9" t="s">
        <v>1079</v>
      </c>
      <c r="R204" s="10" t="str">
        <f>INDEX(BD:BD,W200+1)</f>
        <v/>
      </c>
      <c r="S204" s="11"/>
      <c r="T204" s="11"/>
      <c r="U204" s="11"/>
      <c r="V204" s="12"/>
      <c r="W204" s="16"/>
      <c r="X204" s="8"/>
      <c r="Y204" s="8"/>
      <c r="Z204" s="8"/>
      <c r="AA204" s="30"/>
      <c r="BF204" s="9" t="s">
        <v>1049</v>
      </c>
      <c r="BG204" s="1">
        <v>203</v>
      </c>
    </row>
    <row r="205" spans="1:59">
      <c r="A205" s="1" t="str">
        <f t="shared" si="40"/>
        <v>|テキスト|&gt;|&gt;|&gt;|&gt;||</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
      </c>
      <c r="O205" s="1" t="s">
        <v>1069</v>
      </c>
      <c r="Q205" s="14" t="s">
        <v>21</v>
      </c>
      <c r="R205" s="10" t="str">
        <f>INDEX(BE:BE,W200+1)</f>
        <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row>
    <row r="206" spans="1:59">
      <c r="A206" s="1" t="str">
        <f t="shared" si="40"/>
        <v>|英テキスト|&gt;|&gt;|&gt;|&gt;||</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
      </c>
      <c r="O206" s="1" t="s">
        <v>1069</v>
      </c>
      <c r="Q206" s="9" t="s">
        <v>12</v>
      </c>
      <c r="R206" s="10">
        <f>IF(INDEX(AX:AX,W200+1)="",0,INDEX(AX:AX,W200+1)&amp;"/"&amp;INDEX(AY:AY,W200+1))</f>
        <v>0</v>
      </c>
      <c r="S206" s="11"/>
      <c r="T206" s="11"/>
      <c r="U206" s="11"/>
      <c r="V206" s="12"/>
      <c r="W206" s="16"/>
      <c r="X206" s="9"/>
      <c r="Y206" s="28"/>
      <c r="Z206" s="28"/>
      <c r="AA206" s="29"/>
      <c r="BF206" s="9" t="s">
        <v>1049</v>
      </c>
      <c r="BG206" s="1">
        <v>205</v>
      </c>
    </row>
    <row r="207" spans="1:59">
      <c r="A207" s="1" t="str">
        <f t="shared" si="40"/>
        <v>|PT|&gt;||シールド数|&gt;||</v>
      </c>
      <c r="B207" s="1" t="s">
        <v>1049</v>
      </c>
      <c r="C207" s="1" t="s">
        <v>1069</v>
      </c>
      <c r="D207" s="1" t="s">
        <v>12</v>
      </c>
      <c r="E207" s="1" t="s">
        <v>1069</v>
      </c>
      <c r="F207" s="1" t="s">
        <v>1083</v>
      </c>
      <c r="G207" s="1" t="s">
        <v>1069</v>
      </c>
      <c r="H207" s="1" t="str">
        <f>IF(R206=0,"",R206)</f>
        <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row>
    <row r="208" spans="1:59">
      <c r="A208" s="1" t="str">
        <f t="shared" si="40"/>
        <v>&amp;br;&amp;br;</v>
      </c>
      <c r="B208" s="1" t="s">
        <v>1049</v>
      </c>
      <c r="C208" s="1" t="s">
        <v>1097</v>
      </c>
      <c r="R208" s="1"/>
      <c r="S208" s="1"/>
      <c r="T208" s="1"/>
      <c r="U208" s="1"/>
      <c r="V208" s="1"/>
      <c r="BF208" s="9" t="s">
        <v>1049</v>
      </c>
      <c r="BG208" s="1">
        <v>207</v>
      </c>
    </row>
    <row r="209" spans="1:59">
      <c r="A209" s="1" t="str">
        <f t="shared" si="40"/>
        <v>#back(text=戻る,left)</v>
      </c>
      <c r="B209" s="1" t="s">
        <v>1049</v>
      </c>
      <c r="C209" s="1" t="s">
        <v>1100</v>
      </c>
      <c r="R209" s="1"/>
      <c r="S209" s="1"/>
      <c r="T209" s="1"/>
      <c r="U209" s="1"/>
      <c r="V209" s="1"/>
      <c r="BF209" s="9" t="s">
        <v>1049</v>
      </c>
      <c r="BG209" s="1">
        <v>208</v>
      </c>
    </row>
    <row r="210" spans="1:59">
      <c r="A210" s="1" t="str">
        <f t="shared" si="40"/>
        <v>&amp;br;</v>
      </c>
      <c r="B210" s="1" t="s">
        <v>1049</v>
      </c>
      <c r="C210" s="1" t="s">
        <v>1048</v>
      </c>
      <c r="R210" s="1"/>
      <c r="S210" s="1"/>
      <c r="T210" s="1"/>
      <c r="U210" s="1"/>
      <c r="V210" s="1"/>
      <c r="BF210" s="9" t="s">
        <v>1049</v>
      </c>
      <c r="BG210" s="1">
        <v>209</v>
      </c>
    </row>
    <row r="211" spans="1:59">
      <c r="A211" s="1" t="str">
        <f t="shared" si="40"/>
        <v>#comment(above,nsize=[15],size=[30],num=[10])</v>
      </c>
      <c r="B211" s="1" t="s">
        <v>1049</v>
      </c>
      <c r="C211" s="1" t="s">
        <v>1108</v>
      </c>
      <c r="R211" s="1"/>
      <c r="S211" s="1"/>
      <c r="T211" s="1"/>
      <c r="U211" s="1"/>
      <c r="V211" s="1"/>
      <c r="BF211" s="9" t="s">
        <v>1049</v>
      </c>
      <c r="BG211" s="1">
        <v>210</v>
      </c>
    </row>
    <row r="212" spans="1:59">
      <c r="A212" s="1" t="str">
        <f t="shared" si="40"/>
        <v>&amp;br;&amp;br;</v>
      </c>
      <c r="B212" s="1" t="s">
        <v>1049</v>
      </c>
      <c r="C212" s="1" t="s">
        <v>1097</v>
      </c>
      <c r="R212" s="1"/>
      <c r="S212" s="1"/>
      <c r="T212" s="1"/>
      <c r="U212" s="1"/>
      <c r="V212" s="1"/>
      <c r="BF212" s="9" t="s">
        <v>1049</v>
      </c>
      <c r="BG212" s="1">
        <v>211</v>
      </c>
    </row>
    <row r="213" spans="1:59">
      <c r="A213" s="1" t="str">
        <f t="shared" si="40"/>
        <v/>
      </c>
      <c r="B213" s="1" t="s">
        <v>1049</v>
      </c>
      <c r="Q213" s="5"/>
      <c r="R213" s="6"/>
      <c r="S213" s="6"/>
      <c r="T213" s="6"/>
      <c r="U213" s="6"/>
      <c r="V213" s="7"/>
      <c r="W213" s="8">
        <v>17</v>
      </c>
      <c r="X213" s="5"/>
      <c r="Y213" s="26"/>
      <c r="Z213" s="26"/>
      <c r="AA213" s="27"/>
      <c r="BF213" s="9" t="s">
        <v>1049</v>
      </c>
      <c r="BG213" s="1">
        <v>212</v>
      </c>
    </row>
    <row r="214" spans="1:59">
      <c r="A214" s="1" t="str">
        <f t="shared" si="40"/>
        <v>*0/0</v>
      </c>
      <c r="B214" s="1" t="s">
        <v>1049</v>
      </c>
      <c r="C214" s="1" t="str">
        <f>"*"&amp;R214&amp;"/"&amp;T214</f>
        <v>*0/0</v>
      </c>
      <c r="Q214" s="9" t="s">
        <v>3</v>
      </c>
      <c r="R214" s="10">
        <f>INDEX(AJ:AJ,W213+1)</f>
        <v>0</v>
      </c>
      <c r="S214" s="11" t="s">
        <v>4</v>
      </c>
      <c r="T214" s="10">
        <f>INDEX(AK:AK,W213+1)</f>
        <v>0</v>
      </c>
      <c r="U214" s="11"/>
      <c r="V214" s="12"/>
      <c r="W214" s="13"/>
      <c r="X214" s="9"/>
      <c r="Y214" s="28"/>
      <c r="Z214" s="28"/>
      <c r="AA214" s="29"/>
      <c r="BF214" s="9" t="s">
        <v>1049</v>
      </c>
      <c r="BG214" s="1">
        <v>213</v>
      </c>
    </row>
    <row r="215" spans="1:59">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白</v>
      </c>
      <c r="S215" s="15" t="s">
        <v>1</v>
      </c>
      <c r="T215" s="10">
        <f>INDEX(AG:AG,W213+1)</f>
        <v>0</v>
      </c>
      <c r="U215" s="15" t="s">
        <v>2</v>
      </c>
      <c r="V215" s="10">
        <f>INDEX(AI:AI,W213+1)</f>
        <v>0</v>
      </c>
      <c r="W215" s="16"/>
      <c r="X215" s="10">
        <f>INDEX(AQ:AQ,W213+1)</f>
        <v>0</v>
      </c>
      <c r="Y215" s="28"/>
      <c r="Z215" s="28"/>
      <c r="AA215" s="29"/>
      <c r="BF215" s="9" t="s">
        <v>1049</v>
      </c>
      <c r="BG215" s="1">
        <v>214</v>
      </c>
    </row>
    <row r="216" spans="1:59">
      <c r="A216" s="1" t="str">
        <f t="shared" si="40"/>
        <v>|色|白|レアリティ||マナコスト||</v>
      </c>
      <c r="B216" s="1" t="s">
        <v>1049</v>
      </c>
      <c r="C216" s="1" t="s">
        <v>1069</v>
      </c>
      <c r="D216" s="4" t="s">
        <v>0</v>
      </c>
      <c r="E216" s="1" t="s">
        <v>1069</v>
      </c>
      <c r="F216" s="1" t="str">
        <f>IF(R215=0,"",R215)</f>
        <v>白</v>
      </c>
      <c r="G216" s="1" t="s">
        <v>1069</v>
      </c>
      <c r="H216" s="4" t="s">
        <v>1073</v>
      </c>
      <c r="I216" s="1" t="s">
        <v>1069</v>
      </c>
      <c r="J216" s="1" t="str">
        <f>IF(T215=0,"",T215)</f>
        <v/>
      </c>
      <c r="K216" s="1" t="s">
        <v>1069</v>
      </c>
      <c r="L216" s="4" t="s">
        <v>1074</v>
      </c>
      <c r="M216" s="1" t="s">
        <v>1069</v>
      </c>
      <c r="N216" s="1" t="str">
        <f>IF(V215=0,"",V215)</f>
        <v/>
      </c>
      <c r="O216" s="1" t="s">
        <v>1069</v>
      </c>
      <c r="Q216" s="9" t="s">
        <v>5</v>
      </c>
      <c r="R216" s="10">
        <f>INDEX(AL:AL,W213+1)</f>
        <v>0</v>
      </c>
      <c r="S216" s="15" t="s">
        <v>1075</v>
      </c>
      <c r="T216" s="10">
        <f>INDEX(AN:AN,W213+1)</f>
        <v>0</v>
      </c>
      <c r="U216" s="10">
        <f>INDEX(AO:AO,W213+1)</f>
        <v>0</v>
      </c>
      <c r="V216" s="10">
        <f>INDEX(AP:AP,W213+1)</f>
        <v>0</v>
      </c>
      <c r="W216" s="16"/>
      <c r="X216" s="10" t="str">
        <f>INDEX(AZ:AZ,W213+1)</f>
        <v/>
      </c>
      <c r="Y216" s="10" t="str">
        <f>INDEX(BA:BA,W213+1)</f>
        <v/>
      </c>
      <c r="Z216" s="10" t="str">
        <f>INDEX(BB:BB,W213+1)</f>
        <v/>
      </c>
      <c r="AA216" s="10">
        <f>INDEX(BC:BC,W213+1)</f>
        <v>0</v>
      </c>
      <c r="BF216" s="9" t="s">
        <v>1049</v>
      </c>
      <c r="BG216" s="1">
        <v>215</v>
      </c>
    </row>
    <row r="217" spans="1:59">
      <c r="A217" s="1" t="str">
        <f t="shared" si="40"/>
        <v>|種別||サブタイプ||||</v>
      </c>
      <c r="B217" s="1" t="s">
        <v>1049</v>
      </c>
      <c r="C217" s="1" t="s">
        <v>1069</v>
      </c>
      <c r="D217" s="4" t="s">
        <v>5</v>
      </c>
      <c r="E217" s="1" t="s">
        <v>1069</v>
      </c>
      <c r="F217" s="1" t="str">
        <f>IF(R216=0,"",R216)</f>
        <v/>
      </c>
      <c r="G217" s="1" t="s">
        <v>1069</v>
      </c>
      <c r="H217" s="4" t="s">
        <v>1078</v>
      </c>
      <c r="I217" s="1" t="s">
        <v>1069</v>
      </c>
      <c r="J217" s="1" t="str">
        <f>IF(T216=0,"",T216)</f>
        <v/>
      </c>
      <c r="K217" s="1" t="s">
        <v>1069</v>
      </c>
      <c r="L217" s="1" t="str">
        <f>IF(U216=0,"",U216)</f>
        <v/>
      </c>
      <c r="M217" s="1" t="s">
        <v>1069</v>
      </c>
      <c r="N217" s="1" t="str">
        <f>IF(V216=0,"",V216)</f>
        <v/>
      </c>
      <c r="O217" s="1" t="s">
        <v>1069</v>
      </c>
      <c r="Q217" s="9" t="s">
        <v>1079</v>
      </c>
      <c r="R217" s="10" t="str">
        <f>INDEX(BD:BD,W213+1)</f>
        <v/>
      </c>
      <c r="S217" s="11"/>
      <c r="T217" s="11"/>
      <c r="U217" s="11"/>
      <c r="V217" s="12"/>
      <c r="W217" s="16"/>
      <c r="X217" s="8"/>
      <c r="Y217" s="8"/>
      <c r="Z217" s="8"/>
      <c r="AA217" s="30"/>
      <c r="BF217" s="9" t="s">
        <v>1049</v>
      </c>
      <c r="BG217" s="1">
        <v>216</v>
      </c>
    </row>
    <row r="218" spans="1:59">
      <c r="A218" s="1" t="str">
        <f t="shared" si="40"/>
        <v>|テキスト|&gt;|&gt;|&gt;|&gt;||</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
      </c>
      <c r="O218" s="1" t="s">
        <v>1069</v>
      </c>
      <c r="Q218" s="14" t="s">
        <v>21</v>
      </c>
      <c r="R218" s="10" t="str">
        <f>INDEX(BE:BE,W213+1)</f>
        <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
      </c>
      <c r="O219" s="1" t="s">
        <v>1069</v>
      </c>
      <c r="Q219" s="9" t="s">
        <v>12</v>
      </c>
      <c r="R219" s="10">
        <f>IF(INDEX(AX:AX,W213+1)="",0,INDEX(AX:AX,W213+1)&amp;"/"&amp;INDEX(AY:AY,W213+1))</f>
        <v>0</v>
      </c>
      <c r="S219" s="11"/>
      <c r="T219" s="11"/>
      <c r="U219" s="11"/>
      <c r="V219" s="12"/>
      <c r="W219" s="16"/>
      <c r="X219" s="9"/>
      <c r="Y219" s="28"/>
      <c r="Z219" s="28"/>
      <c r="AA219" s="29"/>
      <c r="BF219" s="9" t="s">
        <v>1049</v>
      </c>
      <c r="BG219" s="1">
        <v>218</v>
      </c>
    </row>
    <row r="220" spans="1:59">
      <c r="A220" s="1" t="str">
        <f t="shared" si="40"/>
        <v>|PT|&gt;||シールド数|&gt;||</v>
      </c>
      <c r="B220" s="1" t="s">
        <v>1049</v>
      </c>
      <c r="C220" s="1" t="s">
        <v>1069</v>
      </c>
      <c r="D220" s="1" t="s">
        <v>12</v>
      </c>
      <c r="E220" s="1" t="s">
        <v>1069</v>
      </c>
      <c r="F220" s="1" t="s">
        <v>1083</v>
      </c>
      <c r="G220" s="1" t="s">
        <v>1069</v>
      </c>
      <c r="H220" s="1" t="str">
        <f>IF(R219=0,"",R219)</f>
        <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*0/0</v>
      </c>
      <c r="B227" s="1" t="s">
        <v>1049</v>
      </c>
      <c r="C227" s="1" t="str">
        <f>"*"&amp;R227&amp;"/"&amp;T227</f>
        <v>*0/0</v>
      </c>
      <c r="Q227" s="9" t="s">
        <v>3</v>
      </c>
      <c r="R227" s="10">
        <f>INDEX(AJ:AJ,W226+1)</f>
        <v>0</v>
      </c>
      <c r="S227" s="11" t="s">
        <v>4</v>
      </c>
      <c r="T227" s="10">
        <f>INDEX(AK:AK,W226+1)</f>
        <v>0</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白</v>
      </c>
      <c r="S228" s="15" t="s">
        <v>1</v>
      </c>
      <c r="T228" s="10">
        <f>INDEX(AG:AG,W226+1)</f>
        <v>0</v>
      </c>
      <c r="U228" s="15" t="s">
        <v>2</v>
      </c>
      <c r="V228" s="10">
        <f>INDEX(AI:AI,W226+1)</f>
        <v>0</v>
      </c>
      <c r="W228" s="16"/>
      <c r="X228" s="10">
        <f>INDEX(AQ:AQ,W226+1)</f>
        <v>0</v>
      </c>
      <c r="Y228" s="28"/>
      <c r="Z228" s="28"/>
      <c r="AA228" s="29"/>
      <c r="BF228" s="9" t="s">
        <v>1049</v>
      </c>
      <c r="BG228" s="1">
        <v>227</v>
      </c>
    </row>
    <row r="229" spans="1:59">
      <c r="A229" s="1" t="str">
        <f t="shared" si="40"/>
        <v>|色|白|レアリティ||マナコスト||</v>
      </c>
      <c r="B229" s="1" t="s">
        <v>1049</v>
      </c>
      <c r="C229" s="1" t="s">
        <v>1069</v>
      </c>
      <c r="D229" s="4" t="s">
        <v>0</v>
      </c>
      <c r="E229" s="1" t="s">
        <v>1069</v>
      </c>
      <c r="F229" s="1" t="str">
        <f>IF(R228=0,"",R228)</f>
        <v>白</v>
      </c>
      <c r="G229" s="1" t="s">
        <v>1069</v>
      </c>
      <c r="H229" s="4" t="s">
        <v>1073</v>
      </c>
      <c r="I229" s="1" t="s">
        <v>1069</v>
      </c>
      <c r="J229" s="1" t="str">
        <f>IF(T228=0,"",T228)</f>
        <v/>
      </c>
      <c r="K229" s="1" t="s">
        <v>1069</v>
      </c>
      <c r="L229" s="4" t="s">
        <v>1074</v>
      </c>
      <c r="M229" s="1" t="s">
        <v>1069</v>
      </c>
      <c r="N229" s="1" t="str">
        <f>IF(V228=0,"",V228)</f>
        <v/>
      </c>
      <c r="O229" s="1" t="s">
        <v>1069</v>
      </c>
      <c r="Q229" s="9" t="s">
        <v>5</v>
      </c>
      <c r="R229" s="10">
        <f>INDEX(AL:AL,W226+1)</f>
        <v>0</v>
      </c>
      <c r="S229" s="15" t="s">
        <v>1075</v>
      </c>
      <c r="T229" s="10">
        <f>INDEX(AN:AN,W226+1)</f>
        <v>0</v>
      </c>
      <c r="U229" s="10">
        <f>INDEX(AO:AO,W226+1)</f>
        <v>0</v>
      </c>
      <c r="V229" s="10">
        <f>INDEX(AP:AP,W226+1)</f>
        <v>0</v>
      </c>
      <c r="W229" s="16"/>
      <c r="X229" s="10" t="str">
        <f>INDEX(AZ:AZ,W226+1)</f>
        <v/>
      </c>
      <c r="Y229" s="10" t="str">
        <f>INDEX(BA:BA,W226+1)</f>
        <v/>
      </c>
      <c r="Z229" s="10" t="str">
        <f>INDEX(BB:BB,W226+1)</f>
        <v/>
      </c>
      <c r="AA229" s="10">
        <f>INDEX(BC:BC,W226+1)</f>
        <v>0</v>
      </c>
      <c r="BF229" s="9" t="s">
        <v>1049</v>
      </c>
      <c r="BG229" s="1">
        <v>228</v>
      </c>
    </row>
    <row r="230" spans="1:59">
      <c r="A230" s="1" t="str">
        <f t="shared" si="40"/>
        <v>|種別||サブタイプ||||</v>
      </c>
      <c r="B230" s="1" t="s">
        <v>1049</v>
      </c>
      <c r="C230" s="1" t="s">
        <v>1069</v>
      </c>
      <c r="D230" s="4" t="s">
        <v>5</v>
      </c>
      <c r="E230" s="1" t="s">
        <v>1069</v>
      </c>
      <c r="F230" s="1" t="str">
        <f>IF(R229=0,"",R229)</f>
        <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
      </c>
      <c r="S230" s="11"/>
      <c r="T230" s="11"/>
      <c r="U230" s="11"/>
      <c r="V230" s="12"/>
      <c r="W230" s="16"/>
      <c r="X230" s="8"/>
      <c r="Y230" s="8"/>
      <c r="Z230" s="8"/>
      <c r="AA230" s="30"/>
      <c r="BF230" s="9" t="s">
        <v>1049</v>
      </c>
      <c r="BG230" s="1">
        <v>229</v>
      </c>
    </row>
    <row r="231" spans="1:59">
      <c r="A231" s="1" t="str">
        <f t="shared" si="40"/>
        <v>|テキスト|&gt;|&gt;|&gt;|&gt;||</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
      </c>
      <c r="O231" s="1" t="s">
        <v>1069</v>
      </c>
      <c r="Q231" s="14" t="s">
        <v>21</v>
      </c>
      <c r="R231" s="10" t="str">
        <f>INDEX(BE:BE,W226+1)</f>
        <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白</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|色|白|レアリティ||マナコスト||</v>
      </c>
      <c r="B242" s="1" t="s">
        <v>1049</v>
      </c>
      <c r="C242" s="1" t="s">
        <v>1069</v>
      </c>
      <c r="D242" s="4" t="s">
        <v>0</v>
      </c>
      <c r="E242" s="1" t="s">
        <v>1069</v>
      </c>
      <c r="F242" s="1" t="str">
        <f>IF(R241=0,"",R241)</f>
        <v>白</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白</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|色|白|レアリティ||マナコスト||</v>
      </c>
      <c r="B255" s="1" t="s">
        <v>1049</v>
      </c>
      <c r="C255" s="1" t="s">
        <v>1069</v>
      </c>
      <c r="D255" s="4" t="s">
        <v>0</v>
      </c>
      <c r="E255" s="1" t="s">
        <v>1069</v>
      </c>
      <c r="F255" s="1" t="str">
        <f>IF(R254=0,"",R254)</f>
        <v>白</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白</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|色|白|レアリティ||マナコスト||</v>
      </c>
      <c r="B268" s="1" t="s">
        <v>1049</v>
      </c>
      <c r="C268" s="1" t="s">
        <v>1069</v>
      </c>
      <c r="D268" s="4" t="s">
        <v>0</v>
      </c>
      <c r="E268" s="1" t="s">
        <v>1069</v>
      </c>
      <c r="F268" s="1" t="str">
        <f>IF(R267=0,"",R267)</f>
        <v>白</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白</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|色|白|レアリティ||マナコスト||</v>
      </c>
      <c r="B281" s="1" t="s">
        <v>1049</v>
      </c>
      <c r="C281" s="1" t="s">
        <v>1069</v>
      </c>
      <c r="D281" s="4" t="s">
        <v>0</v>
      </c>
      <c r="E281" s="1" t="s">
        <v>1069</v>
      </c>
      <c r="F281" s="1" t="str">
        <f>IF(R280=0,"",R280)</f>
        <v>白</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白</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|色|白|レアリティ||マナコスト||</v>
      </c>
      <c r="B294" s="1" t="s">
        <v>1049</v>
      </c>
      <c r="C294" s="1" t="s">
        <v>1069</v>
      </c>
      <c r="D294" s="4" t="s">
        <v>0</v>
      </c>
      <c r="E294" s="1" t="s">
        <v>1069</v>
      </c>
      <c r="F294" s="1" t="str">
        <f>IF(R293=0,"",R293)</f>
        <v>白</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白</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|色|白|レアリティ||マナコスト||</v>
      </c>
      <c r="B307" s="1" t="s">
        <v>1049</v>
      </c>
      <c r="C307" s="1" t="s">
        <v>1069</v>
      </c>
      <c r="D307" s="4" t="s">
        <v>0</v>
      </c>
      <c r="E307" s="1" t="s">
        <v>1069</v>
      </c>
      <c r="F307" s="1" t="str">
        <f>IF(R306=0,"",R306)</f>
        <v>白</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白</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|色|白|レアリティ||マナコスト||</v>
      </c>
      <c r="B320" s="1" t="s">
        <v>1049</v>
      </c>
      <c r="C320" s="1" t="s">
        <v>1069</v>
      </c>
      <c r="D320" s="4" t="s">
        <v>0</v>
      </c>
      <c r="E320" s="1" t="s">
        <v>1069</v>
      </c>
      <c r="F320" s="1" t="str">
        <f>IF(R319=0,"",R319)</f>
        <v>白</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白</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|色|白|レアリティ||マナコスト||</v>
      </c>
      <c r="B333" s="1" t="s">
        <v>1049</v>
      </c>
      <c r="C333" s="1" t="s">
        <v>1069</v>
      </c>
      <c r="D333" s="4" t="s">
        <v>0</v>
      </c>
      <c r="E333" s="1" t="s">
        <v>1069</v>
      </c>
      <c r="F333" s="1" t="str">
        <f>IF(R332=0,"",R332)</f>
        <v>白</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白</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|色|白|レアリティ||マナコスト||</v>
      </c>
      <c r="B346" s="1" t="s">
        <v>1049</v>
      </c>
      <c r="C346" s="1" t="s">
        <v>1069</v>
      </c>
      <c r="D346" s="4" t="s">
        <v>0</v>
      </c>
      <c r="E346" s="1" t="s">
        <v>1069</v>
      </c>
      <c r="F346" s="1" t="str">
        <f>IF(R345=0,"",R345)</f>
        <v>白</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白</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|色|白|レアリティ||マナコスト||</v>
      </c>
      <c r="B359" s="1" t="s">
        <v>1049</v>
      </c>
      <c r="C359" s="1" t="s">
        <v>1069</v>
      </c>
      <c r="D359" s="4" t="s">
        <v>0</v>
      </c>
      <c r="E359" s="1" t="s">
        <v>1069</v>
      </c>
      <c r="F359" s="1" t="str">
        <f>IF(R358=0,"",R358)</f>
        <v>白</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白</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|色|白|レアリティ||マナコスト||</v>
      </c>
      <c r="B372" s="1" t="s">
        <v>1049</v>
      </c>
      <c r="C372" s="1" t="s">
        <v>1069</v>
      </c>
      <c r="D372" s="4" t="s">
        <v>0</v>
      </c>
      <c r="E372" s="1" t="s">
        <v>1069</v>
      </c>
      <c r="F372" s="1" t="str">
        <f>IF(R371=0,"",R371)</f>
        <v>白</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白</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|色|白|レアリティ||マナコスト||</v>
      </c>
      <c r="B385" s="1" t="s">
        <v>1049</v>
      </c>
      <c r="C385" s="1" t="s">
        <v>1069</v>
      </c>
      <c r="D385" s="4" t="s">
        <v>0</v>
      </c>
      <c r="E385" s="1" t="s">
        <v>1069</v>
      </c>
      <c r="F385" s="1" t="str">
        <f>IF(R384=0,"",R384)</f>
        <v>白</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白</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|色|白|レアリティ||マナコスト||</v>
      </c>
      <c r="B398" s="1" t="s">
        <v>1049</v>
      </c>
      <c r="C398" s="1" t="s">
        <v>1069</v>
      </c>
      <c r="D398" s="4" t="s">
        <v>0</v>
      </c>
      <c r="E398" s="1" t="s">
        <v>1069</v>
      </c>
      <c r="F398" s="1" t="str">
        <f>IF(R397=0,"",R397)</f>
        <v>白</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白</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|色|白|レアリティ||マナコスト||</v>
      </c>
      <c r="B411" s="1" t="s">
        <v>1049</v>
      </c>
      <c r="C411" s="1" t="s">
        <v>1069</v>
      </c>
      <c r="D411" s="4" t="s">
        <v>0</v>
      </c>
      <c r="E411" s="1" t="s">
        <v>1069</v>
      </c>
      <c r="F411" s="1" t="str">
        <f>IF(R410=0,"",R410)</f>
        <v>白</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白</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|色|白|レアリティ||マナコスト||</v>
      </c>
      <c r="B424" s="1" t="s">
        <v>1049</v>
      </c>
      <c r="C424" s="1" t="s">
        <v>1069</v>
      </c>
      <c r="D424" s="4" t="s">
        <v>0</v>
      </c>
      <c r="E424" s="1" t="s">
        <v>1069</v>
      </c>
      <c r="F424" s="1" t="str">
        <f>IF(R423=0,"",R423)</f>
        <v>白</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白</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|色|白|レアリティ||マナコスト||</v>
      </c>
      <c r="B437" s="1" t="s">
        <v>1049</v>
      </c>
      <c r="C437" s="1" t="s">
        <v>1069</v>
      </c>
      <c r="D437" s="4" t="s">
        <v>0</v>
      </c>
      <c r="E437" s="1" t="s">
        <v>1069</v>
      </c>
      <c r="F437" s="1" t="str">
        <f>IF(R436=0,"",R436)</f>
        <v>白</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白</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|色|白|レアリティ||マナコスト||</v>
      </c>
      <c r="B450" s="1" t="s">
        <v>1049</v>
      </c>
      <c r="C450" s="1" t="s">
        <v>1069</v>
      </c>
      <c r="D450" s="4" t="s">
        <v>0</v>
      </c>
      <c r="E450" s="1" t="s">
        <v>1069</v>
      </c>
      <c r="F450" s="1" t="str">
        <f>IF(R449=0,"",R449)</f>
        <v>白</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白</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|色|白|レアリティ||マナコスト||</v>
      </c>
      <c r="B463" s="1" t="s">
        <v>1049</v>
      </c>
      <c r="C463" s="1" t="s">
        <v>1069</v>
      </c>
      <c r="D463" s="4" t="s">
        <v>0</v>
      </c>
      <c r="E463" s="1" t="s">
        <v>1069</v>
      </c>
      <c r="F463" s="1" t="str">
        <f>IF(R462=0,"",R462)</f>
        <v>白</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白</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|色|白|レアリティ||マナコスト||</v>
      </c>
      <c r="B476" s="1" t="s">
        <v>1049</v>
      </c>
      <c r="C476" s="1" t="s">
        <v>1069</v>
      </c>
      <c r="D476" s="4" t="s">
        <v>0</v>
      </c>
      <c r="E476" s="1" t="s">
        <v>1069</v>
      </c>
      <c r="F476" s="1" t="str">
        <f>IF(R475=0,"",R475)</f>
        <v>白</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白</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|色|白|レアリティ||マナコスト||</v>
      </c>
      <c r="B489" s="1" t="s">
        <v>1049</v>
      </c>
      <c r="C489" s="1" t="s">
        <v>1069</v>
      </c>
      <c r="D489" s="4" t="s">
        <v>0</v>
      </c>
      <c r="E489" s="1" t="s">
        <v>1069</v>
      </c>
      <c r="F489" s="1" t="str">
        <f>IF(R488=0,"",R488)</f>
        <v>白</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白</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|色|白|レアリティ||マナコスト||</v>
      </c>
      <c r="B502" s="1" t="s">
        <v>1049</v>
      </c>
      <c r="C502" s="1" t="s">
        <v>1069</v>
      </c>
      <c r="D502" s="4" t="s">
        <v>0</v>
      </c>
      <c r="E502" s="1" t="s">
        <v>1069</v>
      </c>
      <c r="F502" s="1" t="str">
        <f>IF(R501=0,"",R501)</f>
        <v>白</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白</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|色|白|レアリティ||マナコスト||</v>
      </c>
      <c r="B515" s="1" t="s">
        <v>1049</v>
      </c>
      <c r="C515" s="1" t="s">
        <v>1069</v>
      </c>
      <c r="D515" s="4" t="s">
        <v>0</v>
      </c>
      <c r="E515" s="1" t="s">
        <v>1069</v>
      </c>
      <c r="F515" s="1" t="str">
        <f>IF(R514=0,"",R514)</f>
        <v>白</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白</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|色|白|レアリティ||マナコスト||</v>
      </c>
      <c r="B528" s="1" t="s">
        <v>1049</v>
      </c>
      <c r="C528" s="1" t="s">
        <v>1069</v>
      </c>
      <c r="D528" s="4" t="s">
        <v>0</v>
      </c>
      <c r="E528" s="1" t="s">
        <v>1069</v>
      </c>
      <c r="F528" s="1" t="str">
        <f>IF(R527=0,"",R527)</f>
        <v>白</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白</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|色|白|レアリティ||マナコスト||</v>
      </c>
      <c r="B541" s="1" t="s">
        <v>1049</v>
      </c>
      <c r="C541" s="1" t="s">
        <v>1069</v>
      </c>
      <c r="D541" s="4" t="s">
        <v>0</v>
      </c>
      <c r="E541" s="1" t="s">
        <v>1069</v>
      </c>
      <c r="F541" s="1" t="str">
        <f>IF(R540=0,"",R540)</f>
        <v>白</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白</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|色|白|レアリティ||マナコスト||</v>
      </c>
      <c r="B554" s="1" t="s">
        <v>1049</v>
      </c>
      <c r="C554" s="1" t="s">
        <v>1069</v>
      </c>
      <c r="D554" s="4" t="s">
        <v>0</v>
      </c>
      <c r="E554" s="1" t="s">
        <v>1069</v>
      </c>
      <c r="F554" s="1" t="str">
        <f>IF(R553=0,"",R553)</f>
        <v>白</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白</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|色|白|レアリティ||マナコスト||</v>
      </c>
      <c r="B567" s="1" t="s">
        <v>1049</v>
      </c>
      <c r="C567" s="1" t="s">
        <v>1069</v>
      </c>
      <c r="D567" s="4" t="s">
        <v>0</v>
      </c>
      <c r="E567" s="1" t="s">
        <v>1069</v>
      </c>
      <c r="F567" s="1" t="str">
        <f>IF(R566=0,"",R566)</f>
        <v>白</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白</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|色|白|レアリティ||マナコスト||</v>
      </c>
      <c r="B580" s="1" t="s">
        <v>1049</v>
      </c>
      <c r="C580" s="1" t="s">
        <v>1069</v>
      </c>
      <c r="D580" s="4" t="s">
        <v>0</v>
      </c>
      <c r="E580" s="1" t="s">
        <v>1069</v>
      </c>
      <c r="F580" s="1" t="str">
        <f>IF(R579=0,"",R579)</f>
        <v>白</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白</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|色|白|レアリティ||マナコスト||</v>
      </c>
      <c r="B593" s="1" t="s">
        <v>1049</v>
      </c>
      <c r="C593" s="1" t="s">
        <v>1069</v>
      </c>
      <c r="D593" s="4" t="s">
        <v>0</v>
      </c>
      <c r="E593" s="1" t="s">
        <v>1069</v>
      </c>
      <c r="F593" s="1" t="str">
        <f>IF(R592=0,"",R592)</f>
        <v>白</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白</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|色|白|レアリティ||マナコスト||</v>
      </c>
      <c r="B606" s="1" t="s">
        <v>1049</v>
      </c>
      <c r="C606" s="1" t="s">
        <v>1069</v>
      </c>
      <c r="D606" s="4" t="s">
        <v>0</v>
      </c>
      <c r="E606" s="1" t="s">
        <v>1069</v>
      </c>
      <c r="F606" s="1" t="str">
        <f>IF(R605=0,"",R605)</f>
        <v>白</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白</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|色|白|レアリティ||マナコスト||</v>
      </c>
      <c r="B619" s="1" t="s">
        <v>1049</v>
      </c>
      <c r="C619" s="1" t="s">
        <v>1069</v>
      </c>
      <c r="D619" s="4" t="s">
        <v>0</v>
      </c>
      <c r="E619" s="1" t="s">
        <v>1069</v>
      </c>
      <c r="F619" s="1" t="str">
        <f>IF(R618=0,"",R618)</f>
        <v>白</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白</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|色|白|レアリティ||マナコスト||</v>
      </c>
      <c r="B632" s="1" t="s">
        <v>1049</v>
      </c>
      <c r="C632" s="1" t="s">
        <v>1069</v>
      </c>
      <c r="D632" s="4" t="s">
        <v>0</v>
      </c>
      <c r="E632" s="1" t="s">
        <v>1069</v>
      </c>
      <c r="F632" s="1" t="str">
        <f>IF(R631=0,"",R631)</f>
        <v>白</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白</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|色|白|レアリティ||マナコスト||</v>
      </c>
      <c r="B645" s="1" t="s">
        <v>1049</v>
      </c>
      <c r="C645" s="1" t="s">
        <v>1069</v>
      </c>
      <c r="D645" s="4" t="s">
        <v>0</v>
      </c>
      <c r="E645" s="1" t="s">
        <v>1069</v>
      </c>
      <c r="F645" s="1" t="str">
        <f>IF(R644=0,"",R644)</f>
        <v>白</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BE23" sqref="BE23"/>
    </sheetView>
  </sheetViews>
  <sheetFormatPr defaultColWidth="9" defaultRowHeight="13.5"/>
  <cols>
    <col min="1" max="1" width="29.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3.75" style="1" customWidth="1"/>
    <col min="34" max="34" width="9" style="1" hidden="1" customWidth="1"/>
    <col min="35" max="35" width="5" style="1" customWidth="1"/>
    <col min="36" max="38" width="9" style="1"/>
    <col min="39" max="39" width="9" style="1" hidden="1" customWidth="1"/>
    <col min="40" max="46" width="9" style="1"/>
    <col min="47" max="48" width="9" style="1" hidden="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164</v>
      </c>
      <c r="AG2" s="36" t="s">
        <v>78</v>
      </c>
      <c r="AH2" s="36"/>
      <c r="AI2" s="36">
        <v>10</v>
      </c>
      <c r="AJ2" s="36" t="s">
        <v>818</v>
      </c>
      <c r="AK2" s="36" t="s">
        <v>819</v>
      </c>
      <c r="AL2" s="36" t="s">
        <v>27</v>
      </c>
      <c r="AM2" s="36"/>
      <c r="AN2" s="36" t="s">
        <v>170</v>
      </c>
      <c r="AO2" s="36" t="s">
        <v>171</v>
      </c>
      <c r="AP2" s="36"/>
      <c r="AQ2" s="36" t="s">
        <v>29</v>
      </c>
      <c r="AR2" s="36" t="s">
        <v>820</v>
      </c>
      <c r="AS2" s="36"/>
      <c r="AT2" s="38">
        <v>42798</v>
      </c>
      <c r="AU2" s="36"/>
      <c r="AV2" s="36"/>
      <c r="AW2" s="36"/>
      <c r="AX2" s="36">
        <f t="shared" ref="AX2:AX51" si="0">IF(AT2&gt;1,MONTH(AT2),"")</f>
        <v>3</v>
      </c>
      <c r="AY2" s="36">
        <f t="shared" ref="AY2:AY51" si="1">IF(AT2&gt;1,DAY(AT2),"")</f>
        <v>4</v>
      </c>
      <c r="AZ2" s="36" t="str">
        <f t="shared" ref="AZ2:AZ51" si="2">LEFT(AQ2,2)</f>
        <v>飛行</v>
      </c>
      <c r="BA2" s="36" t="str">
        <f t="shared" ref="BA2:BA51" si="3">IF(ISERROR(FIND(" ",AQ2)),"",MID(AQ2,FIND(" ",AQ2)+1,2))</f>
        <v/>
      </c>
      <c r="BB2" s="36" t="str">
        <f t="shared" ref="BB2:BB51" si="4">IF(LEN(BA2)&gt;1,IF(ISERROR(FIND(" ",AQ2,FIND(" ",AQ2)+1)),"",MID(AQ2,FIND(" ",AQ2)+4,2)),"")</f>
        <v/>
      </c>
      <c r="BC2" s="36"/>
      <c r="BD2" s="36" t="str">
        <f t="shared" ref="BD2:BD51" si="5">IF(AQ2="","",AQ2&amp;IF(AR2="","","&amp;br;"&amp;AR2)&amp;IF(AS2="","","&amp;br;"&amp;AS2))</f>
        <v>飛行&amp;br;上陸：あなたはカードを2枚捨てて、このクリーチャーを戦場に戻す。</v>
      </c>
      <c r="BE2" s="30" t="str">
        <f>IF(AK2="","",VLOOKUP(AK2,BH:BJ,3,FALSE))</f>
        <v>Landfall: You Discard 2 cards and this creature is Returned to the battlefield.</v>
      </c>
      <c r="BF2" s="9" t="s">
        <v>1049</v>
      </c>
      <c r="BG2" s="1">
        <v>1</v>
      </c>
      <c r="BH2" s="1" t="s">
        <v>881</v>
      </c>
      <c r="BI2" s="1" t="s">
        <v>1055</v>
      </c>
      <c r="BJ2" s="1" t="s">
        <v>1299</v>
      </c>
    </row>
    <row r="3" spans="2:62">
      <c r="B3" s="1" t="s">
        <v>1049</v>
      </c>
      <c r="Q3" s="2" t="s">
        <v>23</v>
      </c>
      <c r="R3" s="2" t="s">
        <v>164</v>
      </c>
      <c r="S3" s="2" t="s">
        <v>288</v>
      </c>
      <c r="T3" s="2" t="s">
        <v>398</v>
      </c>
      <c r="U3" s="2" t="s">
        <v>510</v>
      </c>
      <c r="V3" s="2" t="s">
        <v>1057</v>
      </c>
      <c r="W3" s="2"/>
      <c r="AB3" s="1" t="s">
        <v>288</v>
      </c>
      <c r="AC3" s="1" t="s">
        <v>340</v>
      </c>
      <c r="AD3" s="16" t="s">
        <v>1058</v>
      </c>
      <c r="AE3" s="24">
        <v>2</v>
      </c>
      <c r="AF3" s="25" t="s">
        <v>164</v>
      </c>
      <c r="AG3" s="36" t="s">
        <v>78</v>
      </c>
      <c r="AH3" s="36"/>
      <c r="AI3" s="36">
        <v>14</v>
      </c>
      <c r="AJ3" s="36" t="s">
        <v>821</v>
      </c>
      <c r="AK3" s="36" t="s">
        <v>822</v>
      </c>
      <c r="AL3" s="36" t="s">
        <v>27</v>
      </c>
      <c r="AM3" s="36"/>
      <c r="AN3" s="36" t="s">
        <v>823</v>
      </c>
      <c r="AO3" s="36"/>
      <c r="AP3" s="36"/>
      <c r="AQ3" s="36" t="s">
        <v>824</v>
      </c>
      <c r="AR3" s="36" t="s">
        <v>825</v>
      </c>
      <c r="AS3" s="36"/>
      <c r="AT3" s="38">
        <v>42829</v>
      </c>
      <c r="AU3" s="36"/>
      <c r="AV3" s="36"/>
      <c r="AW3" s="36"/>
      <c r="AX3" s="36">
        <f t="shared" si="0"/>
        <v>4</v>
      </c>
      <c r="AY3" s="36">
        <f t="shared" si="1"/>
        <v>4</v>
      </c>
      <c r="AZ3" s="36" t="str">
        <f t="shared" si="2"/>
        <v>あな</v>
      </c>
      <c r="BA3" s="36" t="str">
        <f t="shared" si="3"/>
        <v/>
      </c>
      <c r="BB3" s="36" t="str">
        <f t="shared" si="4"/>
        <v/>
      </c>
      <c r="BC3" s="36"/>
      <c r="BD3" s="36" t="str">
        <f t="shared" si="5"/>
        <v>あなたのターン開始時に、あなたの手札の最初の呪文は2マナを得る。&amp;br;あんたのターン開始時に、あなたがこのゲームで3つ以上の呪文を唱えていた場合、このクリーチャーは変身する。</v>
      </c>
      <c r="BE3" s="30" t="str">
        <f>IF(AK3="","",VLOOKUP(AK3,BH:BJ,3,FALSE))</f>
        <v>At the beginning of your turn, the first spell in your hand gains 2 mana.&amp;br;At the beginning of your turn, if you cast 3 or more spells this game, this creature Transforms.</v>
      </c>
      <c r="BF3" s="9" t="s">
        <v>1049</v>
      </c>
      <c r="BG3" s="1">
        <v>2</v>
      </c>
      <c r="BH3" s="1" t="s">
        <v>1026</v>
      </c>
      <c r="BI3" s="1" t="s">
        <v>1055</v>
      </c>
      <c r="BJ3" s="1" t="s">
        <v>1300</v>
      </c>
    </row>
    <row r="4" spans="2:62">
      <c r="B4" s="1" t="s">
        <v>1049</v>
      </c>
      <c r="Q4" s="1" t="s">
        <v>24</v>
      </c>
      <c r="R4" s="2" t="s">
        <v>78</v>
      </c>
      <c r="S4" s="2" t="s">
        <v>119</v>
      </c>
      <c r="T4" s="2" t="s">
        <v>143</v>
      </c>
      <c r="AB4" s="1" t="s">
        <v>398</v>
      </c>
      <c r="AC4" s="1" t="s">
        <v>1060</v>
      </c>
      <c r="AD4" s="16" t="s">
        <v>1061</v>
      </c>
      <c r="AE4" s="24">
        <v>3</v>
      </c>
      <c r="AF4" s="25" t="s">
        <v>164</v>
      </c>
      <c r="AG4" s="36" t="s">
        <v>78</v>
      </c>
      <c r="AH4" s="36"/>
      <c r="AI4" s="36">
        <v>1</v>
      </c>
      <c r="AJ4" s="36" t="s">
        <v>826</v>
      </c>
      <c r="AK4" s="36" t="s">
        <v>827</v>
      </c>
      <c r="AL4" s="36" t="s">
        <v>27</v>
      </c>
      <c r="AM4" s="36"/>
      <c r="AN4" s="36" t="s">
        <v>783</v>
      </c>
      <c r="AO4" s="36" t="s">
        <v>823</v>
      </c>
      <c r="AP4" s="36"/>
      <c r="AQ4" s="36" t="s">
        <v>828</v>
      </c>
      <c r="AR4" s="36" t="s">
        <v>829</v>
      </c>
      <c r="AS4" s="36"/>
      <c r="AT4" s="38">
        <v>42798</v>
      </c>
      <c r="AU4" s="36"/>
      <c r="AV4" s="36"/>
      <c r="AW4" s="36"/>
      <c r="AX4" s="36">
        <f t="shared" si="0"/>
        <v>3</v>
      </c>
      <c r="AY4" s="36">
        <f t="shared" si="1"/>
        <v>4</v>
      </c>
      <c r="AZ4" s="36" t="str">
        <f t="shared" si="2"/>
        <v>あな</v>
      </c>
      <c r="BA4" s="36" t="str">
        <f t="shared" si="3"/>
        <v/>
      </c>
      <c r="BB4" s="36" t="str">
        <f t="shared" si="4"/>
        <v/>
      </c>
      <c r="BC4" s="36"/>
      <c r="BD4" s="36" t="str">
        <f t="shared" si="5"/>
        <v>あなたのターン開始時に、あなたの手札の各呪文は2マナを得る。&amp;br;あなたが呪文を唱えたとき、あなたのターン終了時まで、このクリーチャーは+2/+2の修正を受ける。</v>
      </c>
      <c r="BE4" s="30" t="str">
        <f>IF(AK4="","",VLOOKUP(AK4,BH:BJ,3,FALSE))</f>
        <v>At the beginning of your turn, each spell in your hand gains 2 mana.&amp;br;When you cast a spell, this creature gets +2/+2 until the end of your turn.</v>
      </c>
      <c r="BF4" s="9" t="s">
        <v>1049</v>
      </c>
      <c r="BG4" s="1">
        <v>3</v>
      </c>
      <c r="BH4" s="1" t="s">
        <v>819</v>
      </c>
      <c r="BI4" s="1" t="s">
        <v>1055</v>
      </c>
      <c r="BJ4" s="1" t="s">
        <v>1301</v>
      </c>
    </row>
    <row r="5" spans="2:62">
      <c r="B5" s="1" t="s">
        <v>1049</v>
      </c>
      <c r="Q5" s="5"/>
      <c r="R5" s="6"/>
      <c r="S5" s="6"/>
      <c r="T5" s="6"/>
      <c r="U5" s="6"/>
      <c r="V5" s="7"/>
      <c r="W5" s="8">
        <v>1</v>
      </c>
      <c r="X5" s="5"/>
      <c r="Y5" s="26"/>
      <c r="Z5" s="26"/>
      <c r="AA5" s="27"/>
      <c r="AB5" s="1" t="s">
        <v>510</v>
      </c>
      <c r="AC5" s="1" t="s">
        <v>1063</v>
      </c>
      <c r="AD5" s="16" t="s">
        <v>1064</v>
      </c>
      <c r="AE5" s="24">
        <v>4</v>
      </c>
      <c r="AF5" s="25" t="s">
        <v>164</v>
      </c>
      <c r="AG5" s="36" t="s">
        <v>78</v>
      </c>
      <c r="AH5" s="36"/>
      <c r="AI5" s="36">
        <v>4</v>
      </c>
      <c r="AJ5" s="36" t="s">
        <v>830</v>
      </c>
      <c r="AK5" s="36" t="s">
        <v>831</v>
      </c>
      <c r="AL5" s="36" t="s">
        <v>61</v>
      </c>
      <c r="AM5" s="36"/>
      <c r="AN5" s="36"/>
      <c r="AO5" s="36"/>
      <c r="AP5" s="36"/>
      <c r="AQ5" s="36" t="s">
        <v>200</v>
      </c>
      <c r="AR5" s="36" t="s">
        <v>832</v>
      </c>
      <c r="AS5" s="36"/>
      <c r="AT5" s="38"/>
      <c r="AU5" s="36"/>
      <c r="AV5" s="36"/>
      <c r="AW5" s="36"/>
      <c r="AX5" s="36" t="str">
        <f t="shared" si="0"/>
        <v/>
      </c>
      <c r="AY5" s="36" t="str">
        <f t="shared" si="1"/>
        <v/>
      </c>
      <c r="AZ5" s="36" t="str">
        <f t="shared" si="2"/>
        <v>マッ</v>
      </c>
      <c r="BA5" s="36" t="str">
        <f t="shared" si="3"/>
        <v/>
      </c>
      <c r="BB5" s="36" t="str">
        <f t="shared" si="4"/>
        <v/>
      </c>
      <c r="BC5" s="36"/>
      <c r="BD5" s="36" t="str">
        <f t="shared" si="5"/>
        <v>マッドネス2&amp;br;クリーチャー2体を対象とする。あなたの次のターン開始時まで、それらは無効化される。</v>
      </c>
      <c r="BE5" s="30" t="str">
        <f>IF(AK5="","",VLOOKUP(AK5,BH:BJ,3,FALSE))</f>
        <v>Madness  2&amp;br;Target 2 creatures are Disabled until the beginning of your next turn.</v>
      </c>
      <c r="BF5" s="9" t="s">
        <v>1049</v>
      </c>
      <c r="BG5" s="1">
        <v>4</v>
      </c>
      <c r="BH5" s="1" t="s">
        <v>922</v>
      </c>
      <c r="BI5" s="1" t="s">
        <v>1055</v>
      </c>
      <c r="BJ5" s="1" t="s">
        <v>1302</v>
      </c>
    </row>
    <row r="6" spans="1:62">
      <c r="A6" s="1" t="str">
        <f t="shared" ref="A6:A69" si="6">CONCATENATE(C6,D6,E6,F6,G6,H6,I6,J6,K6,L6,M6,N6,O6,P6)</f>
        <v>*改良された縫い翼/Advanced Stitchwing</v>
      </c>
      <c r="B6" s="1" t="s">
        <v>1049</v>
      </c>
      <c r="C6" s="1" t="str">
        <f>"*"&amp;R6&amp;"/"&amp;T6</f>
        <v>*改良された縫い翼/Advanced Stitchwing</v>
      </c>
      <c r="Q6" s="9" t="s">
        <v>3</v>
      </c>
      <c r="R6" s="10" t="str">
        <f>INDEX(AJ:AJ,W5+1)</f>
        <v>改良された縫い翼</v>
      </c>
      <c r="S6" s="11" t="s">
        <v>4</v>
      </c>
      <c r="T6" s="10" t="str">
        <f>INDEX(AK:AK,W5+1)</f>
        <v>Advanced Stitchwing</v>
      </c>
      <c r="U6" s="11"/>
      <c r="V6" s="12"/>
      <c r="W6" s="13"/>
      <c r="X6" s="9"/>
      <c r="Y6" s="28"/>
      <c r="Z6" s="28"/>
      <c r="AA6" s="29"/>
      <c r="AB6" s="1" t="s">
        <v>663</v>
      </c>
      <c r="AC6" s="1" t="s">
        <v>1066</v>
      </c>
      <c r="AD6" s="16" t="s">
        <v>1067</v>
      </c>
      <c r="AE6" s="24">
        <v>5</v>
      </c>
      <c r="AF6" s="25" t="s">
        <v>164</v>
      </c>
      <c r="AG6" s="36" t="s">
        <v>78</v>
      </c>
      <c r="AH6" s="36"/>
      <c r="AI6" s="36">
        <v>9</v>
      </c>
      <c r="AJ6" s="36" t="s">
        <v>833</v>
      </c>
      <c r="AK6" s="36" t="s">
        <v>834</v>
      </c>
      <c r="AL6" s="36" t="s">
        <v>27</v>
      </c>
      <c r="AM6" s="36"/>
      <c r="AN6" s="36" t="s">
        <v>28</v>
      </c>
      <c r="AO6" s="36"/>
      <c r="AP6" s="36"/>
      <c r="AQ6" s="36" t="s">
        <v>29</v>
      </c>
      <c r="AR6" s="36" t="s">
        <v>835</v>
      </c>
      <c r="AS6" s="36"/>
      <c r="AT6" s="38">
        <v>42828</v>
      </c>
      <c r="AU6" s="36"/>
      <c r="AV6" s="36"/>
      <c r="AW6" s="36"/>
      <c r="AX6" s="36">
        <f t="shared" si="0"/>
        <v>4</v>
      </c>
      <c r="AY6" s="36">
        <f t="shared" si="1"/>
        <v>3</v>
      </c>
      <c r="AZ6" s="36" t="str">
        <f t="shared" si="2"/>
        <v>飛行</v>
      </c>
      <c r="BA6" s="36" t="str">
        <f t="shared" si="3"/>
        <v/>
      </c>
      <c r="BB6" s="36" t="str">
        <f t="shared" si="4"/>
        <v/>
      </c>
      <c r="BC6" s="36"/>
      <c r="BD6" s="36" t="str">
        <f t="shared" si="5"/>
        <v>飛行&amp;br;あなたがコントロールするスピリットが戦場に出たとき、あなたのターン終了時まで、対戦相手がコントロールする最初のクリーチャーは無効化される。</v>
      </c>
      <c r="BE6" s="30" t="str">
        <f>IF(AK6="","",VLOOKUP(AK6,BH:BJ,3,FALSE))</f>
        <v>When a Spirit you control enters the battlefield, the first creature your opponent controls is Disabled  until the end of your turn.</v>
      </c>
      <c r="BF6" s="9" t="s">
        <v>1049</v>
      </c>
      <c r="BG6" s="1">
        <v>5</v>
      </c>
      <c r="BH6" s="1" t="s">
        <v>930</v>
      </c>
      <c r="BI6" s="1" t="s">
        <v>1055</v>
      </c>
      <c r="BJ6" s="1" t="s">
        <v>1303</v>
      </c>
    </row>
    <row r="7" spans="1:62">
      <c r="A7" s="1" t="str">
        <f t="shared" si="6"/>
        <v>|LEFT:80|LEFT:100|LEFT:100|LEFT:100|LEFT:100|LEFT:100|c</v>
      </c>
      <c r="B7" s="1" t="s">
        <v>1049</v>
      </c>
      <c r="C7" s="1" t="s">
        <v>1069</v>
      </c>
      <c r="D7" s="3" t="str">
        <f>$Q$1</f>
        <v>LEFT:80</v>
      </c>
      <c r="E7" s="3" t="s">
        <v>1069</v>
      </c>
      <c r="F7" s="3" t="str">
        <f t="shared" ref="F7:J7" si="7">$R$1</f>
        <v>LEFT:100</v>
      </c>
      <c r="G7" s="3" t="s">
        <v>1069</v>
      </c>
      <c r="H7" s="3" t="str">
        <f t="shared" si="7"/>
        <v>LEFT:100</v>
      </c>
      <c r="I7" s="3" t="s">
        <v>1069</v>
      </c>
      <c r="J7" s="3" t="str">
        <f t="shared" si="7"/>
        <v>LEFT:100</v>
      </c>
      <c r="K7" s="3" t="s">
        <v>1069</v>
      </c>
      <c r="L7" s="3" t="str">
        <f>$R$1</f>
        <v>LEFT:100</v>
      </c>
      <c r="M7" s="3" t="s">
        <v>1069</v>
      </c>
      <c r="N7" s="3" t="str">
        <f>$R$1</f>
        <v>LEFT:100</v>
      </c>
      <c r="O7" s="1" t="s">
        <v>1069</v>
      </c>
      <c r="P7" s="1" t="s">
        <v>1070</v>
      </c>
      <c r="Q7" s="14" t="s">
        <v>0</v>
      </c>
      <c r="R7" s="10" t="str">
        <f>INDEX(AF:AF,W5+1)</f>
        <v>青</v>
      </c>
      <c r="S7" s="15" t="s">
        <v>1</v>
      </c>
      <c r="T7" s="10" t="str">
        <f>INDEX(AG:AG,W5+1)</f>
        <v>アンコモン</v>
      </c>
      <c r="U7" s="15" t="s">
        <v>2</v>
      </c>
      <c r="V7" s="10">
        <f>INDEX(AI:AI,W5+1)</f>
        <v>10</v>
      </c>
      <c r="W7" s="16"/>
      <c r="X7" s="10" t="str">
        <f>INDEX(AQ:AQ,W5+1)</f>
        <v>飛行</v>
      </c>
      <c r="Y7" s="28"/>
      <c r="Z7" s="28"/>
      <c r="AA7" s="29"/>
      <c r="AB7" s="1" t="s">
        <v>645</v>
      </c>
      <c r="AC7" s="1" t="s">
        <v>1024</v>
      </c>
      <c r="AD7" s="16" t="s">
        <v>1071</v>
      </c>
      <c r="AE7" s="24">
        <v>6</v>
      </c>
      <c r="AF7" s="25" t="s">
        <v>164</v>
      </c>
      <c r="AG7" s="36" t="s">
        <v>119</v>
      </c>
      <c r="AH7" s="36"/>
      <c r="AI7" s="36">
        <v>9</v>
      </c>
      <c r="AJ7" s="36" t="s">
        <v>836</v>
      </c>
      <c r="AK7" s="36" t="s">
        <v>837</v>
      </c>
      <c r="AL7" s="36" t="s">
        <v>27</v>
      </c>
      <c r="AM7" s="36"/>
      <c r="AN7" s="36" t="s">
        <v>210</v>
      </c>
      <c r="AO7" s="36" t="s">
        <v>171</v>
      </c>
      <c r="AP7" s="36"/>
      <c r="AQ7" s="36" t="s">
        <v>29</v>
      </c>
      <c r="AR7" s="36" t="s">
        <v>838</v>
      </c>
      <c r="AS7" s="36" t="s">
        <v>839</v>
      </c>
      <c r="AT7" s="38">
        <v>42891</v>
      </c>
      <c r="AU7" s="36"/>
      <c r="AV7" s="36"/>
      <c r="AW7" s="36"/>
      <c r="AX7" s="36">
        <f t="shared" si="0"/>
        <v>6</v>
      </c>
      <c r="AY7" s="36">
        <f t="shared" si="1"/>
        <v>5</v>
      </c>
      <c r="AZ7" s="36" t="str">
        <f t="shared" si="2"/>
        <v>飛行</v>
      </c>
      <c r="BA7" s="36" t="str">
        <f t="shared" si="3"/>
        <v/>
      </c>
      <c r="BB7" s="36" t="str">
        <f t="shared" si="4"/>
        <v/>
      </c>
      <c r="BC7" s="36"/>
      <c r="BD7" s="36" t="str">
        <f t="shared" si="5"/>
        <v>飛行&amp;br;あなたが呪文を唱えたとき、あなたは1/1の人間･ウィザード・トークンを1体召喚する。&amp;br;各ターン開始時に、直前のターンにいずれかのプレイヤーが呪文を3つ以上唱えていた場合、このクリーチャーは変身する。</v>
      </c>
      <c r="BE7" s="30" t="str">
        <f>IF(AK7="","",VLOOKUP(AK7,BH:BJ,3,FALSE))</f>
        <v>When you cast a spell, you summon 1 1/1 Human Wizard token.&amp;br;At the beginning of any player's turn, if a player cast 3 or more spells last turn, this creature Transforms.</v>
      </c>
      <c r="BF7" s="9" t="s">
        <v>1049</v>
      </c>
      <c r="BG7" s="1">
        <v>6</v>
      </c>
      <c r="BH7" s="1" t="s">
        <v>812</v>
      </c>
      <c r="BI7" s="1" t="s">
        <v>1055</v>
      </c>
      <c r="BJ7" s="1" t="s">
        <v>1304</v>
      </c>
    </row>
    <row r="8" spans="1:62">
      <c r="A8" s="1" t="str">
        <f t="shared" si="6"/>
        <v>|色|青|レアリティ|アンコモン|マナコスト|10|</v>
      </c>
      <c r="B8" s="1" t="s">
        <v>1049</v>
      </c>
      <c r="C8" s="1" t="s">
        <v>1069</v>
      </c>
      <c r="D8" s="4" t="s">
        <v>0</v>
      </c>
      <c r="E8" s="1" t="s">
        <v>1069</v>
      </c>
      <c r="F8" s="1" t="str">
        <f>IF(R7=0,"",R7)</f>
        <v>青</v>
      </c>
      <c r="G8" s="1" t="s">
        <v>1069</v>
      </c>
      <c r="H8" s="4" t="s">
        <v>1073</v>
      </c>
      <c r="I8" s="1" t="s">
        <v>1069</v>
      </c>
      <c r="J8" s="1" t="str">
        <f>IF(T7=0,"",T7)</f>
        <v>アンコモン</v>
      </c>
      <c r="K8" s="1" t="s">
        <v>1069</v>
      </c>
      <c r="L8" s="4" t="s">
        <v>1074</v>
      </c>
      <c r="M8" s="1" t="s">
        <v>1069</v>
      </c>
      <c r="N8" s="1">
        <f>IF(V7=0,"",V7)</f>
        <v>10</v>
      </c>
      <c r="O8" s="1" t="s">
        <v>1069</v>
      </c>
      <c r="Q8" s="9" t="s">
        <v>5</v>
      </c>
      <c r="R8" s="10" t="str">
        <f>INDEX(AL:AL,W5+1)</f>
        <v>クリーチャー</v>
      </c>
      <c r="S8" s="15" t="s">
        <v>1075</v>
      </c>
      <c r="T8" s="10" t="str">
        <f>INDEX(AN:AN,W5+1)</f>
        <v>ゾンビ</v>
      </c>
      <c r="U8" s="10" t="str">
        <f>INDEX(AO:AO,W5+1)</f>
        <v>ホラー</v>
      </c>
      <c r="V8" s="10">
        <f>INDEX(AP:AP,W5+1)</f>
        <v>0</v>
      </c>
      <c r="W8" s="16"/>
      <c r="X8" s="10" t="str">
        <f>INDEX(AZ:AZ,W5+1)</f>
        <v>飛行</v>
      </c>
      <c r="Y8" s="10" t="str">
        <f>INDEX(BA:BA,W5+1)</f>
        <v/>
      </c>
      <c r="Z8" s="10" t="str">
        <f>INDEX(BB:BB,W5+1)</f>
        <v/>
      </c>
      <c r="AA8" s="10">
        <f>INDEX(BC:BC,W5+1)</f>
        <v>0</v>
      </c>
      <c r="AB8" s="1" t="s">
        <v>631</v>
      </c>
      <c r="AC8" s="1" t="s">
        <v>970</v>
      </c>
      <c r="AD8" s="16" t="s">
        <v>1076</v>
      </c>
      <c r="AE8" s="24">
        <v>7</v>
      </c>
      <c r="AF8" s="25" t="s">
        <v>164</v>
      </c>
      <c r="AG8" s="36" t="s">
        <v>119</v>
      </c>
      <c r="AH8" s="36"/>
      <c r="AI8" s="36">
        <v>1</v>
      </c>
      <c r="AJ8" s="36" t="s">
        <v>840</v>
      </c>
      <c r="AK8" s="36" t="s">
        <v>841</v>
      </c>
      <c r="AL8" s="36" t="s">
        <v>27</v>
      </c>
      <c r="AM8" s="36"/>
      <c r="AN8" s="36" t="s">
        <v>783</v>
      </c>
      <c r="AO8" s="36" t="s">
        <v>210</v>
      </c>
      <c r="AP8" s="36"/>
      <c r="AQ8" s="36" t="s">
        <v>29</v>
      </c>
      <c r="AR8" s="36" t="s">
        <v>842</v>
      </c>
      <c r="AS8" s="36" t="s">
        <v>838</v>
      </c>
      <c r="AT8" s="38">
        <v>42891</v>
      </c>
      <c r="AU8" s="36"/>
      <c r="AV8" s="36"/>
      <c r="AW8" s="36"/>
      <c r="AX8" s="36">
        <f t="shared" si="0"/>
        <v>6</v>
      </c>
      <c r="AY8" s="36">
        <f t="shared" si="1"/>
        <v>5</v>
      </c>
      <c r="AZ8" s="36" t="str">
        <f t="shared" si="2"/>
        <v>飛行</v>
      </c>
      <c r="BA8" s="36" t="str">
        <f t="shared" si="3"/>
        <v/>
      </c>
      <c r="BB8" s="36" t="str">
        <f t="shared" si="4"/>
        <v/>
      </c>
      <c r="BC8" s="36"/>
      <c r="BD8" s="36" t="str">
        <f t="shared" si="5"/>
        <v>飛行&amp;br;このクリーチャーが戦場に出ている間、あなたがコントロールする各クリーチャーは+2/+1の修正を受けるとともに飛行を得る。&amp;br;あなたが呪文を唱えたとき、あなたは1/1の人間･ウィザード・トークンを1体召喚する。</v>
      </c>
      <c r="BE8" s="30" t="str">
        <f>IF(AK8="","",VLOOKUP(AK8,BH:BJ,3,FALSE))</f>
        <v>While this creature is on the battlefield, each creature you control gets +2/+1 and Flying.&amp;br;When you cast a spell, you summon 1 1/1 Human Wizard token.</v>
      </c>
      <c r="BF8" s="9" t="s">
        <v>1049</v>
      </c>
      <c r="BG8" s="1">
        <v>7</v>
      </c>
      <c r="BH8" s="1" t="s">
        <v>804</v>
      </c>
      <c r="BI8" s="1" t="s">
        <v>1055</v>
      </c>
      <c r="BJ8" s="1" t="s">
        <v>1305</v>
      </c>
    </row>
    <row r="9" spans="1:62">
      <c r="A9" s="1" t="str">
        <f t="shared" si="6"/>
        <v>|種別|クリーチャー|サブタイプ|ゾンビ|ホラー||</v>
      </c>
      <c r="B9" s="1" t="s">
        <v>1049</v>
      </c>
      <c r="C9" s="1" t="s">
        <v>1069</v>
      </c>
      <c r="D9" s="4" t="s">
        <v>5</v>
      </c>
      <c r="E9" s="1" t="s">
        <v>1069</v>
      </c>
      <c r="F9" s="1" t="str">
        <f>IF(R8=0,"",R8)</f>
        <v>クリーチャー</v>
      </c>
      <c r="G9" s="1" t="s">
        <v>1069</v>
      </c>
      <c r="H9" s="4" t="s">
        <v>1078</v>
      </c>
      <c r="I9" s="1" t="s">
        <v>1069</v>
      </c>
      <c r="J9" s="1" t="str">
        <f>IF(T8=0,"",T8)</f>
        <v>ゾンビ</v>
      </c>
      <c r="K9" s="1" t="s">
        <v>1069</v>
      </c>
      <c r="L9" s="1" t="str">
        <f>IF(U8=0,"",U8)</f>
        <v>ホラー</v>
      </c>
      <c r="M9" s="1" t="s">
        <v>1069</v>
      </c>
      <c r="N9" s="1" t="str">
        <f>IF(V8=0,"",V8)</f>
        <v/>
      </c>
      <c r="O9" s="1" t="s">
        <v>1069</v>
      </c>
      <c r="Q9" s="9" t="s">
        <v>1079</v>
      </c>
      <c r="R9" s="10" t="str">
        <f>INDEX(BD:BD,W5+1)</f>
        <v>飛行&amp;br;上陸：あなたはカードを2枚捨てて、このクリーチャーを戦場に戻す。</v>
      </c>
      <c r="S9" s="11"/>
      <c r="T9" s="11"/>
      <c r="U9" s="11"/>
      <c r="V9" s="12"/>
      <c r="W9" s="16"/>
      <c r="X9" s="8" t="s">
        <v>1049</v>
      </c>
      <c r="Y9" s="8"/>
      <c r="Z9" s="8"/>
      <c r="AA9" s="30" t="s">
        <v>1049</v>
      </c>
      <c r="AB9" s="1" t="s">
        <v>654</v>
      </c>
      <c r="AC9" s="1" t="s">
        <v>1080</v>
      </c>
      <c r="AD9" s="16" t="s">
        <v>1081</v>
      </c>
      <c r="AE9" s="24">
        <v>8</v>
      </c>
      <c r="AF9" s="25" t="s">
        <v>164</v>
      </c>
      <c r="AG9" s="36" t="s">
        <v>119</v>
      </c>
      <c r="AH9" s="36"/>
      <c r="AI9" s="36">
        <v>7</v>
      </c>
      <c r="AJ9" s="36" t="s">
        <v>843</v>
      </c>
      <c r="AK9" s="36" t="s">
        <v>844</v>
      </c>
      <c r="AL9" s="36" t="s">
        <v>27</v>
      </c>
      <c r="AM9" s="36"/>
      <c r="AN9" s="36" t="s">
        <v>28</v>
      </c>
      <c r="AO9" s="36"/>
      <c r="AP9" s="36"/>
      <c r="AQ9" s="36" t="s">
        <v>29</v>
      </c>
      <c r="AR9" s="36" t="s">
        <v>845</v>
      </c>
      <c r="AS9" s="36"/>
      <c r="AT9" s="38">
        <v>42797</v>
      </c>
      <c r="AU9" s="36"/>
      <c r="AV9" s="36"/>
      <c r="AW9" s="36"/>
      <c r="AX9" s="36">
        <f t="shared" si="0"/>
        <v>3</v>
      </c>
      <c r="AY9" s="36">
        <f t="shared" si="1"/>
        <v>3</v>
      </c>
      <c r="AZ9" s="36" t="str">
        <f t="shared" si="2"/>
        <v>飛行</v>
      </c>
      <c r="BA9" s="36" t="str">
        <f t="shared" si="3"/>
        <v/>
      </c>
      <c r="BB9" s="36" t="str">
        <f t="shared" si="4"/>
        <v/>
      </c>
      <c r="BC9" s="36"/>
      <c r="BD9" s="36" t="str">
        <f t="shared" si="5"/>
        <v>飛行&amp;br;あなたが呪文を唱えたとき、あなたのターン終了時まで、このクリーチャーは+3/+3の修正を受け、あなたの次のターン開始時まで、対戦相手がコントロールする最初のクリーチャーは無効化される。</v>
      </c>
      <c r="BE9" s="30" t="str">
        <f>IF(AK9="","",VLOOKUP(AK9,BH:BJ,3,FALSE))</f>
        <v>When you cast a spell, this creature gets +3/+3 until the end of your turn and the first creature your opponent controls is Disabled  until the beginning of your next turn.</v>
      </c>
      <c r="BF9" s="9" t="s">
        <v>1049</v>
      </c>
      <c r="BG9" s="1">
        <v>8</v>
      </c>
      <c r="BH9" s="1" t="s">
        <v>987</v>
      </c>
      <c r="BI9" s="1" t="s">
        <v>1055</v>
      </c>
      <c r="BJ9" s="1" t="s">
        <v>1306</v>
      </c>
    </row>
    <row r="10" spans="1:62">
      <c r="A10" s="1" t="str">
        <f t="shared" si="6"/>
        <v>|テキスト|&gt;|&gt;|&gt;|&gt;|飛行&amp;br;上陸：あなたはカードを2枚捨てて、このクリーチャーを戦場に戻す。|</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飛行&amp;br;上陸：あなたはカードを2枚捨てて、このクリーチャーを戦場に戻す。</v>
      </c>
      <c r="O10" s="1" t="s">
        <v>1069</v>
      </c>
      <c r="Q10" s="14" t="s">
        <v>21</v>
      </c>
      <c r="R10" s="10" t="str">
        <f>INDEX(BE:BE,W5+1)</f>
        <v>Landfall: You Discard 2 cards and this creature is Returned to the battlefield.</v>
      </c>
      <c r="S10" s="9" t="s">
        <v>1084</v>
      </c>
      <c r="T10" s="10" t="str">
        <f>IF(X10="","",X10&amp;IF(Y10="",""," "&amp;Y10)&amp;IF(Z10="",""," "&amp;Z10)&amp;IF(AA10="",""," "&amp;AA10))</f>
        <v>Flying  </v>
      </c>
      <c r="U10" s="11"/>
      <c r="V10" s="12"/>
      <c r="W10" s="16" t="s">
        <v>1084</v>
      </c>
      <c r="X10" s="9" t="str">
        <f t="shared" ref="X10:AA10" si="8">IF(ISERROR(IF(LEN(X9)&gt;1,X9,VLOOKUP(X8,$AC:$AD,2,FALSE))),"",IF(LEN(X9)&gt;1,X9,VLOOKUP(X8,$AC:$AD,2,FALSE)))</f>
        <v>Flying</v>
      </c>
      <c r="Y10" s="9" t="str">
        <f t="shared" si="8"/>
        <v/>
      </c>
      <c r="Z10" s="9" t="str">
        <f t="shared" si="8"/>
        <v/>
      </c>
      <c r="AA10" s="9" t="str">
        <f t="shared" si="8"/>
        <v> </v>
      </c>
      <c r="AB10" s="1" t="s">
        <v>1004</v>
      </c>
      <c r="AC10" s="1" t="s">
        <v>458</v>
      </c>
      <c r="AD10" s="16" t="s">
        <v>1085</v>
      </c>
      <c r="AE10" s="24">
        <v>9</v>
      </c>
      <c r="AF10" s="25" t="s">
        <v>164</v>
      </c>
      <c r="AG10" s="36" t="s">
        <v>119</v>
      </c>
      <c r="AH10" s="36"/>
      <c r="AI10" s="36">
        <v>3</v>
      </c>
      <c r="AJ10" s="36" t="s">
        <v>846</v>
      </c>
      <c r="AK10" s="36" t="s">
        <v>847</v>
      </c>
      <c r="AL10" s="36" t="s">
        <v>61</v>
      </c>
      <c r="AM10" s="36"/>
      <c r="AN10" s="36"/>
      <c r="AO10" s="36"/>
      <c r="AP10" s="36"/>
      <c r="AQ10" s="36" t="s">
        <v>848</v>
      </c>
      <c r="AR10" s="36"/>
      <c r="AS10" s="36"/>
      <c r="AT10" s="38"/>
      <c r="AU10" s="36"/>
      <c r="AV10" s="36"/>
      <c r="AW10" s="36"/>
      <c r="AX10" s="36" t="str">
        <f t="shared" si="0"/>
        <v/>
      </c>
      <c r="AY10" s="36" t="str">
        <f t="shared" si="1"/>
        <v/>
      </c>
      <c r="AZ10" s="36" t="str">
        <f t="shared" si="2"/>
        <v>クリ</v>
      </c>
      <c r="BA10" s="36" t="str">
        <f t="shared" si="3"/>
        <v/>
      </c>
      <c r="BB10" s="36" t="str">
        <f t="shared" si="4"/>
        <v/>
      </c>
      <c r="BC10" s="36"/>
      <c r="BD10" s="36" t="str">
        <f t="shared" si="5"/>
        <v>クリーチャー1体を対象とし、それを破壊する。そのクリーチャーのオーナーは、「あなたのターン開始時に、このクリーチャーのタフネスに等しいマナを得る。」を持つ0/1の封印の月・トークンを1体召喚する。</v>
      </c>
      <c r="BE10" s="30" t="str">
        <f>IF(AK10="","",VLOOKUP(AK10,BH:BJ,3,FALSE))</f>
        <v>Target creature is Destroyed. That creature's owner summons 1 0/1 Moon Prison token with &amp;#8216;At the beginning of your turn, gain mana equal to this creature's Toughness'.</v>
      </c>
      <c r="BF10" s="9" t="s">
        <v>1049</v>
      </c>
      <c r="BG10" s="1">
        <v>9</v>
      </c>
      <c r="BH10" s="1" t="s">
        <v>831</v>
      </c>
      <c r="BI10" s="1" t="s">
        <v>1055</v>
      </c>
      <c r="BJ10" s="1" t="s">
        <v>1307</v>
      </c>
    </row>
    <row r="11" spans="1:62">
      <c r="A11" s="1" t="str">
        <f t="shared" si="6"/>
        <v>|英テキスト|&gt;|&gt;|&gt;|&gt;|Flying  &amp;br;Landfall: You Discard 2 cards and this creature is Returned to the battlefield.|</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Flying  &amp;br;Landfall: You Discard 2 cards and this creature is Returned to the battlefield.</v>
      </c>
      <c r="O11" s="1" t="s">
        <v>1069</v>
      </c>
      <c r="Q11" s="9" t="s">
        <v>12</v>
      </c>
      <c r="R11" s="10" t="str">
        <f>IF(INDEX(AX:AX,W5+1)="",0,INDEX(AX:AX,W5+1)&amp;"/"&amp;INDEX(AY:AY,W5+1))</f>
        <v>3/4</v>
      </c>
      <c r="S11" s="11"/>
      <c r="T11" s="11"/>
      <c r="U11" s="11"/>
      <c r="V11" s="12"/>
      <c r="W11" s="16"/>
      <c r="X11" s="9"/>
      <c r="Y11" s="28"/>
      <c r="Z11" s="28"/>
      <c r="AA11" s="29"/>
      <c r="AB11" s="1" t="s">
        <v>658</v>
      </c>
      <c r="AC11" s="1" t="s">
        <v>1088</v>
      </c>
      <c r="AD11" s="16" t="s">
        <v>1089</v>
      </c>
      <c r="AE11" s="24">
        <v>10</v>
      </c>
      <c r="AF11" s="25" t="s">
        <v>164</v>
      </c>
      <c r="AG11" s="36" t="s">
        <v>119</v>
      </c>
      <c r="AH11" s="36"/>
      <c r="AI11" s="36">
        <v>13</v>
      </c>
      <c r="AJ11" s="36" t="s">
        <v>849</v>
      </c>
      <c r="AK11" s="36" t="s">
        <v>850</v>
      </c>
      <c r="AL11" s="36" t="s">
        <v>27</v>
      </c>
      <c r="AM11" s="36"/>
      <c r="AN11" s="36" t="s">
        <v>33</v>
      </c>
      <c r="AO11" s="36" t="s">
        <v>171</v>
      </c>
      <c r="AP11" s="36"/>
      <c r="AQ11" s="36" t="s">
        <v>234</v>
      </c>
      <c r="AR11" s="36" t="s">
        <v>851</v>
      </c>
      <c r="AS11" s="36" t="s">
        <v>852</v>
      </c>
      <c r="AT11" s="38">
        <v>42860</v>
      </c>
      <c r="AU11" s="36"/>
      <c r="AV11" s="36"/>
      <c r="AW11" s="36"/>
      <c r="AX11" s="36">
        <f t="shared" si="0"/>
        <v>5</v>
      </c>
      <c r="AY11" s="36">
        <f t="shared" si="1"/>
        <v>5</v>
      </c>
      <c r="AZ11" s="36" t="str">
        <f t="shared" si="2"/>
        <v>ブロ</v>
      </c>
      <c r="BA11" s="36" t="str">
        <f t="shared" si="3"/>
        <v/>
      </c>
      <c r="BB11" s="36" t="str">
        <f t="shared" si="4"/>
        <v/>
      </c>
      <c r="BC11" s="36"/>
      <c r="BD11" s="36" t="str">
        <f t="shared" si="5"/>
        <v>ブロックされない&amp;br;このクリーチャーが対戦相手に戦闘ダメージを与えたとき、あなたはカードを1枚捨てて1枚引く。&amp;br;あなたがクリーチャーを捨てたとき、あなたは3/2のエルドラージ･ホラー･トークンを1体召喚する。</v>
      </c>
      <c r="BE11" s="30" t="str">
        <f>IF(AK11="","",VLOOKUP(AK11,BH:BJ,3,FALSE))</f>
        <v>When this creature deals combat damage to your opponent, you Discard  1 and draw 1 card.&amp;br;When you Discard  a creature, you summon 1 3/2 Eldrazi Horror token.</v>
      </c>
      <c r="BF11" s="9" t="s">
        <v>1049</v>
      </c>
      <c r="BG11" s="1">
        <v>10</v>
      </c>
      <c r="BH11" s="1" t="s">
        <v>864</v>
      </c>
      <c r="BI11" s="1" t="s">
        <v>1055</v>
      </c>
      <c r="BJ11" s="1" t="s">
        <v>1308</v>
      </c>
    </row>
    <row r="12" spans="1:62">
      <c r="A12" s="1" t="str">
        <f t="shared" si="6"/>
        <v>|PT|&gt;|3/4|シールド数|&gt;||</v>
      </c>
      <c r="B12" s="1" t="s">
        <v>1049</v>
      </c>
      <c r="C12" s="1" t="s">
        <v>1069</v>
      </c>
      <c r="D12" s="1" t="s">
        <v>12</v>
      </c>
      <c r="E12" s="1" t="s">
        <v>1069</v>
      </c>
      <c r="F12" s="1" t="s">
        <v>1083</v>
      </c>
      <c r="G12" s="1" t="s">
        <v>1069</v>
      </c>
      <c r="H12" s="1" t="str">
        <f>IF(R11=0,"",R11)</f>
        <v>3/4</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164</v>
      </c>
      <c r="AG12" s="36" t="s">
        <v>143</v>
      </c>
      <c r="AH12" s="36"/>
      <c r="AI12" s="36">
        <v>8</v>
      </c>
      <c r="AJ12" s="36" t="s">
        <v>853</v>
      </c>
      <c r="AK12" s="36" t="s">
        <v>854</v>
      </c>
      <c r="AL12" s="36" t="s">
        <v>76</v>
      </c>
      <c r="AM12" s="36"/>
      <c r="AN12" s="36"/>
      <c r="AO12" s="36"/>
      <c r="AP12" s="36"/>
      <c r="AQ12" s="36" t="s">
        <v>855</v>
      </c>
      <c r="AR12" s="36"/>
      <c r="AS12" s="36"/>
      <c r="AT12" s="38"/>
      <c r="AU12" s="36"/>
      <c r="AV12" s="36"/>
      <c r="AW12" s="36">
        <v>9</v>
      </c>
      <c r="AX12" s="36" t="str">
        <f t="shared" si="0"/>
        <v/>
      </c>
      <c r="AY12" s="36" t="str">
        <f t="shared" si="1"/>
        <v/>
      </c>
      <c r="AZ12" s="36" t="str">
        <f t="shared" si="2"/>
        <v>対戦</v>
      </c>
      <c r="BA12" s="36" t="str">
        <f t="shared" si="3"/>
        <v/>
      </c>
      <c r="BB12" s="36" t="str">
        <f t="shared" si="4"/>
        <v/>
      </c>
      <c r="BC12" s="36"/>
      <c r="BD12" s="36" t="str">
        <f t="shared" si="5"/>
        <v>対戦相手が呪文を唱えたとき、あなたは5マナを得る。</v>
      </c>
      <c r="BE12" s="30" t="str">
        <f>IF(AK12="","",VLOOKUP(AK12,BH:BJ,3,FALSE))</f>
        <v>When your opponent casts a spell, you gain 5 mana.</v>
      </c>
      <c r="BF12" s="9" t="s">
        <v>1049</v>
      </c>
      <c r="BG12" s="1">
        <v>11</v>
      </c>
      <c r="BH12" s="1" t="s">
        <v>902</v>
      </c>
      <c r="BI12" s="1" t="s">
        <v>1055</v>
      </c>
      <c r="BJ12" s="1" t="s">
        <v>1309</v>
      </c>
    </row>
    <row r="13" spans="1:62">
      <c r="A13" s="1" t="str">
        <f t="shared" si="6"/>
        <v>&amp;br;&amp;br;</v>
      </c>
      <c r="B13" s="1" t="s">
        <v>1049</v>
      </c>
      <c r="C13" s="1" t="s">
        <v>1097</v>
      </c>
      <c r="R13" s="1"/>
      <c r="S13" s="1"/>
      <c r="T13" s="1"/>
      <c r="U13" s="1"/>
      <c r="V13" s="1"/>
      <c r="AB13" s="1" t="s">
        <v>649</v>
      </c>
      <c r="AC13" s="1" t="s">
        <v>538</v>
      </c>
      <c r="AD13" s="16" t="s">
        <v>1098</v>
      </c>
      <c r="AE13" s="24">
        <v>12</v>
      </c>
      <c r="AF13" s="25" t="str">
        <f t="shared" ref="AF13:AF51" si="9">AF12</f>
        <v>青</v>
      </c>
      <c r="AG13" s="36"/>
      <c r="AH13" s="36"/>
      <c r="AI13" s="36"/>
      <c r="AJ13" s="36"/>
      <c r="AK13" s="36"/>
      <c r="AL13" s="36"/>
      <c r="AM13" s="36"/>
      <c r="AN13" s="36"/>
      <c r="AO13" s="36"/>
      <c r="AP13" s="36"/>
      <c r="AQ13" s="36"/>
      <c r="AR13" s="36"/>
      <c r="AS13" s="36"/>
      <c r="AT13" s="38"/>
      <c r="AU13" s="36"/>
      <c r="AV13" s="36"/>
      <c r="AW13" s="36"/>
      <c r="AX13" s="36" t="str">
        <f t="shared" si="0"/>
        <v/>
      </c>
      <c r="AY13" s="36" t="str">
        <f t="shared" si="1"/>
        <v/>
      </c>
      <c r="AZ13" s="36" t="str">
        <f t="shared" si="2"/>
        <v/>
      </c>
      <c r="BA13" s="36" t="str">
        <f t="shared" si="3"/>
        <v/>
      </c>
      <c r="BB13" s="36" t="str">
        <f t="shared" si="4"/>
        <v/>
      </c>
      <c r="BC13" s="36"/>
      <c r="BD13" s="36" t="str">
        <f t="shared" si="5"/>
        <v/>
      </c>
      <c r="BE13" s="30" t="str">
        <f>IF(AK13="","",VLOOKUP(AK13,BH:BJ,3,FALSE))</f>
        <v/>
      </c>
      <c r="BF13" s="9" t="s">
        <v>1049</v>
      </c>
      <c r="BG13" s="1">
        <v>12</v>
      </c>
      <c r="BH13" s="1" t="s">
        <v>898</v>
      </c>
      <c r="BI13" s="1" t="s">
        <v>1055</v>
      </c>
      <c r="BJ13" s="1" t="s">
        <v>1310</v>
      </c>
    </row>
    <row r="14" spans="1:62">
      <c r="A14" s="1" t="str">
        <f t="shared" si="6"/>
        <v>#back(text=戻る,left)</v>
      </c>
      <c r="B14" s="1" t="s">
        <v>1049</v>
      </c>
      <c r="C14" s="1" t="s">
        <v>1100</v>
      </c>
      <c r="R14" s="1"/>
      <c r="S14" s="1"/>
      <c r="T14" s="1"/>
      <c r="U14" s="1"/>
      <c r="V14" s="1"/>
      <c r="AB14" s="1" t="s">
        <v>996</v>
      </c>
      <c r="AC14" s="1" t="s">
        <v>1101</v>
      </c>
      <c r="AD14" s="16" t="s">
        <v>1102</v>
      </c>
      <c r="AE14" s="24">
        <v>13</v>
      </c>
      <c r="AF14" s="25" t="str">
        <f t="shared" si="9"/>
        <v>青</v>
      </c>
      <c r="AG14" s="36"/>
      <c r="AH14" s="36"/>
      <c r="AI14" s="36"/>
      <c r="AJ14" s="36"/>
      <c r="AK14" s="36"/>
      <c r="AL14" s="36"/>
      <c r="AM14" s="36"/>
      <c r="AN14" s="36"/>
      <c r="AO14" s="36"/>
      <c r="AP14" s="36"/>
      <c r="AQ14" s="36"/>
      <c r="AR14" s="36"/>
      <c r="AS14" s="36"/>
      <c r="AT14" s="38"/>
      <c r="AU14" s="36"/>
      <c r="AV14" s="36"/>
      <c r="AW14" s="36"/>
      <c r="AX14" s="36" t="str">
        <f t="shared" si="0"/>
        <v/>
      </c>
      <c r="AY14" s="36" t="str">
        <f t="shared" si="1"/>
        <v/>
      </c>
      <c r="AZ14" s="36" t="str">
        <f t="shared" si="2"/>
        <v/>
      </c>
      <c r="BA14" s="36" t="str">
        <f t="shared" si="3"/>
        <v/>
      </c>
      <c r="BB14" s="36" t="str">
        <f t="shared" si="4"/>
        <v/>
      </c>
      <c r="BC14" s="36"/>
      <c r="BD14" s="36" t="str">
        <f t="shared" si="5"/>
        <v/>
      </c>
      <c r="BE14" s="30" t="str">
        <f>IF(AK14="","",VLOOKUP(AK14,BH:BJ,3,FALSE))</f>
        <v/>
      </c>
      <c r="BF14" s="9" t="s">
        <v>1049</v>
      </c>
      <c r="BG14" s="1">
        <v>13</v>
      </c>
      <c r="BH14" s="1" t="s">
        <v>822</v>
      </c>
      <c r="BI14" s="1" t="s">
        <v>1055</v>
      </c>
      <c r="BJ14" s="1" t="s">
        <v>1311</v>
      </c>
    </row>
    <row r="15" spans="1:62">
      <c r="A15" s="1" t="str">
        <f t="shared" si="6"/>
        <v>&amp;br;</v>
      </c>
      <c r="B15" s="1" t="s">
        <v>1049</v>
      </c>
      <c r="C15" s="1" t="s">
        <v>1048</v>
      </c>
      <c r="R15" s="1"/>
      <c r="S15" s="1"/>
      <c r="T15" s="1"/>
      <c r="U15" s="1"/>
      <c r="V15" s="1"/>
      <c r="AB15" s="1" t="s">
        <v>1104</v>
      </c>
      <c r="AC15" s="1" t="s">
        <v>1105</v>
      </c>
      <c r="AD15" s="16" t="s">
        <v>1106</v>
      </c>
      <c r="AE15" s="24">
        <v>14</v>
      </c>
      <c r="AF15" s="25" t="str">
        <f t="shared" si="9"/>
        <v>青</v>
      </c>
      <c r="AG15" s="36"/>
      <c r="AH15" s="36"/>
      <c r="AI15" s="36"/>
      <c r="AJ15" s="36"/>
      <c r="AK15" s="36"/>
      <c r="AL15" s="36"/>
      <c r="AM15" s="36"/>
      <c r="AN15" s="36"/>
      <c r="AO15" s="36"/>
      <c r="AP15" s="36"/>
      <c r="AQ15" s="36"/>
      <c r="AR15" s="36"/>
      <c r="AS15" s="36"/>
      <c r="AT15" s="38"/>
      <c r="AU15" s="36"/>
      <c r="AV15" s="36"/>
      <c r="AW15" s="36"/>
      <c r="AX15" s="36" t="str">
        <f t="shared" si="0"/>
        <v/>
      </c>
      <c r="AY15" s="36" t="str">
        <f t="shared" si="1"/>
        <v/>
      </c>
      <c r="AZ15" s="36" t="str">
        <f t="shared" si="2"/>
        <v/>
      </c>
      <c r="BA15" s="36" t="str">
        <f t="shared" si="3"/>
        <v/>
      </c>
      <c r="BB15" s="36" t="str">
        <f t="shared" si="4"/>
        <v/>
      </c>
      <c r="BC15" s="36"/>
      <c r="BD15" s="36" t="str">
        <f t="shared" si="5"/>
        <v/>
      </c>
      <c r="BE15" s="30" t="str">
        <f>IF(AK15="","",VLOOKUP(AK15,BH:BJ,3,FALSE))</f>
        <v/>
      </c>
      <c r="BF15" s="9" t="s">
        <v>1049</v>
      </c>
      <c r="BG15" s="1">
        <v>14</v>
      </c>
      <c r="BH15" s="1" t="s">
        <v>1042</v>
      </c>
      <c r="BI15" s="1" t="s">
        <v>1055</v>
      </c>
      <c r="BJ15" s="1" t="s">
        <v>1312</v>
      </c>
    </row>
    <row r="16" spans="1:62">
      <c r="A16" s="1" t="str">
        <f t="shared" si="6"/>
        <v>#comment(above,nsize=[15],size=[30],num=[10])</v>
      </c>
      <c r="B16" s="1" t="s">
        <v>1049</v>
      </c>
      <c r="C16" s="1" t="s">
        <v>1108</v>
      </c>
      <c r="R16" s="1"/>
      <c r="S16" s="1"/>
      <c r="T16" s="1"/>
      <c r="U16" s="1"/>
      <c r="V16" s="1"/>
      <c r="AB16" s="1" t="s">
        <v>635</v>
      </c>
      <c r="AC16" s="1" t="s">
        <v>1109</v>
      </c>
      <c r="AD16" s="16" t="s">
        <v>1110</v>
      </c>
      <c r="AE16" s="24">
        <v>15</v>
      </c>
      <c r="AF16" s="25" t="str">
        <f t="shared" si="9"/>
        <v>青</v>
      </c>
      <c r="AG16" s="36"/>
      <c r="AH16" s="36"/>
      <c r="AI16" s="36"/>
      <c r="AJ16" s="36"/>
      <c r="AK16" s="36"/>
      <c r="AL16" s="36"/>
      <c r="AM16" s="36"/>
      <c r="AN16" s="36"/>
      <c r="AO16" s="36"/>
      <c r="AP16" s="36"/>
      <c r="AQ16" s="36"/>
      <c r="AR16" s="36"/>
      <c r="AS16" s="36"/>
      <c r="AT16" s="38"/>
      <c r="AU16" s="36"/>
      <c r="AV16" s="36"/>
      <c r="AW16" s="36"/>
      <c r="AX16" s="36" t="str">
        <f t="shared" si="0"/>
        <v/>
      </c>
      <c r="AY16" s="36" t="str">
        <f t="shared" si="1"/>
        <v/>
      </c>
      <c r="AZ16" s="36" t="str">
        <f t="shared" si="2"/>
        <v/>
      </c>
      <c r="BA16" s="36" t="str">
        <f t="shared" si="3"/>
        <v/>
      </c>
      <c r="BB16" s="36" t="str">
        <f t="shared" si="4"/>
        <v/>
      </c>
      <c r="BC16" s="36"/>
      <c r="BD16" s="36" t="str">
        <f t="shared" si="5"/>
        <v/>
      </c>
      <c r="BE16" s="30" t="str">
        <f>IF(AK16="","",VLOOKUP(AK16,BH:BJ,3,FALSE))</f>
        <v/>
      </c>
      <c r="BF16" s="9" t="s">
        <v>1049</v>
      </c>
      <c r="BG16" s="1">
        <v>15</v>
      </c>
      <c r="BH16" s="1" t="s">
        <v>816</v>
      </c>
      <c r="BI16" s="1" t="s">
        <v>1055</v>
      </c>
      <c r="BJ16" s="1" t="s">
        <v>1313</v>
      </c>
    </row>
    <row r="17" spans="1:62">
      <c r="A17" s="1" t="str">
        <f t="shared" si="6"/>
        <v>&amp;br;&amp;br;</v>
      </c>
      <c r="B17" s="1" t="s">
        <v>1049</v>
      </c>
      <c r="C17" s="1" t="s">
        <v>1097</v>
      </c>
      <c r="R17" s="1"/>
      <c r="S17" s="1"/>
      <c r="T17" s="1"/>
      <c r="U17" s="1"/>
      <c r="V17" s="1"/>
      <c r="AC17" s="1" t="s">
        <v>29</v>
      </c>
      <c r="AD17" s="16" t="s">
        <v>1112</v>
      </c>
      <c r="AE17" s="24">
        <v>16</v>
      </c>
      <c r="AF17" s="25" t="str">
        <f t="shared" si="9"/>
        <v>青</v>
      </c>
      <c r="AG17" s="36"/>
      <c r="AH17" s="36"/>
      <c r="AI17" s="36"/>
      <c r="AJ17" s="36"/>
      <c r="AK17" s="36"/>
      <c r="AL17" s="36"/>
      <c r="AM17" s="36"/>
      <c r="AN17" s="36"/>
      <c r="AO17" s="36"/>
      <c r="AP17" s="36"/>
      <c r="AQ17" s="36"/>
      <c r="AR17" s="36"/>
      <c r="AS17" s="36"/>
      <c r="AT17" s="38"/>
      <c r="AU17" s="36"/>
      <c r="AV17" s="36"/>
      <c r="AW17" s="36"/>
      <c r="AX17" s="36" t="str">
        <f t="shared" si="0"/>
        <v/>
      </c>
      <c r="AY17" s="36" t="str">
        <f t="shared" si="1"/>
        <v/>
      </c>
      <c r="AZ17" s="36" t="str">
        <f t="shared" si="2"/>
        <v/>
      </c>
      <c r="BA17" s="36" t="str">
        <f t="shared" si="3"/>
        <v/>
      </c>
      <c r="BB17" s="36" t="str">
        <f t="shared" si="4"/>
        <v/>
      </c>
      <c r="BC17" s="36"/>
      <c r="BD17" s="36" t="str">
        <f t="shared" si="5"/>
        <v/>
      </c>
      <c r="BE17" s="30" t="str">
        <f>IF(AK17="","",VLOOKUP(AK17,BH:BJ,3,FALSE))</f>
        <v/>
      </c>
      <c r="BF17" s="9" t="s">
        <v>1049</v>
      </c>
      <c r="BG17" s="1">
        <v>16</v>
      </c>
      <c r="BH17" s="1" t="s">
        <v>1039</v>
      </c>
      <c r="BI17" s="1" t="s">
        <v>1055</v>
      </c>
      <c r="BJ17" s="1" t="s">
        <v>1314</v>
      </c>
    </row>
    <row r="18" spans="1:62">
      <c r="A18" s="1" t="str">
        <f t="shared" si="6"/>
        <v/>
      </c>
      <c r="B18" s="1" t="s">
        <v>1049</v>
      </c>
      <c r="C18" s="1"/>
      <c r="Q18" s="5"/>
      <c r="R18" s="6"/>
      <c r="S18" s="6"/>
      <c r="T18" s="6"/>
      <c r="U18" s="6"/>
      <c r="V18" s="7"/>
      <c r="W18" s="8">
        <v>2</v>
      </c>
      <c r="X18" s="5"/>
      <c r="Y18" s="26"/>
      <c r="Z18" s="26"/>
      <c r="AA18" s="27"/>
      <c r="AC18" s="1" t="s">
        <v>1114</v>
      </c>
      <c r="AD18" s="16" t="s">
        <v>1115</v>
      </c>
      <c r="AE18" s="24">
        <v>17</v>
      </c>
      <c r="AF18" s="25" t="str">
        <f t="shared" si="9"/>
        <v>青</v>
      </c>
      <c r="AG18" s="36"/>
      <c r="AH18" s="36"/>
      <c r="AI18" s="36"/>
      <c r="AJ18" s="36"/>
      <c r="AK18" s="36"/>
      <c r="AL18" s="36"/>
      <c r="AM18" s="36"/>
      <c r="AN18" s="36"/>
      <c r="AO18" s="36"/>
      <c r="AP18" s="36"/>
      <c r="AQ18" s="36"/>
      <c r="AR18" s="36"/>
      <c r="AS18" s="36"/>
      <c r="AT18" s="38"/>
      <c r="AU18" s="36"/>
      <c r="AV18" s="36"/>
      <c r="AW18" s="36"/>
      <c r="AX18" s="36" t="str">
        <f t="shared" si="0"/>
        <v/>
      </c>
      <c r="AY18" s="36" t="str">
        <f t="shared" si="1"/>
        <v/>
      </c>
      <c r="AZ18" s="36" t="str">
        <f t="shared" si="2"/>
        <v/>
      </c>
      <c r="BA18" s="36" t="str">
        <f t="shared" si="3"/>
        <v/>
      </c>
      <c r="BB18" s="36" t="str">
        <f t="shared" si="4"/>
        <v/>
      </c>
      <c r="BC18" s="36"/>
      <c r="BD18" s="36" t="str">
        <f t="shared" si="5"/>
        <v/>
      </c>
      <c r="BE18" s="30" t="str">
        <f>IF(AK18="","",VLOOKUP(AK18,BH:BJ,3,FALSE))</f>
        <v/>
      </c>
      <c r="BF18" s="9" t="s">
        <v>1049</v>
      </c>
      <c r="BG18" s="1">
        <v>17</v>
      </c>
      <c r="BH18" s="1" t="s">
        <v>837</v>
      </c>
      <c r="BI18" s="1" t="s">
        <v>1055</v>
      </c>
      <c r="BJ18" s="1" t="s">
        <v>1315</v>
      </c>
    </row>
    <row r="19" spans="1:62">
      <c r="A19" s="1" t="str">
        <f t="shared" si="6"/>
        <v>*詮索好きのホムンクルス/Curious Homunculus</v>
      </c>
      <c r="B19" s="1" t="s">
        <v>1049</v>
      </c>
      <c r="C19" s="1" t="str">
        <f>"*"&amp;R19&amp;"/"&amp;T19</f>
        <v>*詮索好きのホムンクルス/Curious Homunculus</v>
      </c>
      <c r="Q19" s="9" t="s">
        <v>3</v>
      </c>
      <c r="R19" s="10" t="str">
        <f>INDEX(AJ:AJ,W18+1)</f>
        <v>詮索好きのホムンクルス</v>
      </c>
      <c r="S19" s="11" t="s">
        <v>4</v>
      </c>
      <c r="T19" s="10" t="str">
        <f>INDEX(AK:AK,W18+1)</f>
        <v>Curious Homunculus</v>
      </c>
      <c r="U19" s="11"/>
      <c r="V19" s="12"/>
      <c r="W19" s="13"/>
      <c r="X19" s="9"/>
      <c r="Y19" s="28"/>
      <c r="Z19" s="28"/>
      <c r="AA19" s="29"/>
      <c r="AC19" s="1" t="s">
        <v>1117</v>
      </c>
      <c r="AD19" s="16" t="s">
        <v>1118</v>
      </c>
      <c r="AE19" s="24">
        <v>18</v>
      </c>
      <c r="AF19" s="25" t="str">
        <f t="shared" si="9"/>
        <v>青</v>
      </c>
      <c r="AG19" s="36"/>
      <c r="AH19" s="36"/>
      <c r="AI19" s="36"/>
      <c r="AJ19" s="36"/>
      <c r="AK19" s="36"/>
      <c r="AL19" s="36"/>
      <c r="AM19" s="36"/>
      <c r="AN19" s="36"/>
      <c r="AO19" s="36"/>
      <c r="AP19" s="36"/>
      <c r="AQ19" s="36"/>
      <c r="AR19" s="36"/>
      <c r="AS19" s="36"/>
      <c r="AT19" s="38"/>
      <c r="AU19" s="36"/>
      <c r="AV19" s="36"/>
      <c r="AW19" s="36"/>
      <c r="AX19" s="36" t="str">
        <f t="shared" si="0"/>
        <v/>
      </c>
      <c r="AY19" s="36" t="str">
        <f t="shared" si="1"/>
        <v/>
      </c>
      <c r="AZ19" s="36" t="str">
        <f t="shared" si="2"/>
        <v/>
      </c>
      <c r="BA19" s="36" t="str">
        <f t="shared" si="3"/>
        <v/>
      </c>
      <c r="BB19" s="36" t="str">
        <f t="shared" si="4"/>
        <v/>
      </c>
      <c r="BC19" s="36"/>
      <c r="BD19" s="36" t="str">
        <f t="shared" si="5"/>
        <v/>
      </c>
      <c r="BE19" s="30" t="str">
        <f>IF(AK19="","",VLOOKUP(AK19,BH:BJ,3,FALSE))</f>
        <v/>
      </c>
      <c r="BF19" s="9" t="s">
        <v>1049</v>
      </c>
      <c r="BG19" s="1">
        <v>18</v>
      </c>
      <c r="BH19" s="1" t="s">
        <v>1023</v>
      </c>
      <c r="BI19" s="1" t="s">
        <v>1055</v>
      </c>
      <c r="BJ19" s="1" t="s">
        <v>1316</v>
      </c>
    </row>
    <row r="20" spans="1:62">
      <c r="A20" s="1" t="str">
        <f t="shared" si="6"/>
        <v>|LEFT:80|LEFT:100|LEFT:100|LEFT:100|LEFT:100|LEFT:100|c</v>
      </c>
      <c r="B20" s="1" t="s">
        <v>1049</v>
      </c>
      <c r="C20" s="1" t="s">
        <v>1069</v>
      </c>
      <c r="D20" s="3" t="str">
        <f>$Q$1</f>
        <v>LEFT:80</v>
      </c>
      <c r="E20" s="3" t="s">
        <v>1069</v>
      </c>
      <c r="F20" s="3" t="str">
        <f t="shared" ref="F20:J20" si="10">$R$1</f>
        <v>LEFT:100</v>
      </c>
      <c r="G20" s="3" t="s">
        <v>1069</v>
      </c>
      <c r="H20" s="3" t="str">
        <f t="shared" si="10"/>
        <v>LEFT:100</v>
      </c>
      <c r="I20" s="3" t="s">
        <v>1069</v>
      </c>
      <c r="J20" s="3" t="str">
        <f t="shared" si="10"/>
        <v>LEFT:100</v>
      </c>
      <c r="K20" s="3" t="s">
        <v>1069</v>
      </c>
      <c r="L20" s="3" t="str">
        <f>$R$1</f>
        <v>LEFT:100</v>
      </c>
      <c r="M20" s="3" t="s">
        <v>1069</v>
      </c>
      <c r="N20" s="3" t="str">
        <f>$R$1</f>
        <v>LEFT:100</v>
      </c>
      <c r="O20" s="1" t="s">
        <v>1069</v>
      </c>
      <c r="P20" s="1" t="s">
        <v>1070</v>
      </c>
      <c r="Q20" s="14" t="s">
        <v>0</v>
      </c>
      <c r="R20" s="10" t="str">
        <f>INDEX(AF:AF,W18+1)</f>
        <v>青</v>
      </c>
      <c r="S20" s="15" t="s">
        <v>1</v>
      </c>
      <c r="T20" s="10" t="str">
        <f>INDEX(AG:AG,W18+1)</f>
        <v>アンコモン</v>
      </c>
      <c r="U20" s="15" t="s">
        <v>2</v>
      </c>
      <c r="V20" s="10">
        <f>INDEX(AI:AI,W18+1)</f>
        <v>14</v>
      </c>
      <c r="W20" s="16"/>
      <c r="X20" s="10" t="str">
        <f>INDEX(AQ:AQ,W18+1)</f>
        <v>あなたのターン開始時に、あなたの手札の最初の呪文は2マナを得る。</v>
      </c>
      <c r="Y20" s="28"/>
      <c r="Z20" s="28"/>
      <c r="AA20" s="29"/>
      <c r="AC20" s="1">
        <v>0</v>
      </c>
      <c r="AD20" s="16" t="s">
        <v>1049</v>
      </c>
      <c r="AE20" s="24">
        <v>19</v>
      </c>
      <c r="AF20" s="25" t="str">
        <f t="shared" si="9"/>
        <v>青</v>
      </c>
      <c r="AG20" s="36"/>
      <c r="AH20" s="36"/>
      <c r="AI20" s="36"/>
      <c r="AJ20" s="36"/>
      <c r="AK20" s="36"/>
      <c r="AL20" s="36"/>
      <c r="AM20" s="36"/>
      <c r="AN20" s="36"/>
      <c r="AO20" s="36"/>
      <c r="AP20" s="36"/>
      <c r="AQ20" s="36"/>
      <c r="AR20" s="36"/>
      <c r="AS20" s="36"/>
      <c r="AT20" s="38"/>
      <c r="AU20" s="36"/>
      <c r="AV20" s="36"/>
      <c r="AW20" s="36"/>
      <c r="AX20" s="36" t="str">
        <f t="shared" si="0"/>
        <v/>
      </c>
      <c r="AY20" s="36" t="str">
        <f t="shared" si="1"/>
        <v/>
      </c>
      <c r="AZ20" s="36" t="str">
        <f t="shared" si="2"/>
        <v/>
      </c>
      <c r="BA20" s="36" t="str">
        <f t="shared" si="3"/>
        <v/>
      </c>
      <c r="BB20" s="36" t="str">
        <f t="shared" si="4"/>
        <v/>
      </c>
      <c r="BC20" s="36"/>
      <c r="BD20" s="36" t="str">
        <f t="shared" si="5"/>
        <v/>
      </c>
      <c r="BE20" s="30" t="str">
        <f>IF(AK20="","",VLOOKUP(AK20,BH:BJ,3,FALSE))</f>
        <v/>
      </c>
      <c r="BF20" s="9" t="s">
        <v>1049</v>
      </c>
      <c r="BG20" s="1">
        <v>19</v>
      </c>
      <c r="BH20" s="1" t="s">
        <v>1035</v>
      </c>
      <c r="BI20" s="1" t="s">
        <v>1055</v>
      </c>
      <c r="BJ20" s="1" t="s">
        <v>1317</v>
      </c>
    </row>
    <row r="21" spans="1:62">
      <c r="A21" s="1" t="str">
        <f t="shared" si="6"/>
        <v>|色|青|レアリティ|アンコモン|マナコスト|14|</v>
      </c>
      <c r="B21" s="1" t="s">
        <v>1049</v>
      </c>
      <c r="C21" s="1" t="s">
        <v>1069</v>
      </c>
      <c r="D21" s="4" t="s">
        <v>0</v>
      </c>
      <c r="E21" s="1" t="s">
        <v>1069</v>
      </c>
      <c r="F21" s="1" t="str">
        <f>IF(R20=0,"",R20)</f>
        <v>青</v>
      </c>
      <c r="G21" s="1" t="s">
        <v>1069</v>
      </c>
      <c r="H21" s="4" t="s">
        <v>1073</v>
      </c>
      <c r="I21" s="1" t="s">
        <v>1069</v>
      </c>
      <c r="J21" s="1" t="str">
        <f>IF(T20=0,"",T20)</f>
        <v>アンコモン</v>
      </c>
      <c r="K21" s="1" t="s">
        <v>1069</v>
      </c>
      <c r="L21" s="4" t="s">
        <v>1074</v>
      </c>
      <c r="M21" s="1" t="s">
        <v>1069</v>
      </c>
      <c r="N21" s="1">
        <f>IF(V20=0,"",V20)</f>
        <v>14</v>
      </c>
      <c r="O21" s="1" t="s">
        <v>1069</v>
      </c>
      <c r="Q21" s="9" t="s">
        <v>5</v>
      </c>
      <c r="R21" s="10" t="str">
        <f>INDEX(AL:AL,W18+1)</f>
        <v>クリーチャー</v>
      </c>
      <c r="S21" s="15" t="s">
        <v>1075</v>
      </c>
      <c r="T21" s="10" t="str">
        <f>INDEX(AN:AN,W18+1)</f>
        <v>ホムンクルス</v>
      </c>
      <c r="U21" s="10">
        <f>INDEX(AO:AO,W18+1)</f>
        <v>0</v>
      </c>
      <c r="V21" s="10">
        <f>INDEX(AP:AP,W18+1)</f>
        <v>0</v>
      </c>
      <c r="W21" s="16"/>
      <c r="X21" s="10" t="str">
        <f>INDEX(AZ:AZ,W18+1)</f>
        <v>あな</v>
      </c>
      <c r="Y21" s="10" t="str">
        <f>INDEX(BA:BA,W18+1)</f>
        <v/>
      </c>
      <c r="Z21" s="10" t="str">
        <f>INDEX(BB:BB,W18+1)</f>
        <v/>
      </c>
      <c r="AA21" s="10">
        <f>INDEX(BC:BC,W18+1)</f>
        <v>0</v>
      </c>
      <c r="AD21" s="16"/>
      <c r="AE21" s="24">
        <v>20</v>
      </c>
      <c r="AF21" s="25" t="str">
        <f t="shared" si="9"/>
        <v>青</v>
      </c>
      <c r="AG21" s="36"/>
      <c r="AH21" s="36"/>
      <c r="AI21" s="36"/>
      <c r="AJ21" s="36"/>
      <c r="AK21" s="36"/>
      <c r="AL21" s="36"/>
      <c r="AM21" s="36"/>
      <c r="AN21" s="36"/>
      <c r="AO21" s="36"/>
      <c r="AP21" s="36"/>
      <c r="AQ21" s="36"/>
      <c r="AR21" s="36"/>
      <c r="AS21" s="36"/>
      <c r="AT21" s="38"/>
      <c r="AU21" s="36"/>
      <c r="AV21" s="36"/>
      <c r="AW21" s="36"/>
      <c r="AX21" s="36" t="str">
        <f t="shared" si="0"/>
        <v/>
      </c>
      <c r="AY21" s="36" t="str">
        <f t="shared" si="1"/>
        <v/>
      </c>
      <c r="AZ21" s="36" t="str">
        <f t="shared" si="2"/>
        <v/>
      </c>
      <c r="BA21" s="36" t="str">
        <f t="shared" si="3"/>
        <v/>
      </c>
      <c r="BB21" s="36" t="str">
        <f t="shared" si="4"/>
        <v/>
      </c>
      <c r="BC21" s="36"/>
      <c r="BD21" s="36" t="str">
        <f t="shared" si="5"/>
        <v/>
      </c>
      <c r="BE21" s="30" t="str">
        <f>IF(AK21="","",VLOOKUP(AK21,BH:BJ,3,FALSE))</f>
        <v/>
      </c>
      <c r="BF21" s="9" t="s">
        <v>1049</v>
      </c>
      <c r="BG21" s="1">
        <v>20</v>
      </c>
      <c r="BH21" s="1" t="s">
        <v>1046</v>
      </c>
      <c r="BI21" s="1" t="s">
        <v>1055</v>
      </c>
      <c r="BJ21" s="1" t="s">
        <v>1318</v>
      </c>
    </row>
    <row r="22" spans="1:62">
      <c r="A22" s="1" t="str">
        <f t="shared" si="6"/>
        <v>|種別|クリーチャー|サブタイプ|ホムンクルス|||</v>
      </c>
      <c r="B22" s="1" t="s">
        <v>1049</v>
      </c>
      <c r="C22" s="1" t="s">
        <v>1069</v>
      </c>
      <c r="D22" s="4" t="s">
        <v>5</v>
      </c>
      <c r="E22" s="1" t="s">
        <v>1069</v>
      </c>
      <c r="F22" s="1" t="str">
        <f>IF(R21=0,"",R21)</f>
        <v>クリーチャー</v>
      </c>
      <c r="G22" s="1" t="s">
        <v>1069</v>
      </c>
      <c r="H22" s="4" t="s">
        <v>1078</v>
      </c>
      <c r="I22" s="1" t="s">
        <v>1069</v>
      </c>
      <c r="J22" s="1" t="str">
        <f>IF(T21=0,"",T21)</f>
        <v>ホムンクルス</v>
      </c>
      <c r="K22" s="1" t="s">
        <v>1069</v>
      </c>
      <c r="L22" s="1" t="str">
        <f>IF(U21=0,"",U21)</f>
        <v/>
      </c>
      <c r="M22" s="1" t="s">
        <v>1069</v>
      </c>
      <c r="N22" s="1" t="str">
        <f>IF(V21=0,"",V21)</f>
        <v/>
      </c>
      <c r="O22" s="1" t="s">
        <v>1069</v>
      </c>
      <c r="Q22" s="9" t="s">
        <v>1079</v>
      </c>
      <c r="R22" s="10" t="str">
        <f>INDEX(BD:BD,W18+1)</f>
        <v>あなたのターン開始時に、あなたの手札の最初の呪文は2マナを得る。&amp;br;あんたのターン開始時に、あなたがこのゲームで3つ以上の呪文を唱えていた場合、このクリーチャーは変身する。</v>
      </c>
      <c r="S22" s="11"/>
      <c r="T22" s="11"/>
      <c r="U22" s="11"/>
      <c r="V22" s="12"/>
      <c r="W22" s="16"/>
      <c r="X22" s="8"/>
      <c r="Y22" s="8"/>
      <c r="Z22" s="8"/>
      <c r="AA22" s="30"/>
      <c r="AD22" s="16"/>
      <c r="AE22" s="24">
        <v>21</v>
      </c>
      <c r="AF22" s="25" t="str">
        <f t="shared" si="9"/>
        <v>青</v>
      </c>
      <c r="AG22" s="36"/>
      <c r="AH22" s="36"/>
      <c r="AI22" s="36"/>
      <c r="AJ22" s="36"/>
      <c r="AK22" s="36"/>
      <c r="AL22" s="36"/>
      <c r="AM22" s="36"/>
      <c r="AN22" s="36"/>
      <c r="AO22" s="36"/>
      <c r="AP22" s="36"/>
      <c r="AQ22" s="36"/>
      <c r="AR22" s="36"/>
      <c r="AS22" s="36"/>
      <c r="AT22" s="38"/>
      <c r="AU22" s="36"/>
      <c r="AV22" s="36"/>
      <c r="AW22" s="36"/>
      <c r="AX22" s="36" t="str">
        <f t="shared" si="0"/>
        <v/>
      </c>
      <c r="AY22" s="36" t="str">
        <f t="shared" si="1"/>
        <v/>
      </c>
      <c r="AZ22" s="36" t="str">
        <f t="shared" si="2"/>
        <v/>
      </c>
      <c r="BA22" s="36" t="str">
        <f t="shared" si="3"/>
        <v/>
      </c>
      <c r="BB22" s="36" t="str">
        <f t="shared" si="4"/>
        <v/>
      </c>
      <c r="BC22" s="36"/>
      <c r="BD22" s="36" t="str">
        <f t="shared" si="5"/>
        <v/>
      </c>
      <c r="BE22" s="30" t="str">
        <f>IF(AK22="","",VLOOKUP(AK22,BH:BJ,3,FALSE))</f>
        <v/>
      </c>
      <c r="BF22" s="9" t="s">
        <v>1049</v>
      </c>
      <c r="BG22" s="1">
        <v>21</v>
      </c>
      <c r="BH22" s="1" t="s">
        <v>977</v>
      </c>
      <c r="BI22" s="1" t="s">
        <v>1055</v>
      </c>
      <c r="BJ22" s="1" t="s">
        <v>1319</v>
      </c>
    </row>
    <row r="23" spans="1:62">
      <c r="A23" s="1" t="str">
        <f t="shared" si="6"/>
        <v>|テキスト|&gt;|&gt;|&gt;|&gt;|あなたのターン開始時に、あなたの手札の最初の呪文は2マナを得る。&amp;br;あんたのターン開始時に、あなたがこのゲームで3つ以上の呪文を唱えていた場合、このクリーチャーは変身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あなたのターン開始時に、あなたの手札の最初の呪文は2マナを得る。&amp;br;あんたのターン開始時に、あなたがこのゲームで3つ以上の呪文を唱えていた場合、このクリーチャーは変身する。</v>
      </c>
      <c r="O23" s="1" t="s">
        <v>1069</v>
      </c>
      <c r="Q23" s="14" t="s">
        <v>21</v>
      </c>
      <c r="R23" s="10" t="str">
        <f>INDEX(BE:BE,W18+1)</f>
        <v>At the beginning of your turn, the first spell in your hand gains 2 mana.&amp;br;At the beginning of your turn, if you cast 3 or more spells this game, this creature Transforms.</v>
      </c>
      <c r="S23" s="9" t="s">
        <v>1084</v>
      </c>
      <c r="T23" s="10" t="str">
        <f>IF(X23="","",X23&amp;IF(Y23="",""," "&amp;Y23)&amp;IF(Z23="",""," "&amp;Z23)&amp;IF(AA23="",""," "&amp;AA23))</f>
        <v/>
      </c>
      <c r="U23" s="11"/>
      <c r="V23" s="12"/>
      <c r="W23" s="16" t="s">
        <v>1084</v>
      </c>
      <c r="X23" s="9" t="str">
        <f t="shared" ref="X23:AA23" si="11">IF(ISERROR(IF(LEN(X22)&gt;1,X22,VLOOKUP(X21,$AC:$AD,2,FALSE))),"",IF(LEN(X22)&gt;1,X22,VLOOKUP(X21,$AC:$AD,2,FALSE)))</f>
        <v/>
      </c>
      <c r="Y23" s="9" t="str">
        <f t="shared" si="11"/>
        <v/>
      </c>
      <c r="Z23" s="9" t="str">
        <f t="shared" si="11"/>
        <v/>
      </c>
      <c r="AA23" s="9" t="str">
        <f t="shared" si="11"/>
        <v> </v>
      </c>
      <c r="AD23" s="16"/>
      <c r="AE23" s="24">
        <v>22</v>
      </c>
      <c r="AF23" s="25" t="str">
        <f t="shared" si="9"/>
        <v>青</v>
      </c>
      <c r="AG23" s="36"/>
      <c r="AH23" s="36"/>
      <c r="AI23" s="36"/>
      <c r="AJ23" s="36"/>
      <c r="AK23" s="36"/>
      <c r="AL23" s="36"/>
      <c r="AM23" s="36"/>
      <c r="AN23" s="36"/>
      <c r="AO23" s="36"/>
      <c r="AP23" s="36"/>
      <c r="AQ23" s="36"/>
      <c r="AR23" s="36"/>
      <c r="AS23" s="36"/>
      <c r="AT23" s="38"/>
      <c r="AU23" s="36"/>
      <c r="AV23" s="36"/>
      <c r="AW23" s="36"/>
      <c r="AX23" s="36" t="str">
        <f t="shared" si="0"/>
        <v/>
      </c>
      <c r="AY23" s="36" t="str">
        <f t="shared" si="1"/>
        <v/>
      </c>
      <c r="AZ23" s="36" t="str">
        <f t="shared" si="2"/>
        <v/>
      </c>
      <c r="BA23" s="36" t="str">
        <f t="shared" si="3"/>
        <v/>
      </c>
      <c r="BB23" s="36" t="str">
        <f t="shared" si="4"/>
        <v/>
      </c>
      <c r="BC23" s="36"/>
      <c r="BD23" s="36" t="str">
        <f t="shared" si="5"/>
        <v/>
      </c>
      <c r="BE23" s="30" t="str">
        <f>IF(AK23="","",VLOOKUP(AK23,BH:BJ,3,FALSE))</f>
        <v/>
      </c>
      <c r="BF23" s="9" t="s">
        <v>1049</v>
      </c>
      <c r="BG23" s="1">
        <v>22</v>
      </c>
      <c r="BH23" s="1" t="s">
        <v>919</v>
      </c>
      <c r="BI23" s="1" t="s">
        <v>1055</v>
      </c>
      <c r="BJ23" s="1" t="s">
        <v>1320</v>
      </c>
    </row>
    <row r="24" spans="1:62">
      <c r="A24" s="1" t="str">
        <f t="shared" si="6"/>
        <v>|英テキスト|&gt;|&gt;|&gt;|&gt;|At the beginning of your turn, the first spell in your hand gains 2 mana.&amp;br;At the beginning of your turn, if you cast 3 or more spells this game, this creature Transforms.|</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At the beginning of your turn, the first spell in your hand gains 2 mana.&amp;br;At the beginning of your turn, if you cast 3 or more spells this game, this creature Transforms.</v>
      </c>
      <c r="O24" s="1" t="s">
        <v>1069</v>
      </c>
      <c r="Q24" s="9" t="s">
        <v>12</v>
      </c>
      <c r="R24" s="10" t="str">
        <f>IF(INDEX(AX:AX,W18+1)="",0,INDEX(AX:AX,W18+1)&amp;"/"&amp;INDEX(AY:AY,W18+1))</f>
        <v>4/4</v>
      </c>
      <c r="S24" s="11"/>
      <c r="T24" s="11"/>
      <c r="U24" s="11"/>
      <c r="V24" s="12"/>
      <c r="W24" s="16"/>
      <c r="X24" s="9"/>
      <c r="Y24" s="28"/>
      <c r="Z24" s="28"/>
      <c r="AA24" s="29"/>
      <c r="AD24" s="20"/>
      <c r="AE24" s="24">
        <v>23</v>
      </c>
      <c r="AF24" s="25" t="str">
        <f t="shared" si="9"/>
        <v>青</v>
      </c>
      <c r="AG24" s="36"/>
      <c r="AH24" s="36"/>
      <c r="AI24" s="36"/>
      <c r="AJ24" s="36"/>
      <c r="AK24" s="36"/>
      <c r="AL24" s="36"/>
      <c r="AM24" s="36"/>
      <c r="AN24" s="36"/>
      <c r="AO24" s="36"/>
      <c r="AP24" s="36"/>
      <c r="AQ24" s="36"/>
      <c r="AR24" s="36"/>
      <c r="AS24" s="36"/>
      <c r="AT24" s="38"/>
      <c r="AU24" s="36"/>
      <c r="AV24" s="36"/>
      <c r="AW24" s="36"/>
      <c r="AX24" s="36" t="str">
        <f t="shared" si="0"/>
        <v/>
      </c>
      <c r="AY24" s="36" t="str">
        <f t="shared" si="1"/>
        <v/>
      </c>
      <c r="AZ24" s="36" t="str">
        <f t="shared" si="2"/>
        <v/>
      </c>
      <c r="BA24" s="36" t="str">
        <f t="shared" si="3"/>
        <v/>
      </c>
      <c r="BB24" s="36" t="str">
        <f t="shared" si="4"/>
        <v/>
      </c>
      <c r="BC24" s="36"/>
      <c r="BD24" s="36" t="str">
        <f t="shared" si="5"/>
        <v/>
      </c>
      <c r="BE24" s="30" t="str">
        <f>IF(AK24="","",VLOOKUP(AK24,BH:BJ,3,FALSE))</f>
        <v/>
      </c>
      <c r="BF24" s="9" t="s">
        <v>1049</v>
      </c>
      <c r="BG24" s="1">
        <v>23</v>
      </c>
      <c r="BH24" s="1" t="s">
        <v>1033</v>
      </c>
      <c r="BI24" s="1" t="s">
        <v>1055</v>
      </c>
      <c r="BJ24" s="1" t="s">
        <v>1321</v>
      </c>
    </row>
    <row r="25" spans="1:62">
      <c r="A25" s="1" t="str">
        <f t="shared" si="6"/>
        <v>|PT|&gt;|4/4|シールド数|&gt;||</v>
      </c>
      <c r="B25" s="1" t="s">
        <v>1049</v>
      </c>
      <c r="C25" s="1" t="s">
        <v>1069</v>
      </c>
      <c r="D25" s="1" t="s">
        <v>12</v>
      </c>
      <c r="E25" s="1" t="s">
        <v>1069</v>
      </c>
      <c r="F25" s="1" t="s">
        <v>1083</v>
      </c>
      <c r="G25" s="1" t="s">
        <v>1069</v>
      </c>
      <c r="H25" s="1" t="str">
        <f>IF(R24=0,"",R24)</f>
        <v>4/4</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9"/>
        <v>青</v>
      </c>
      <c r="AG25" s="36"/>
      <c r="AH25" s="36"/>
      <c r="AI25" s="36"/>
      <c r="AJ25" s="36"/>
      <c r="AK25" s="36"/>
      <c r="AL25" s="36"/>
      <c r="AM25" s="36"/>
      <c r="AN25" s="36"/>
      <c r="AO25" s="36"/>
      <c r="AP25" s="36"/>
      <c r="AQ25" s="36"/>
      <c r="AR25" s="36"/>
      <c r="AS25" s="36"/>
      <c r="AT25" s="38"/>
      <c r="AU25" s="36"/>
      <c r="AV25" s="36"/>
      <c r="AW25" s="36"/>
      <c r="AX25" s="36" t="str">
        <f t="shared" si="0"/>
        <v/>
      </c>
      <c r="AY25" s="36" t="str">
        <f t="shared" si="1"/>
        <v/>
      </c>
      <c r="AZ25" s="36" t="str">
        <f t="shared" si="2"/>
        <v/>
      </c>
      <c r="BA25" s="36" t="str">
        <f t="shared" si="3"/>
        <v/>
      </c>
      <c r="BB25" s="36" t="str">
        <f t="shared" si="4"/>
        <v/>
      </c>
      <c r="BC25" s="36"/>
      <c r="BD25" s="36" t="str">
        <f t="shared" si="5"/>
        <v/>
      </c>
      <c r="BE25" s="30" t="str">
        <f>IF(AK25="","",VLOOKUP(AK25,BH:BJ,3,FALSE))</f>
        <v/>
      </c>
      <c r="BF25" s="9" t="s">
        <v>1049</v>
      </c>
      <c r="BG25" s="1">
        <v>24</v>
      </c>
      <c r="BH25" s="1" t="s">
        <v>790</v>
      </c>
      <c r="BI25" s="1" t="s">
        <v>1055</v>
      </c>
      <c r="BJ25" s="1" t="s">
        <v>1322</v>
      </c>
    </row>
    <row r="26" spans="1:62">
      <c r="A26" s="1" t="str">
        <f t="shared" si="6"/>
        <v>&amp;br;&amp;br;</v>
      </c>
      <c r="B26" s="1" t="s">
        <v>1049</v>
      </c>
      <c r="C26" s="1" t="s">
        <v>1097</v>
      </c>
      <c r="R26" s="1"/>
      <c r="S26" s="1"/>
      <c r="T26" s="1"/>
      <c r="U26" s="1"/>
      <c r="V26" s="1"/>
      <c r="AE26" s="24">
        <v>25</v>
      </c>
      <c r="AF26" s="25" t="str">
        <f t="shared" si="9"/>
        <v>青</v>
      </c>
      <c r="AG26" s="36"/>
      <c r="AH26" s="36"/>
      <c r="AI26" s="36"/>
      <c r="AJ26" s="36"/>
      <c r="AK26" s="36"/>
      <c r="AL26" s="36"/>
      <c r="AM26" s="36"/>
      <c r="AN26" s="36"/>
      <c r="AO26" s="36"/>
      <c r="AP26" s="36"/>
      <c r="AQ26" s="36"/>
      <c r="AR26" s="36"/>
      <c r="AS26" s="36"/>
      <c r="AT26" s="38"/>
      <c r="AU26" s="36"/>
      <c r="AV26" s="36"/>
      <c r="AW26" s="36"/>
      <c r="AX26" s="36" t="str">
        <f t="shared" si="0"/>
        <v/>
      </c>
      <c r="AY26" s="36" t="str">
        <f t="shared" si="1"/>
        <v/>
      </c>
      <c r="AZ26" s="36" t="str">
        <f t="shared" si="2"/>
        <v/>
      </c>
      <c r="BA26" s="36" t="str">
        <f t="shared" si="3"/>
        <v/>
      </c>
      <c r="BB26" s="36" t="str">
        <f t="shared" si="4"/>
        <v/>
      </c>
      <c r="BC26" s="36"/>
      <c r="BD26" s="36" t="str">
        <f t="shared" si="5"/>
        <v/>
      </c>
      <c r="BE26" s="30" t="str">
        <f>IF(AK26="","",VLOOKUP(AK26,BH:BJ,3,FALSE))</f>
        <v/>
      </c>
      <c r="BF26" s="9" t="s">
        <v>1049</v>
      </c>
      <c r="BG26" s="1">
        <v>25</v>
      </c>
      <c r="BH26" s="1" t="s">
        <v>786</v>
      </c>
      <c r="BI26" s="1" t="s">
        <v>1055</v>
      </c>
      <c r="BJ26" s="1" t="s">
        <v>1323</v>
      </c>
    </row>
    <row r="27" spans="1:62">
      <c r="A27" s="1" t="str">
        <f t="shared" si="6"/>
        <v>#back(text=戻る,left)</v>
      </c>
      <c r="B27" s="1" t="s">
        <v>1049</v>
      </c>
      <c r="C27" s="1" t="s">
        <v>1100</v>
      </c>
      <c r="R27" s="1"/>
      <c r="S27" s="1"/>
      <c r="T27" s="1"/>
      <c r="U27" s="1"/>
      <c r="V27" s="1"/>
      <c r="AE27" s="24">
        <v>26</v>
      </c>
      <c r="AF27" s="25" t="str">
        <f t="shared" si="9"/>
        <v>青</v>
      </c>
      <c r="AG27" s="36"/>
      <c r="AH27" s="36"/>
      <c r="AI27" s="36"/>
      <c r="AJ27" s="36"/>
      <c r="AK27" s="36"/>
      <c r="AL27" s="36"/>
      <c r="AM27" s="36"/>
      <c r="AN27" s="36"/>
      <c r="AO27" s="36"/>
      <c r="AP27" s="36"/>
      <c r="AQ27" s="36"/>
      <c r="AR27" s="36"/>
      <c r="AS27" s="36"/>
      <c r="AT27" s="38"/>
      <c r="AU27" s="36"/>
      <c r="AV27" s="36"/>
      <c r="AW27" s="36"/>
      <c r="AX27" s="36" t="str">
        <f t="shared" si="0"/>
        <v/>
      </c>
      <c r="AY27" s="36" t="str">
        <f t="shared" si="1"/>
        <v/>
      </c>
      <c r="AZ27" s="36" t="str">
        <f t="shared" si="2"/>
        <v/>
      </c>
      <c r="BA27" s="36" t="str">
        <f t="shared" si="3"/>
        <v/>
      </c>
      <c r="BB27" s="36" t="str">
        <f t="shared" si="4"/>
        <v/>
      </c>
      <c r="BC27" s="36"/>
      <c r="BD27" s="36" t="str">
        <f t="shared" si="5"/>
        <v/>
      </c>
      <c r="BE27" s="30" t="str">
        <f>IF(AK27="","",VLOOKUP(AK27,BH:BJ,3,FALSE))</f>
        <v/>
      </c>
      <c r="BF27" s="9" t="s">
        <v>1049</v>
      </c>
      <c r="BG27" s="1">
        <v>26</v>
      </c>
      <c r="BH27" s="1" t="s">
        <v>961</v>
      </c>
      <c r="BI27" s="1" t="s">
        <v>1055</v>
      </c>
      <c r="BJ27" s="1" t="s">
        <v>1090</v>
      </c>
    </row>
    <row r="28" spans="1:62">
      <c r="A28" s="1" t="str">
        <f t="shared" si="6"/>
        <v>&amp;br;</v>
      </c>
      <c r="B28" s="1" t="s">
        <v>1049</v>
      </c>
      <c r="C28" s="1" t="s">
        <v>1048</v>
      </c>
      <c r="R28" s="1"/>
      <c r="S28" s="1"/>
      <c r="T28" s="1"/>
      <c r="U28" s="1"/>
      <c r="V28" s="1"/>
      <c r="AE28" s="24">
        <v>27</v>
      </c>
      <c r="AF28" s="25" t="str">
        <f t="shared" si="9"/>
        <v>青</v>
      </c>
      <c r="AG28" s="36"/>
      <c r="AH28" s="36"/>
      <c r="AI28" s="36"/>
      <c r="AJ28" s="36"/>
      <c r="AK28" s="36"/>
      <c r="AL28" s="36"/>
      <c r="AM28" s="36"/>
      <c r="AN28" s="36"/>
      <c r="AO28" s="36"/>
      <c r="AP28" s="36"/>
      <c r="AQ28" s="36"/>
      <c r="AR28" s="36"/>
      <c r="AS28" s="36"/>
      <c r="AT28" s="38"/>
      <c r="AU28" s="36"/>
      <c r="AV28" s="36"/>
      <c r="AW28" s="36"/>
      <c r="AX28" s="36" t="str">
        <f t="shared" si="0"/>
        <v/>
      </c>
      <c r="AY28" s="36" t="str">
        <f t="shared" si="1"/>
        <v/>
      </c>
      <c r="AZ28" s="36" t="str">
        <f t="shared" si="2"/>
        <v/>
      </c>
      <c r="BA28" s="36" t="str">
        <f t="shared" si="3"/>
        <v/>
      </c>
      <c r="BB28" s="36" t="str">
        <f t="shared" si="4"/>
        <v/>
      </c>
      <c r="BC28" s="36"/>
      <c r="BD28" s="36" t="str">
        <f t="shared" si="5"/>
        <v/>
      </c>
      <c r="BE28" s="30" t="str">
        <f>IF(AK28="","",VLOOKUP(AK28,BH:BJ,3,FALSE))</f>
        <v/>
      </c>
      <c r="BF28" s="9" t="s">
        <v>1049</v>
      </c>
      <c r="BG28" s="1">
        <v>27</v>
      </c>
      <c r="BH28" s="1" t="s">
        <v>841</v>
      </c>
      <c r="BI28" s="1" t="s">
        <v>1055</v>
      </c>
      <c r="BJ28" s="1" t="s">
        <v>1324</v>
      </c>
    </row>
    <row r="29" spans="1:62">
      <c r="A29" s="1" t="str">
        <f t="shared" si="6"/>
        <v>#comment(above,nsize=[15],size=[30],num=[10])</v>
      </c>
      <c r="B29" s="1" t="s">
        <v>1049</v>
      </c>
      <c r="C29" s="1" t="s">
        <v>1108</v>
      </c>
      <c r="R29" s="1"/>
      <c r="S29" s="1"/>
      <c r="T29" s="1"/>
      <c r="U29" s="1"/>
      <c r="V29" s="1"/>
      <c r="AE29" s="24">
        <v>28</v>
      </c>
      <c r="AF29" s="25" t="str">
        <f t="shared" si="9"/>
        <v>青</v>
      </c>
      <c r="AG29" s="36"/>
      <c r="AH29" s="36"/>
      <c r="AI29" s="36"/>
      <c r="AJ29" s="36"/>
      <c r="AK29" s="36"/>
      <c r="AL29" s="36"/>
      <c r="AM29" s="36"/>
      <c r="AN29" s="36"/>
      <c r="AO29" s="36"/>
      <c r="AP29" s="36"/>
      <c r="AQ29" s="36"/>
      <c r="AR29" s="36"/>
      <c r="AS29" s="36"/>
      <c r="AT29" s="38"/>
      <c r="AU29" s="36"/>
      <c r="AV29" s="36"/>
      <c r="AW29" s="36"/>
      <c r="AX29" s="36" t="str">
        <f t="shared" si="0"/>
        <v/>
      </c>
      <c r="AY29" s="36" t="str">
        <f t="shared" si="1"/>
        <v/>
      </c>
      <c r="AZ29" s="36" t="str">
        <f t="shared" si="2"/>
        <v/>
      </c>
      <c r="BA29" s="36" t="str">
        <f t="shared" si="3"/>
        <v/>
      </c>
      <c r="BB29" s="36" t="str">
        <f t="shared" si="4"/>
        <v/>
      </c>
      <c r="BC29" s="36"/>
      <c r="BD29" s="36" t="str">
        <f t="shared" si="5"/>
        <v/>
      </c>
      <c r="BE29" s="30" t="str">
        <f>IF(AK29="","",VLOOKUP(AK29,BH:BJ,3,FALSE))</f>
        <v/>
      </c>
      <c r="BF29" s="9" t="s">
        <v>1049</v>
      </c>
      <c r="BG29" s="1">
        <v>28</v>
      </c>
      <c r="BH29" s="1" t="s">
        <v>955</v>
      </c>
      <c r="BI29" s="1" t="s">
        <v>1055</v>
      </c>
      <c r="BJ29" s="1" t="s">
        <v>1325</v>
      </c>
    </row>
    <row r="30" spans="1:62">
      <c r="A30" s="1" t="str">
        <f t="shared" si="6"/>
        <v>&amp;br;&amp;br;</v>
      </c>
      <c r="B30" s="1" t="s">
        <v>1049</v>
      </c>
      <c r="C30" s="1" t="s">
        <v>1097</v>
      </c>
      <c r="R30" s="1"/>
      <c r="S30" s="1"/>
      <c r="T30" s="1"/>
      <c r="U30" s="1"/>
      <c r="V30" s="1"/>
      <c r="AE30" s="24">
        <v>29</v>
      </c>
      <c r="AF30" s="25" t="str">
        <f t="shared" si="9"/>
        <v>青</v>
      </c>
      <c r="AG30" s="36"/>
      <c r="AH30" s="36"/>
      <c r="AI30" s="36"/>
      <c r="AJ30" s="36"/>
      <c r="AK30" s="36"/>
      <c r="AL30" s="36"/>
      <c r="AM30" s="36"/>
      <c r="AN30" s="36"/>
      <c r="AO30" s="36"/>
      <c r="AP30" s="36"/>
      <c r="AQ30" s="36"/>
      <c r="AR30" s="36"/>
      <c r="AS30" s="36"/>
      <c r="AT30" s="38"/>
      <c r="AU30" s="36"/>
      <c r="AV30" s="36"/>
      <c r="AW30" s="36"/>
      <c r="AX30" s="36" t="str">
        <f t="shared" si="0"/>
        <v/>
      </c>
      <c r="AY30" s="36" t="str">
        <f t="shared" si="1"/>
        <v/>
      </c>
      <c r="AZ30" s="36" t="str">
        <f t="shared" si="2"/>
        <v/>
      </c>
      <c r="BA30" s="36" t="str">
        <f t="shared" si="3"/>
        <v/>
      </c>
      <c r="BB30" s="36" t="str">
        <f t="shared" si="4"/>
        <v/>
      </c>
      <c r="BC30" s="36"/>
      <c r="BD30" s="36" t="str">
        <f t="shared" si="5"/>
        <v/>
      </c>
      <c r="BE30" s="30" t="str">
        <f>IF(AK30="","",VLOOKUP(AK30,BH:BJ,3,FALSE))</f>
        <v/>
      </c>
      <c r="BF30" s="9" t="s">
        <v>1049</v>
      </c>
      <c r="BG30" s="1">
        <v>29</v>
      </c>
      <c r="BH30" s="1" t="s">
        <v>905</v>
      </c>
      <c r="BI30" s="1" t="s">
        <v>1055</v>
      </c>
      <c r="BJ30" s="1" t="s">
        <v>1326</v>
      </c>
    </row>
    <row r="31" spans="1:62">
      <c r="A31" s="1" t="str">
        <f t="shared" si="6"/>
        <v/>
      </c>
      <c r="B31" s="1" t="s">
        <v>1049</v>
      </c>
      <c r="Q31" s="5"/>
      <c r="R31" s="6"/>
      <c r="S31" s="6"/>
      <c r="T31" s="6"/>
      <c r="U31" s="6"/>
      <c r="V31" s="7"/>
      <c r="W31" s="8">
        <v>3</v>
      </c>
      <c r="X31" s="5"/>
      <c r="Y31" s="26"/>
      <c r="Z31" s="26"/>
      <c r="AA31" s="27"/>
      <c r="AE31" s="24">
        <v>30</v>
      </c>
      <c r="AF31" s="25" t="str">
        <f t="shared" si="9"/>
        <v>青</v>
      </c>
      <c r="AG31" s="36"/>
      <c r="AH31" s="36"/>
      <c r="AI31" s="36"/>
      <c r="AJ31" s="36"/>
      <c r="AK31" s="36"/>
      <c r="AL31" s="36"/>
      <c r="AM31" s="36"/>
      <c r="AN31" s="36"/>
      <c r="AO31" s="36"/>
      <c r="AP31" s="36"/>
      <c r="AQ31" s="36"/>
      <c r="AR31" s="36"/>
      <c r="AS31" s="36"/>
      <c r="AT31" s="38"/>
      <c r="AU31" s="36"/>
      <c r="AV31" s="36"/>
      <c r="AW31" s="36"/>
      <c r="AX31" s="36" t="str">
        <f t="shared" si="0"/>
        <v/>
      </c>
      <c r="AY31" s="36" t="str">
        <f t="shared" si="1"/>
        <v/>
      </c>
      <c r="AZ31" s="36" t="str">
        <f t="shared" si="2"/>
        <v/>
      </c>
      <c r="BA31" s="36" t="str">
        <f t="shared" si="3"/>
        <v/>
      </c>
      <c r="BB31" s="36" t="str">
        <f t="shared" si="4"/>
        <v/>
      </c>
      <c r="BC31" s="36"/>
      <c r="BD31" s="36" t="str">
        <f t="shared" si="5"/>
        <v/>
      </c>
      <c r="BE31" s="30" t="str">
        <f>IF(AK31="","",VLOOKUP(AK31,BH:BJ,3,FALSE))</f>
        <v/>
      </c>
      <c r="BF31" s="9" t="s">
        <v>1049</v>
      </c>
      <c r="BG31" s="1">
        <v>30</v>
      </c>
      <c r="BH31" s="1" t="s">
        <v>990</v>
      </c>
      <c r="BI31" s="1" t="s">
        <v>1055</v>
      </c>
      <c r="BJ31" s="1" t="s">
        <v>1327</v>
      </c>
    </row>
    <row r="32" spans="1:62">
      <c r="A32" s="1" t="str">
        <f t="shared" si="6"/>
        <v>*貪欲な読書家/Voracious Reader</v>
      </c>
      <c r="B32" s="1" t="s">
        <v>1049</v>
      </c>
      <c r="C32" s="1" t="str">
        <f>"*"&amp;R32&amp;"/"&amp;T32</f>
        <v>*貪欲な読書家/Voracious Reader</v>
      </c>
      <c r="Q32" s="9" t="s">
        <v>3</v>
      </c>
      <c r="R32" s="10" t="str">
        <f>INDEX(AJ:AJ,W31+1)</f>
        <v>貪欲な読書家</v>
      </c>
      <c r="S32" s="11" t="s">
        <v>4</v>
      </c>
      <c r="T32" s="10" t="str">
        <f>INDEX(AK:AK,W31+1)</f>
        <v>Voracious Reader</v>
      </c>
      <c r="U32" s="11"/>
      <c r="V32" s="12"/>
      <c r="W32" s="13"/>
      <c r="X32" s="9"/>
      <c r="Y32" s="28"/>
      <c r="Z32" s="28"/>
      <c r="AA32" s="29"/>
      <c r="AE32" s="24">
        <v>31</v>
      </c>
      <c r="AF32" s="25" t="str">
        <f t="shared" si="9"/>
        <v>青</v>
      </c>
      <c r="AG32" s="36"/>
      <c r="AH32" s="36"/>
      <c r="AI32" s="36"/>
      <c r="AJ32" s="36"/>
      <c r="AK32" s="36"/>
      <c r="AL32" s="36"/>
      <c r="AM32" s="36"/>
      <c r="AN32" s="36"/>
      <c r="AO32" s="36"/>
      <c r="AP32" s="36"/>
      <c r="AQ32" s="36"/>
      <c r="AR32" s="36"/>
      <c r="AS32" s="36"/>
      <c r="AT32" s="38"/>
      <c r="AU32" s="36"/>
      <c r="AV32" s="36"/>
      <c r="AW32" s="36"/>
      <c r="AX32" s="36" t="str">
        <f t="shared" si="0"/>
        <v/>
      </c>
      <c r="AY32" s="36" t="str">
        <f t="shared" si="1"/>
        <v/>
      </c>
      <c r="AZ32" s="36" t="str">
        <f t="shared" si="2"/>
        <v/>
      </c>
      <c r="BA32" s="36" t="str">
        <f t="shared" si="3"/>
        <v/>
      </c>
      <c r="BB32" s="36" t="str">
        <f t="shared" si="4"/>
        <v/>
      </c>
      <c r="BC32" s="36"/>
      <c r="BD32" s="36" t="str">
        <f t="shared" si="5"/>
        <v/>
      </c>
      <c r="BE32" s="30" t="str">
        <f>IF(AK32="","",VLOOKUP(AK32,BH:BJ,3,FALSE))</f>
        <v/>
      </c>
      <c r="BF32" s="9" t="s">
        <v>1049</v>
      </c>
      <c r="BG32" s="1">
        <v>31</v>
      </c>
      <c r="BH32" s="1" t="s">
        <v>808</v>
      </c>
      <c r="BI32" s="1" t="s">
        <v>1055</v>
      </c>
      <c r="BJ32" s="1" t="s">
        <v>1328</v>
      </c>
    </row>
    <row r="33" spans="1:62">
      <c r="A33" s="1" t="str">
        <f t="shared" si="6"/>
        <v>|LEFT:80|LEFT:100|LEFT:100|LEFT:100|LEFT:100|LEFT:100|c</v>
      </c>
      <c r="B33" s="1" t="s">
        <v>1049</v>
      </c>
      <c r="C33" s="1" t="s">
        <v>1069</v>
      </c>
      <c r="D33" s="3" t="str">
        <f>$Q$1</f>
        <v>LEFT:80</v>
      </c>
      <c r="E33" s="3" t="s">
        <v>1069</v>
      </c>
      <c r="F33" s="3" t="str">
        <f t="shared" ref="F33:J33" si="12">$R$1</f>
        <v>LEFT:100</v>
      </c>
      <c r="G33" s="3" t="s">
        <v>1069</v>
      </c>
      <c r="H33" s="3" t="str">
        <f t="shared" si="12"/>
        <v>LEFT:100</v>
      </c>
      <c r="I33" s="3" t="s">
        <v>1069</v>
      </c>
      <c r="J33" s="3" t="str">
        <f t="shared" si="12"/>
        <v>LEFT:100</v>
      </c>
      <c r="K33" s="3" t="s">
        <v>1069</v>
      </c>
      <c r="L33" s="3" t="str">
        <f>$R$1</f>
        <v>LEFT:100</v>
      </c>
      <c r="M33" s="3" t="s">
        <v>1069</v>
      </c>
      <c r="N33" s="3" t="str">
        <f>$R$1</f>
        <v>LEFT:100</v>
      </c>
      <c r="O33" s="1" t="s">
        <v>1069</v>
      </c>
      <c r="P33" s="1" t="s">
        <v>1070</v>
      </c>
      <c r="Q33" s="14" t="s">
        <v>0</v>
      </c>
      <c r="R33" s="10" t="str">
        <f>INDEX(AF:AF,W31+1)</f>
        <v>青</v>
      </c>
      <c r="S33" s="15" t="s">
        <v>1</v>
      </c>
      <c r="T33" s="10" t="str">
        <f>INDEX(AG:AG,W31+1)</f>
        <v>アンコモン</v>
      </c>
      <c r="U33" s="15" t="s">
        <v>2</v>
      </c>
      <c r="V33" s="10">
        <f>INDEX(AI:AI,W31+1)</f>
        <v>1</v>
      </c>
      <c r="W33" s="16"/>
      <c r="X33" s="10" t="str">
        <f>INDEX(AQ:AQ,W31+1)</f>
        <v>あなたのターン開始時に、あなたの手札の各呪文は2マナを得る。</v>
      </c>
      <c r="Y33" s="28"/>
      <c r="Z33" s="28"/>
      <c r="AA33" s="29"/>
      <c r="AE33" s="24">
        <v>32</v>
      </c>
      <c r="AF33" s="25" t="str">
        <f t="shared" si="9"/>
        <v>青</v>
      </c>
      <c r="AG33" s="36"/>
      <c r="AH33" s="36"/>
      <c r="AI33" s="36"/>
      <c r="AJ33" s="36"/>
      <c r="AK33" s="36"/>
      <c r="AL33" s="36"/>
      <c r="AM33" s="36"/>
      <c r="AN33" s="36"/>
      <c r="AO33" s="36"/>
      <c r="AP33" s="36"/>
      <c r="AQ33" s="36"/>
      <c r="AR33" s="36"/>
      <c r="AS33" s="36"/>
      <c r="AT33" s="38"/>
      <c r="AU33" s="36"/>
      <c r="AV33" s="36"/>
      <c r="AW33" s="36"/>
      <c r="AX33" s="36" t="str">
        <f t="shared" si="0"/>
        <v/>
      </c>
      <c r="AY33" s="36" t="str">
        <f t="shared" si="1"/>
        <v/>
      </c>
      <c r="AZ33" s="36" t="str">
        <f t="shared" si="2"/>
        <v/>
      </c>
      <c r="BA33" s="36" t="str">
        <f t="shared" si="3"/>
        <v/>
      </c>
      <c r="BB33" s="36" t="str">
        <f t="shared" si="4"/>
        <v/>
      </c>
      <c r="BC33" s="36"/>
      <c r="BD33" s="36" t="str">
        <f t="shared" si="5"/>
        <v/>
      </c>
      <c r="BE33" s="30" t="str">
        <f>IF(AK33="","",VLOOKUP(AK33,BH:BJ,3,FALSE))</f>
        <v/>
      </c>
      <c r="BF33" s="9" t="s">
        <v>1049</v>
      </c>
      <c r="BG33" s="1">
        <v>32</v>
      </c>
      <c r="BH33" s="1" t="s">
        <v>772</v>
      </c>
      <c r="BI33" s="1" t="s">
        <v>1055</v>
      </c>
      <c r="BJ33" s="1" t="s">
        <v>1329</v>
      </c>
    </row>
    <row r="34" spans="1:62">
      <c r="A34" s="1" t="str">
        <f t="shared" si="6"/>
        <v>|色|青|レアリティ|アンコモン|マナコスト|1|</v>
      </c>
      <c r="B34" s="1" t="s">
        <v>1049</v>
      </c>
      <c r="C34" s="1" t="s">
        <v>1069</v>
      </c>
      <c r="D34" s="4" t="s">
        <v>0</v>
      </c>
      <c r="E34" s="1" t="s">
        <v>1069</v>
      </c>
      <c r="F34" s="1" t="str">
        <f>IF(R33=0,"",R33)</f>
        <v>青</v>
      </c>
      <c r="G34" s="1" t="s">
        <v>1069</v>
      </c>
      <c r="H34" s="4" t="s">
        <v>1073</v>
      </c>
      <c r="I34" s="1" t="s">
        <v>1069</v>
      </c>
      <c r="J34" s="1" t="str">
        <f>IF(T33=0,"",T33)</f>
        <v>アンコモン</v>
      </c>
      <c r="K34" s="1" t="s">
        <v>1069</v>
      </c>
      <c r="L34" s="4" t="s">
        <v>1074</v>
      </c>
      <c r="M34" s="1" t="s">
        <v>1069</v>
      </c>
      <c r="N34" s="1">
        <f>IF(V33=0,"",V33)</f>
        <v>1</v>
      </c>
      <c r="O34" s="1" t="s">
        <v>1069</v>
      </c>
      <c r="Q34" s="9" t="s">
        <v>5</v>
      </c>
      <c r="R34" s="10" t="str">
        <f>INDEX(AL:AL,W31+1)</f>
        <v>クリーチャー</v>
      </c>
      <c r="S34" s="15" t="s">
        <v>1075</v>
      </c>
      <c r="T34" s="10" t="str">
        <f>INDEX(AN:AN,W31+1)</f>
        <v>エルドラージ</v>
      </c>
      <c r="U34" s="10" t="str">
        <f>INDEX(AO:AO,W31+1)</f>
        <v>ホムンクルス</v>
      </c>
      <c r="V34" s="10">
        <f>INDEX(AP:AP,W31+1)</f>
        <v>0</v>
      </c>
      <c r="W34" s="16"/>
      <c r="X34" s="10" t="str">
        <f>INDEX(AZ:AZ,W31+1)</f>
        <v>あな</v>
      </c>
      <c r="Y34" s="10" t="str">
        <f>INDEX(BA:BA,W31+1)</f>
        <v/>
      </c>
      <c r="Z34" s="10" t="str">
        <f>INDEX(BB:BB,W31+1)</f>
        <v/>
      </c>
      <c r="AA34" s="10">
        <f>INDEX(BC:BC,W31+1)</f>
        <v>0</v>
      </c>
      <c r="AE34" s="24">
        <v>33</v>
      </c>
      <c r="AF34" s="25" t="str">
        <f t="shared" si="9"/>
        <v>青</v>
      </c>
      <c r="AG34" s="36"/>
      <c r="AH34" s="36"/>
      <c r="AI34" s="36"/>
      <c r="AJ34" s="36"/>
      <c r="AK34" s="36"/>
      <c r="AL34" s="36"/>
      <c r="AM34" s="36"/>
      <c r="AN34" s="36"/>
      <c r="AO34" s="36"/>
      <c r="AP34" s="36"/>
      <c r="AQ34" s="36"/>
      <c r="AR34" s="36"/>
      <c r="AS34" s="36"/>
      <c r="AT34" s="38"/>
      <c r="AU34" s="36"/>
      <c r="AV34" s="36"/>
      <c r="AW34" s="36"/>
      <c r="AX34" s="36" t="str">
        <f t="shared" si="0"/>
        <v/>
      </c>
      <c r="AY34" s="36" t="str">
        <f t="shared" si="1"/>
        <v/>
      </c>
      <c r="AZ34" s="36" t="str">
        <f t="shared" si="2"/>
        <v/>
      </c>
      <c r="BA34" s="36" t="str">
        <f t="shared" si="3"/>
        <v/>
      </c>
      <c r="BB34" s="36" t="str">
        <f t="shared" si="4"/>
        <v/>
      </c>
      <c r="BC34" s="36"/>
      <c r="BD34" s="36" t="str">
        <f t="shared" si="5"/>
        <v/>
      </c>
      <c r="BE34" s="30" t="str">
        <f>IF(AK34="","",VLOOKUP(AK34,BH:BJ,3,FALSE))</f>
        <v/>
      </c>
      <c r="BF34" s="9" t="s">
        <v>1049</v>
      </c>
      <c r="BG34" s="1">
        <v>33</v>
      </c>
      <c r="BH34" s="1" t="s">
        <v>968</v>
      </c>
      <c r="BI34" s="1" t="s">
        <v>1055</v>
      </c>
      <c r="BJ34" s="1" t="s">
        <v>1330</v>
      </c>
    </row>
    <row r="35" spans="1:62">
      <c r="A35" s="1" t="str">
        <f t="shared" si="6"/>
        <v>|種別|クリーチャー|サブタイプ|エルドラージ|ホムンクルス||</v>
      </c>
      <c r="B35" s="1" t="s">
        <v>1049</v>
      </c>
      <c r="C35" s="1" t="s">
        <v>1069</v>
      </c>
      <c r="D35" s="4" t="s">
        <v>5</v>
      </c>
      <c r="E35" s="1" t="s">
        <v>1069</v>
      </c>
      <c r="F35" s="1" t="str">
        <f>IF(R34=0,"",R34)</f>
        <v>クリーチャー</v>
      </c>
      <c r="G35" s="1" t="s">
        <v>1069</v>
      </c>
      <c r="H35" s="4" t="s">
        <v>1078</v>
      </c>
      <c r="I35" s="1" t="s">
        <v>1069</v>
      </c>
      <c r="J35" s="1" t="str">
        <f>IF(T34=0,"",T34)</f>
        <v>エルドラージ</v>
      </c>
      <c r="K35" s="1" t="s">
        <v>1069</v>
      </c>
      <c r="L35" s="1" t="str">
        <f>IF(U34=0,"",U34)</f>
        <v>ホムンクルス</v>
      </c>
      <c r="M35" s="1" t="s">
        <v>1069</v>
      </c>
      <c r="N35" s="1" t="str">
        <f>IF(V34=0,"",V34)</f>
        <v/>
      </c>
      <c r="O35" s="1" t="s">
        <v>1069</v>
      </c>
      <c r="Q35" s="9" t="s">
        <v>1079</v>
      </c>
      <c r="R35" s="10" t="str">
        <f>INDEX(BD:BD,W31+1)</f>
        <v>あなたのターン開始時に、あなたの手札の各呪文は2マナを得る。&amp;br;あなたが呪文を唱えたとき、あなたのターン終了時まで、このクリーチャーは+2/+2の修正を受ける。</v>
      </c>
      <c r="S35" s="11"/>
      <c r="T35" s="11"/>
      <c r="U35" s="11"/>
      <c r="V35" s="12"/>
      <c r="W35" s="16"/>
      <c r="X35" s="8"/>
      <c r="Y35" s="8"/>
      <c r="Z35" s="8"/>
      <c r="AA35" s="30"/>
      <c r="AE35" s="24">
        <v>34</v>
      </c>
      <c r="AF35" s="25" t="str">
        <f t="shared" si="9"/>
        <v>青</v>
      </c>
      <c r="AG35" s="36"/>
      <c r="AH35" s="36"/>
      <c r="AI35" s="36"/>
      <c r="AJ35" s="36"/>
      <c r="AK35" s="36"/>
      <c r="AL35" s="36"/>
      <c r="AM35" s="36"/>
      <c r="AN35" s="36"/>
      <c r="AO35" s="36"/>
      <c r="AP35" s="36"/>
      <c r="AQ35" s="36"/>
      <c r="AR35" s="36"/>
      <c r="AS35" s="36"/>
      <c r="AT35" s="38"/>
      <c r="AU35" s="36"/>
      <c r="AV35" s="36"/>
      <c r="AW35" s="36"/>
      <c r="AX35" s="36" t="str">
        <f t="shared" si="0"/>
        <v/>
      </c>
      <c r="AY35" s="36" t="str">
        <f t="shared" si="1"/>
        <v/>
      </c>
      <c r="AZ35" s="36" t="str">
        <f t="shared" si="2"/>
        <v/>
      </c>
      <c r="BA35" s="36" t="str">
        <f t="shared" si="3"/>
        <v/>
      </c>
      <c r="BB35" s="36" t="str">
        <f t="shared" si="4"/>
        <v/>
      </c>
      <c r="BC35" s="36"/>
      <c r="BD35" s="36" t="str">
        <f t="shared" si="5"/>
        <v/>
      </c>
      <c r="BE35" s="30" t="str">
        <f>IF(AK35="","",VLOOKUP(AK35,BH:BJ,3,FALSE))</f>
        <v/>
      </c>
      <c r="BF35" s="9" t="s">
        <v>1049</v>
      </c>
      <c r="BG35" s="1">
        <v>34</v>
      </c>
      <c r="BH35" s="1" t="s">
        <v>871</v>
      </c>
      <c r="BI35" s="1" t="s">
        <v>1055</v>
      </c>
      <c r="BJ35" s="1" t="s">
        <v>1331</v>
      </c>
    </row>
    <row r="36" spans="1:62">
      <c r="A36" s="1" t="str">
        <f t="shared" si="6"/>
        <v>|テキスト|&gt;|&gt;|&gt;|&gt;|あなたのターン開始時に、あなたの手札の各呪文は2マナを得る。&amp;br;あなたが呪文を唱えたとき、あなたのターン終了時まで、このクリーチャーは+2/+2の修正を受ける。|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あなたのターン開始時に、あなたの手札の各呪文は2マナを得る。&amp;br;あなたが呪文を唱えたとき、あなたのターン終了時まで、このクリーチャーは+2/+2の修正を受ける。</v>
      </c>
      <c r="O36" s="1" t="s">
        <v>1069</v>
      </c>
      <c r="Q36" s="14" t="s">
        <v>21</v>
      </c>
      <c r="R36" s="10" t="str">
        <f>INDEX(BE:BE,W31+1)</f>
        <v>At the beginning of your turn, each spell in your hand gains 2 mana.&amp;br;When you cast a spell, this creature gets +2/+2 until the end of your turn.</v>
      </c>
      <c r="S36" s="9" t="s">
        <v>1084</v>
      </c>
      <c r="T36" s="10" t="str">
        <f>IF(X36="","",X36&amp;IF(Y36="",""," "&amp;Y36)&amp;IF(Z36="",""," "&amp;Z36)&amp;IF(AA36="",""," "&amp;AA36))</f>
        <v/>
      </c>
      <c r="U36" s="11"/>
      <c r="V36" s="12"/>
      <c r="W36" s="16" t="s">
        <v>1084</v>
      </c>
      <c r="X36" s="9" t="str">
        <f t="shared" ref="X36:AA36" si="13">IF(ISERROR(IF(LEN(X35)&gt;1,X35,VLOOKUP(X34,$AC:$AD,2,FALSE))),"",IF(LEN(X35)&gt;1,X35,VLOOKUP(X34,$AC:$AD,2,FALSE)))</f>
        <v/>
      </c>
      <c r="Y36" s="9" t="str">
        <f t="shared" si="13"/>
        <v/>
      </c>
      <c r="Z36" s="9" t="str">
        <f t="shared" si="13"/>
        <v/>
      </c>
      <c r="AA36" s="9" t="str">
        <f t="shared" si="13"/>
        <v> </v>
      </c>
      <c r="AE36" s="24">
        <v>35</v>
      </c>
      <c r="AF36" s="25" t="str">
        <f t="shared" si="9"/>
        <v>青</v>
      </c>
      <c r="AG36" s="36"/>
      <c r="AH36" s="36"/>
      <c r="AI36" s="36"/>
      <c r="AJ36" s="36"/>
      <c r="AK36" s="36"/>
      <c r="AL36" s="36"/>
      <c r="AM36" s="36"/>
      <c r="AN36" s="36"/>
      <c r="AO36" s="36"/>
      <c r="AP36" s="36"/>
      <c r="AQ36" s="36"/>
      <c r="AR36" s="36"/>
      <c r="AS36" s="36"/>
      <c r="AT36" s="38"/>
      <c r="AU36" s="36"/>
      <c r="AV36" s="36"/>
      <c r="AW36" s="36"/>
      <c r="AX36" s="36" t="str">
        <f t="shared" si="0"/>
        <v/>
      </c>
      <c r="AY36" s="36" t="str">
        <f t="shared" si="1"/>
        <v/>
      </c>
      <c r="AZ36" s="36" t="str">
        <f t="shared" si="2"/>
        <v/>
      </c>
      <c r="BA36" s="36" t="str">
        <f t="shared" si="3"/>
        <v/>
      </c>
      <c r="BB36" s="36" t="str">
        <f t="shared" si="4"/>
        <v/>
      </c>
      <c r="BC36" s="36"/>
      <c r="BD36" s="36" t="str">
        <f t="shared" si="5"/>
        <v/>
      </c>
      <c r="BE36" s="30" t="str">
        <f>IF(AK36="","",VLOOKUP(AK36,BH:BJ,3,FALSE))</f>
        <v/>
      </c>
      <c r="BF36" s="9" t="s">
        <v>1049</v>
      </c>
      <c r="BG36" s="1">
        <v>35</v>
      </c>
      <c r="BH36" s="1" t="s">
        <v>857</v>
      </c>
      <c r="BI36" s="1" t="s">
        <v>1055</v>
      </c>
      <c r="BJ36" s="1" t="s">
        <v>1332</v>
      </c>
    </row>
    <row r="37" spans="1:62">
      <c r="A37" s="1" t="str">
        <f t="shared" si="6"/>
        <v>|英テキスト|&gt;|&gt;|&gt;|&gt;|At the beginning of your turn, each spell in your hand gains 2 mana.&amp;br;When you cast a spell, this creature gets +2/+2 until the end of your turn.|</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At the beginning of your turn, each spell in your hand gains 2 mana.&amp;br;When you cast a spell, this creature gets +2/+2 until the end of your turn.</v>
      </c>
      <c r="O37" s="1" t="s">
        <v>1069</v>
      </c>
      <c r="Q37" s="9" t="s">
        <v>12</v>
      </c>
      <c r="R37" s="10" t="str">
        <f>IF(INDEX(AX:AX,W31+1)="",0,INDEX(AX:AX,W31+1)&amp;"/"&amp;INDEX(AY:AY,W31+1))</f>
        <v>3/4</v>
      </c>
      <c r="S37" s="11"/>
      <c r="T37" s="11"/>
      <c r="U37" s="11"/>
      <c r="V37" s="12"/>
      <c r="W37" s="16"/>
      <c r="X37" s="9"/>
      <c r="Y37" s="28"/>
      <c r="Z37" s="28"/>
      <c r="AA37" s="29"/>
      <c r="AE37" s="24">
        <v>36</v>
      </c>
      <c r="AF37" s="25" t="str">
        <f t="shared" si="9"/>
        <v>青</v>
      </c>
      <c r="AG37" s="36"/>
      <c r="AH37" s="36"/>
      <c r="AI37" s="36"/>
      <c r="AJ37" s="36"/>
      <c r="AK37" s="36"/>
      <c r="AL37" s="36"/>
      <c r="AM37" s="36"/>
      <c r="AN37" s="36"/>
      <c r="AO37" s="36"/>
      <c r="AP37" s="36"/>
      <c r="AQ37" s="36"/>
      <c r="AR37" s="36"/>
      <c r="AS37" s="36"/>
      <c r="AT37" s="38"/>
      <c r="AU37" s="36"/>
      <c r="AV37" s="36"/>
      <c r="AW37" s="36"/>
      <c r="AX37" s="36" t="str">
        <f t="shared" si="0"/>
        <v/>
      </c>
      <c r="AY37" s="36" t="str">
        <f t="shared" si="1"/>
        <v/>
      </c>
      <c r="AZ37" s="36" t="str">
        <f t="shared" si="2"/>
        <v/>
      </c>
      <c r="BA37" s="36" t="str">
        <f t="shared" si="3"/>
        <v/>
      </c>
      <c r="BB37" s="36" t="str">
        <f t="shared" si="4"/>
        <v/>
      </c>
      <c r="BC37" s="36"/>
      <c r="BD37" s="36" t="str">
        <f t="shared" si="5"/>
        <v/>
      </c>
      <c r="BE37" s="30" t="str">
        <f>IF(AK37="","",VLOOKUP(AK37,BH:BJ,3,FALSE))</f>
        <v/>
      </c>
      <c r="BF37" s="9" t="s">
        <v>1049</v>
      </c>
      <c r="BG37" s="1">
        <v>36</v>
      </c>
      <c r="BH37" s="1" t="s">
        <v>1001</v>
      </c>
      <c r="BI37" s="1" t="s">
        <v>1055</v>
      </c>
      <c r="BJ37" s="1" t="s">
        <v>1333</v>
      </c>
    </row>
    <row r="38" spans="1:62">
      <c r="A38" s="1" t="str">
        <f t="shared" si="6"/>
        <v>|PT|&gt;|3/4|シールド数|&gt;||</v>
      </c>
      <c r="B38" s="1" t="s">
        <v>1049</v>
      </c>
      <c r="C38" s="1" t="s">
        <v>1069</v>
      </c>
      <c r="D38" s="1" t="s">
        <v>12</v>
      </c>
      <c r="E38" s="1" t="s">
        <v>1069</v>
      </c>
      <c r="F38" s="1" t="s">
        <v>1083</v>
      </c>
      <c r="G38" s="1" t="s">
        <v>1069</v>
      </c>
      <c r="H38" s="1" t="str">
        <f>IF(R37=0,"",R37)</f>
        <v>3/4</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9"/>
        <v>青</v>
      </c>
      <c r="AG38" s="36"/>
      <c r="AH38" s="36"/>
      <c r="AI38" s="36"/>
      <c r="AJ38" s="36"/>
      <c r="AK38" s="36"/>
      <c r="AL38" s="36"/>
      <c r="AM38" s="36"/>
      <c r="AN38" s="36"/>
      <c r="AO38" s="36"/>
      <c r="AP38" s="36"/>
      <c r="AQ38" s="36"/>
      <c r="AR38" s="36"/>
      <c r="AS38" s="36"/>
      <c r="AT38" s="38"/>
      <c r="AU38" s="36"/>
      <c r="AV38" s="36"/>
      <c r="AW38" s="36"/>
      <c r="AX38" s="36" t="str">
        <f t="shared" si="0"/>
        <v/>
      </c>
      <c r="AY38" s="36" t="str">
        <f t="shared" si="1"/>
        <v/>
      </c>
      <c r="AZ38" s="36" t="str">
        <f t="shared" si="2"/>
        <v/>
      </c>
      <c r="BA38" s="36" t="str">
        <f t="shared" si="3"/>
        <v/>
      </c>
      <c r="BB38" s="36" t="str">
        <f t="shared" si="4"/>
        <v/>
      </c>
      <c r="BC38" s="36"/>
      <c r="BD38" s="36" t="str">
        <f t="shared" si="5"/>
        <v/>
      </c>
      <c r="BE38" s="30" t="str">
        <f>IF(AK38="","",VLOOKUP(AK38,BH:BJ,3,FALSE))</f>
        <v/>
      </c>
      <c r="BF38" s="9" t="s">
        <v>1049</v>
      </c>
      <c r="BG38" s="1">
        <v>37</v>
      </c>
      <c r="BH38" s="1" t="s">
        <v>937</v>
      </c>
      <c r="BI38" s="1" t="s">
        <v>1055</v>
      </c>
      <c r="BJ38" s="1" t="s">
        <v>1334</v>
      </c>
    </row>
    <row r="39" spans="1:62">
      <c r="A39" s="1" t="str">
        <f t="shared" si="6"/>
        <v>&amp;br;&amp;br;</v>
      </c>
      <c r="B39" s="1" t="s">
        <v>1049</v>
      </c>
      <c r="C39" s="1" t="s">
        <v>1097</v>
      </c>
      <c r="R39" s="1"/>
      <c r="S39" s="1"/>
      <c r="T39" s="1"/>
      <c r="U39" s="1"/>
      <c r="V39" s="1"/>
      <c r="AE39" s="24">
        <v>38</v>
      </c>
      <c r="AF39" s="25" t="str">
        <f t="shared" si="9"/>
        <v>青</v>
      </c>
      <c r="AG39" s="36"/>
      <c r="AH39" s="36"/>
      <c r="AI39" s="36"/>
      <c r="AJ39" s="36"/>
      <c r="AK39" s="36"/>
      <c r="AL39" s="36"/>
      <c r="AM39" s="36"/>
      <c r="AN39" s="36"/>
      <c r="AO39" s="36"/>
      <c r="AP39" s="36"/>
      <c r="AQ39" s="36"/>
      <c r="AR39" s="36"/>
      <c r="AS39" s="36"/>
      <c r="AT39" s="38"/>
      <c r="AU39" s="36"/>
      <c r="AV39" s="36"/>
      <c r="AW39" s="36"/>
      <c r="AX39" s="36" t="str">
        <f t="shared" si="0"/>
        <v/>
      </c>
      <c r="AY39" s="36" t="str">
        <f t="shared" si="1"/>
        <v/>
      </c>
      <c r="AZ39" s="36" t="str">
        <f t="shared" si="2"/>
        <v/>
      </c>
      <c r="BA39" s="36" t="str">
        <f t="shared" si="3"/>
        <v/>
      </c>
      <c r="BB39" s="36" t="str">
        <f t="shared" si="4"/>
        <v/>
      </c>
      <c r="BC39" s="36"/>
      <c r="BD39" s="36" t="str">
        <f t="shared" si="5"/>
        <v/>
      </c>
      <c r="BE39" s="30" t="str">
        <f>IF(AK39="","",VLOOKUP(AK39,BH:BJ,3,FALSE))</f>
        <v/>
      </c>
      <c r="BF39" s="9" t="s">
        <v>1049</v>
      </c>
      <c r="BG39" s="1">
        <v>38</v>
      </c>
      <c r="BH39" s="1" t="s">
        <v>933</v>
      </c>
      <c r="BI39" s="1" t="s">
        <v>1055</v>
      </c>
      <c r="BJ39" s="1" t="s">
        <v>1335</v>
      </c>
    </row>
    <row r="40" spans="1:62">
      <c r="A40" s="1" t="str">
        <f t="shared" si="6"/>
        <v>#back(text=戻る,left)</v>
      </c>
      <c r="B40" s="1" t="s">
        <v>1049</v>
      </c>
      <c r="C40" s="1" t="s">
        <v>1100</v>
      </c>
      <c r="R40" s="1"/>
      <c r="S40" s="1"/>
      <c r="T40" s="1"/>
      <c r="U40" s="1"/>
      <c r="V40" s="1"/>
      <c r="AE40" s="24">
        <v>39</v>
      </c>
      <c r="AF40" s="25" t="str">
        <f t="shared" si="9"/>
        <v>青</v>
      </c>
      <c r="AG40" s="36"/>
      <c r="AH40" s="36"/>
      <c r="AI40" s="36"/>
      <c r="AJ40" s="36"/>
      <c r="AK40" s="36"/>
      <c r="AL40" s="36"/>
      <c r="AM40" s="36"/>
      <c r="AN40" s="36"/>
      <c r="AO40" s="36"/>
      <c r="AP40" s="36"/>
      <c r="AQ40" s="36"/>
      <c r="AR40" s="36"/>
      <c r="AS40" s="36"/>
      <c r="AT40" s="38"/>
      <c r="AU40" s="36"/>
      <c r="AV40" s="36"/>
      <c r="AW40" s="36"/>
      <c r="AX40" s="36" t="str">
        <f t="shared" si="0"/>
        <v/>
      </c>
      <c r="AY40" s="36" t="str">
        <f t="shared" si="1"/>
        <v/>
      </c>
      <c r="AZ40" s="36" t="str">
        <f t="shared" si="2"/>
        <v/>
      </c>
      <c r="BA40" s="36" t="str">
        <f t="shared" si="3"/>
        <v/>
      </c>
      <c r="BB40" s="36" t="str">
        <f t="shared" si="4"/>
        <v/>
      </c>
      <c r="BC40" s="36"/>
      <c r="BD40" s="36" t="str">
        <f t="shared" si="5"/>
        <v/>
      </c>
      <c r="BE40" s="30" t="str">
        <f>IF(AK40="","",VLOOKUP(AK40,BH:BJ,3,FALSE))</f>
        <v/>
      </c>
      <c r="BF40" s="9" t="s">
        <v>1049</v>
      </c>
      <c r="BG40" s="1">
        <v>39</v>
      </c>
      <c r="BH40" s="1" t="s">
        <v>941</v>
      </c>
      <c r="BI40" s="1" t="s">
        <v>1055</v>
      </c>
      <c r="BJ40" s="1" t="s">
        <v>1336</v>
      </c>
    </row>
    <row r="41" spans="1:62">
      <c r="A41" s="1" t="str">
        <f t="shared" si="6"/>
        <v>&amp;br;</v>
      </c>
      <c r="B41" s="1" t="s">
        <v>1049</v>
      </c>
      <c r="C41" s="1" t="s">
        <v>1048</v>
      </c>
      <c r="R41" s="1"/>
      <c r="S41" s="1"/>
      <c r="T41" s="1"/>
      <c r="U41" s="1"/>
      <c r="V41" s="1"/>
      <c r="AE41" s="24">
        <v>40</v>
      </c>
      <c r="AF41" s="25" t="str">
        <f t="shared" si="9"/>
        <v>青</v>
      </c>
      <c r="AG41" s="36"/>
      <c r="AH41" s="36"/>
      <c r="AI41" s="36"/>
      <c r="AJ41" s="36"/>
      <c r="AK41" s="36"/>
      <c r="AL41" s="36"/>
      <c r="AM41" s="36"/>
      <c r="AN41" s="36"/>
      <c r="AO41" s="36"/>
      <c r="AP41" s="36"/>
      <c r="AQ41" s="36"/>
      <c r="AR41" s="36"/>
      <c r="AS41" s="36"/>
      <c r="AT41" s="38"/>
      <c r="AU41" s="36"/>
      <c r="AV41" s="36"/>
      <c r="AW41" s="36"/>
      <c r="AX41" s="36" t="str">
        <f t="shared" si="0"/>
        <v/>
      </c>
      <c r="AY41" s="36" t="str">
        <f t="shared" si="1"/>
        <v/>
      </c>
      <c r="AZ41" s="36" t="str">
        <f t="shared" si="2"/>
        <v/>
      </c>
      <c r="BA41" s="36" t="str">
        <f t="shared" si="3"/>
        <v/>
      </c>
      <c r="BB41" s="36" t="str">
        <f t="shared" si="4"/>
        <v/>
      </c>
      <c r="BC41" s="36"/>
      <c r="BD41" s="36" t="str">
        <f t="shared" si="5"/>
        <v/>
      </c>
      <c r="BE41" s="30" t="str">
        <f>IF(AK41="","",VLOOKUP(AK41,BH:BJ,3,FALSE))</f>
        <v/>
      </c>
      <c r="BF41" s="9" t="s">
        <v>1049</v>
      </c>
      <c r="BG41" s="1">
        <v>40</v>
      </c>
      <c r="BH41" s="1" t="s">
        <v>1012</v>
      </c>
      <c r="BI41" s="1" t="s">
        <v>1055</v>
      </c>
      <c r="BJ41" s="1" t="s">
        <v>1337</v>
      </c>
    </row>
    <row r="42" spans="1:62">
      <c r="A42" s="1" t="str">
        <f t="shared" si="6"/>
        <v>#comment(above,nsize=[15],size=[30],num=[10])</v>
      </c>
      <c r="B42" s="1" t="s">
        <v>1049</v>
      </c>
      <c r="C42" s="1" t="s">
        <v>1108</v>
      </c>
      <c r="R42" s="1"/>
      <c r="S42" s="1"/>
      <c r="T42" s="1"/>
      <c r="U42" s="1"/>
      <c r="V42" s="1"/>
      <c r="AE42" s="24">
        <v>41</v>
      </c>
      <c r="AF42" s="25" t="str">
        <f t="shared" si="9"/>
        <v>青</v>
      </c>
      <c r="AG42" s="36"/>
      <c r="AH42" s="36"/>
      <c r="AI42" s="36"/>
      <c r="AJ42" s="36"/>
      <c r="AK42" s="36"/>
      <c r="AL42" s="36"/>
      <c r="AM42" s="36"/>
      <c r="AN42" s="36"/>
      <c r="AO42" s="36"/>
      <c r="AP42" s="36"/>
      <c r="AQ42" s="36"/>
      <c r="AR42" s="36"/>
      <c r="AS42" s="36"/>
      <c r="AT42" s="38"/>
      <c r="AU42" s="36"/>
      <c r="AV42" s="36"/>
      <c r="AW42" s="36"/>
      <c r="AX42" s="36" t="str">
        <f t="shared" si="0"/>
        <v/>
      </c>
      <c r="AY42" s="36" t="str">
        <f t="shared" si="1"/>
        <v/>
      </c>
      <c r="AZ42" s="36" t="str">
        <f t="shared" si="2"/>
        <v/>
      </c>
      <c r="BA42" s="36" t="str">
        <f t="shared" si="3"/>
        <v/>
      </c>
      <c r="BB42" s="36" t="str">
        <f t="shared" si="4"/>
        <v/>
      </c>
      <c r="BC42" s="36"/>
      <c r="BD42" s="36" t="str">
        <f t="shared" si="5"/>
        <v/>
      </c>
      <c r="BE42" s="30" t="str">
        <f>IF(AK42="","",VLOOKUP(AK42,BH:BJ,3,FALSE))</f>
        <v/>
      </c>
      <c r="BF42" s="9" t="s">
        <v>1049</v>
      </c>
      <c r="BG42" s="1">
        <v>41</v>
      </c>
      <c r="BH42" s="1" t="s">
        <v>965</v>
      </c>
      <c r="BI42" s="1" t="s">
        <v>1055</v>
      </c>
      <c r="BJ42" s="1" t="s">
        <v>1338</v>
      </c>
    </row>
    <row r="43" spans="1:62">
      <c r="A43" s="1" t="str">
        <f t="shared" si="6"/>
        <v>&amp;br;&amp;br;</v>
      </c>
      <c r="B43" s="1" t="s">
        <v>1049</v>
      </c>
      <c r="C43" s="1" t="s">
        <v>1097</v>
      </c>
      <c r="R43" s="1"/>
      <c r="S43" s="1"/>
      <c r="T43" s="1"/>
      <c r="U43" s="1"/>
      <c r="V43" s="1"/>
      <c r="AE43" s="24">
        <v>42</v>
      </c>
      <c r="AF43" s="25" t="str">
        <f t="shared" si="9"/>
        <v>青</v>
      </c>
      <c r="AG43" s="36"/>
      <c r="AH43" s="36"/>
      <c r="AI43" s="36"/>
      <c r="AJ43" s="36"/>
      <c r="AK43" s="36"/>
      <c r="AL43" s="36"/>
      <c r="AM43" s="36"/>
      <c r="AN43" s="36"/>
      <c r="AO43" s="36"/>
      <c r="AP43" s="36"/>
      <c r="AQ43" s="36"/>
      <c r="AR43" s="36"/>
      <c r="AS43" s="36"/>
      <c r="AT43" s="38"/>
      <c r="AU43" s="36"/>
      <c r="AV43" s="36"/>
      <c r="AW43" s="36"/>
      <c r="AX43" s="36" t="str">
        <f t="shared" si="0"/>
        <v/>
      </c>
      <c r="AY43" s="36" t="str">
        <f t="shared" si="1"/>
        <v/>
      </c>
      <c r="AZ43" s="36" t="str">
        <f t="shared" si="2"/>
        <v/>
      </c>
      <c r="BA43" s="36" t="str">
        <f t="shared" si="3"/>
        <v/>
      </c>
      <c r="BB43" s="36" t="str">
        <f t="shared" si="4"/>
        <v/>
      </c>
      <c r="BC43" s="36"/>
      <c r="BD43" s="36" t="str">
        <f t="shared" si="5"/>
        <v/>
      </c>
      <c r="BE43" s="30" t="str">
        <f>IF(AK43="","",VLOOKUP(AK43,BH:BJ,3,FALSE))</f>
        <v/>
      </c>
      <c r="BF43" s="9" t="s">
        <v>1049</v>
      </c>
      <c r="BG43" s="1">
        <v>42</v>
      </c>
      <c r="BH43" s="1" t="s">
        <v>925</v>
      </c>
      <c r="BI43" s="1" t="s">
        <v>1055</v>
      </c>
      <c r="BJ43" s="1" t="s">
        <v>1339</v>
      </c>
    </row>
    <row r="44" spans="1:62">
      <c r="A44" s="1" t="str">
        <f t="shared" si="6"/>
        <v/>
      </c>
      <c r="B44" s="1" t="s">
        <v>1049</v>
      </c>
      <c r="Q44" s="5"/>
      <c r="R44" s="6"/>
      <c r="S44" s="6"/>
      <c r="T44" s="6"/>
      <c r="U44" s="6"/>
      <c r="V44" s="7"/>
      <c r="W44" s="8">
        <v>4</v>
      </c>
      <c r="X44" s="5"/>
      <c r="Y44" s="26"/>
      <c r="Z44" s="26"/>
      <c r="AA44" s="27"/>
      <c r="AE44" s="24">
        <v>43</v>
      </c>
      <c r="AF44" s="25" t="str">
        <f t="shared" si="9"/>
        <v>青</v>
      </c>
      <c r="AG44" s="36"/>
      <c r="AH44" s="36"/>
      <c r="AI44" s="36"/>
      <c r="AJ44" s="36"/>
      <c r="AK44" s="36"/>
      <c r="AL44" s="36"/>
      <c r="AM44" s="36"/>
      <c r="AN44" s="36"/>
      <c r="AO44" s="36"/>
      <c r="AP44" s="36"/>
      <c r="AQ44" s="36"/>
      <c r="AR44" s="36"/>
      <c r="AS44" s="36"/>
      <c r="AT44" s="38"/>
      <c r="AU44" s="36"/>
      <c r="AV44" s="36"/>
      <c r="AW44" s="36"/>
      <c r="AX44" s="36" t="str">
        <f t="shared" si="0"/>
        <v/>
      </c>
      <c r="AY44" s="36" t="str">
        <f t="shared" si="1"/>
        <v/>
      </c>
      <c r="AZ44" s="36" t="str">
        <f t="shared" si="2"/>
        <v/>
      </c>
      <c r="BA44" s="36" t="str">
        <f t="shared" si="3"/>
        <v/>
      </c>
      <c r="BB44" s="36" t="str">
        <f t="shared" si="4"/>
        <v/>
      </c>
      <c r="BC44" s="36"/>
      <c r="BD44" s="36" t="str">
        <f t="shared" si="5"/>
        <v/>
      </c>
      <c r="BE44" s="30" t="str">
        <f>IF(AK44="","",VLOOKUP(AK44,BH:BJ,3,FALSE))</f>
        <v/>
      </c>
      <c r="BF44" s="9" t="s">
        <v>1049</v>
      </c>
      <c r="BG44" s="1">
        <v>43</v>
      </c>
      <c r="BH44" s="1" t="s">
        <v>847</v>
      </c>
      <c r="BI44" s="1" t="s">
        <v>1055</v>
      </c>
      <c r="BJ44" s="1" t="s">
        <v>1340</v>
      </c>
    </row>
    <row r="45" spans="1:62">
      <c r="A45" s="1" t="str">
        <f t="shared" si="6"/>
        <v>*冷たいわしづかみ/Chilling Grasp</v>
      </c>
      <c r="B45" s="1" t="s">
        <v>1049</v>
      </c>
      <c r="C45" s="1" t="str">
        <f>"*"&amp;R45&amp;"/"&amp;T45</f>
        <v>*冷たいわしづかみ/Chilling Grasp</v>
      </c>
      <c r="Q45" s="9" t="s">
        <v>3</v>
      </c>
      <c r="R45" s="10" t="str">
        <f>INDEX(AJ:AJ,W44+1)</f>
        <v>冷たいわしづかみ</v>
      </c>
      <c r="S45" s="11" t="s">
        <v>4</v>
      </c>
      <c r="T45" s="10" t="str">
        <f>INDEX(AK:AK,W44+1)</f>
        <v>Chilling Grasp</v>
      </c>
      <c r="U45" s="11"/>
      <c r="V45" s="12"/>
      <c r="W45" s="13"/>
      <c r="X45" s="9"/>
      <c r="Y45" s="28"/>
      <c r="Z45" s="28"/>
      <c r="AA45" s="29"/>
      <c r="AE45" s="24">
        <v>44</v>
      </c>
      <c r="AF45" s="25" t="str">
        <f t="shared" si="9"/>
        <v>青</v>
      </c>
      <c r="AG45" s="36"/>
      <c r="AH45" s="36"/>
      <c r="AI45" s="36"/>
      <c r="AJ45" s="36"/>
      <c r="AK45" s="36"/>
      <c r="AL45" s="36"/>
      <c r="AM45" s="36"/>
      <c r="AN45" s="36"/>
      <c r="AO45" s="36"/>
      <c r="AP45" s="36"/>
      <c r="AQ45" s="36"/>
      <c r="AR45" s="36"/>
      <c r="AS45" s="36"/>
      <c r="AT45" s="38"/>
      <c r="AU45" s="36"/>
      <c r="AV45" s="36"/>
      <c r="AW45" s="36"/>
      <c r="AX45" s="36" t="str">
        <f t="shared" si="0"/>
        <v/>
      </c>
      <c r="AY45" s="36" t="str">
        <f t="shared" si="1"/>
        <v/>
      </c>
      <c r="AZ45" s="36" t="str">
        <f t="shared" si="2"/>
        <v/>
      </c>
      <c r="BA45" s="36" t="str">
        <f t="shared" si="3"/>
        <v/>
      </c>
      <c r="BB45" s="36" t="str">
        <f t="shared" si="4"/>
        <v/>
      </c>
      <c r="BC45" s="36"/>
      <c r="BD45" s="36" t="str">
        <f t="shared" si="5"/>
        <v/>
      </c>
      <c r="BE45" s="30" t="str">
        <f>IF(AK45="","",VLOOKUP(AK45,BH:BJ,3,FALSE))</f>
        <v/>
      </c>
      <c r="BF45" s="9" t="s">
        <v>1049</v>
      </c>
      <c r="BG45" s="1">
        <v>44</v>
      </c>
      <c r="BH45" s="1" t="s">
        <v>983</v>
      </c>
      <c r="BI45" s="1" t="s">
        <v>1055</v>
      </c>
      <c r="BJ45" s="1" t="s">
        <v>1341</v>
      </c>
    </row>
    <row r="46" spans="1:62">
      <c r="A46" s="1" t="str">
        <f t="shared" si="6"/>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青</v>
      </c>
      <c r="S46" s="15" t="s">
        <v>1</v>
      </c>
      <c r="T46" s="10" t="str">
        <f>INDEX(AG:AG,W44+1)</f>
        <v>アンコモン</v>
      </c>
      <c r="U46" s="15" t="s">
        <v>2</v>
      </c>
      <c r="V46" s="10">
        <f>INDEX(AI:AI,W44+1)</f>
        <v>4</v>
      </c>
      <c r="W46" s="16"/>
      <c r="X46" s="10" t="str">
        <f>INDEX(AQ:AQ,W44+1)</f>
        <v>マッドネス2</v>
      </c>
      <c r="Y46" s="28"/>
      <c r="Z46" s="28"/>
      <c r="AA46" s="29"/>
      <c r="AE46" s="24">
        <v>45</v>
      </c>
      <c r="AF46" s="25" t="str">
        <f t="shared" si="9"/>
        <v>青</v>
      </c>
      <c r="AG46" s="36"/>
      <c r="AH46" s="36"/>
      <c r="AI46" s="36"/>
      <c r="AJ46" s="36"/>
      <c r="AK46" s="36"/>
      <c r="AL46" s="36"/>
      <c r="AM46" s="36"/>
      <c r="AN46" s="36"/>
      <c r="AO46" s="36"/>
      <c r="AP46" s="36"/>
      <c r="AQ46" s="36"/>
      <c r="AR46" s="36"/>
      <c r="AS46" s="36"/>
      <c r="AT46" s="38"/>
      <c r="AU46" s="36"/>
      <c r="AV46" s="36"/>
      <c r="AW46" s="36"/>
      <c r="AX46" s="36" t="str">
        <f t="shared" si="0"/>
        <v/>
      </c>
      <c r="AY46" s="36" t="str">
        <f t="shared" si="1"/>
        <v/>
      </c>
      <c r="AZ46" s="36" t="str">
        <f t="shared" si="2"/>
        <v/>
      </c>
      <c r="BA46" s="36" t="str">
        <f t="shared" si="3"/>
        <v/>
      </c>
      <c r="BB46" s="36" t="str">
        <f t="shared" si="4"/>
        <v/>
      </c>
      <c r="BC46" s="36"/>
      <c r="BD46" s="36" t="str">
        <f t="shared" si="5"/>
        <v/>
      </c>
      <c r="BE46" s="30" t="str">
        <f>IF(AK46="","",VLOOKUP(AK46,BH:BJ,3,FALSE))</f>
        <v/>
      </c>
      <c r="BF46" s="9" t="s">
        <v>1049</v>
      </c>
      <c r="BG46" s="1">
        <v>45</v>
      </c>
      <c r="BH46" s="1" t="s">
        <v>782</v>
      </c>
      <c r="BI46" s="1" t="s">
        <v>1055</v>
      </c>
      <c r="BJ46" s="1" t="s">
        <v>1090</v>
      </c>
    </row>
    <row r="47" spans="1:62">
      <c r="A47" s="1" t="str">
        <f t="shared" si="6"/>
        <v>|色|青|レアリティ|アンコモン|マナコスト|4|</v>
      </c>
      <c r="B47" s="1" t="s">
        <v>1049</v>
      </c>
      <c r="C47" s="1" t="s">
        <v>1069</v>
      </c>
      <c r="D47" s="4" t="s">
        <v>0</v>
      </c>
      <c r="E47" s="1" t="s">
        <v>1069</v>
      </c>
      <c r="F47" s="1" t="str">
        <f>IF(R46=0,"",R46)</f>
        <v>青</v>
      </c>
      <c r="G47" s="1" t="s">
        <v>1069</v>
      </c>
      <c r="H47" s="4" t="s">
        <v>1073</v>
      </c>
      <c r="I47" s="1" t="s">
        <v>1069</v>
      </c>
      <c r="J47" s="1" t="str">
        <f>IF(T46=0,"",T46)</f>
        <v>アンコモン</v>
      </c>
      <c r="K47" s="1" t="s">
        <v>1069</v>
      </c>
      <c r="L47" s="4" t="s">
        <v>1074</v>
      </c>
      <c r="M47" s="1" t="s">
        <v>1069</v>
      </c>
      <c r="N47" s="1">
        <f>IF(V46=0,"",V46)</f>
        <v>4</v>
      </c>
      <c r="O47" s="1" t="s">
        <v>1069</v>
      </c>
      <c r="Q47" s="9" t="s">
        <v>5</v>
      </c>
      <c r="R47" s="10" t="str">
        <f>INDEX(AL:AL,W44+1)</f>
        <v>呪文</v>
      </c>
      <c r="S47" s="15" t="s">
        <v>1075</v>
      </c>
      <c r="T47" s="10">
        <f>INDEX(AN:AN,W44+1)</f>
        <v>0</v>
      </c>
      <c r="U47" s="10">
        <f>INDEX(AO:AO,W44+1)</f>
        <v>0</v>
      </c>
      <c r="V47" s="10">
        <f>INDEX(AP:AP,W44+1)</f>
        <v>0</v>
      </c>
      <c r="W47" s="16"/>
      <c r="X47" s="10" t="str">
        <f>INDEX(AZ:AZ,W44+1)</f>
        <v>マッ</v>
      </c>
      <c r="Y47" s="10" t="str">
        <f>INDEX(BA:BA,W44+1)</f>
        <v/>
      </c>
      <c r="Z47" s="10" t="str">
        <f>INDEX(BB:BB,W44+1)</f>
        <v/>
      </c>
      <c r="AA47" s="10">
        <f>INDEX(BC:BC,W44+1)</f>
        <v>0</v>
      </c>
      <c r="AE47" s="24">
        <v>46</v>
      </c>
      <c r="AF47" s="25" t="str">
        <f t="shared" si="9"/>
        <v>青</v>
      </c>
      <c r="AG47" s="36"/>
      <c r="AH47" s="36"/>
      <c r="AI47" s="36"/>
      <c r="AJ47" s="36"/>
      <c r="AK47" s="36"/>
      <c r="AL47" s="36"/>
      <c r="AM47" s="36"/>
      <c r="AN47" s="36"/>
      <c r="AO47" s="36"/>
      <c r="AP47" s="36"/>
      <c r="AQ47" s="36"/>
      <c r="AR47" s="36"/>
      <c r="AS47" s="36"/>
      <c r="AT47" s="38"/>
      <c r="AU47" s="36"/>
      <c r="AV47" s="36"/>
      <c r="AW47" s="36"/>
      <c r="AX47" s="36" t="str">
        <f t="shared" si="0"/>
        <v/>
      </c>
      <c r="AY47" s="36" t="str">
        <f t="shared" si="1"/>
        <v/>
      </c>
      <c r="AZ47" s="36" t="str">
        <f t="shared" si="2"/>
        <v/>
      </c>
      <c r="BA47" s="36" t="str">
        <f t="shared" si="3"/>
        <v/>
      </c>
      <c r="BB47" s="36" t="str">
        <f t="shared" si="4"/>
        <v/>
      </c>
      <c r="BC47" s="36"/>
      <c r="BD47" s="36" t="str">
        <f t="shared" si="5"/>
        <v/>
      </c>
      <c r="BE47" s="30" t="str">
        <f>IF(AK47="","",VLOOKUP(AK47,BH:BJ,3,FALSE))</f>
        <v/>
      </c>
      <c r="BF47" s="9" t="s">
        <v>1049</v>
      </c>
      <c r="BG47" s="1">
        <v>46</v>
      </c>
      <c r="BH47" s="1" t="s">
        <v>951</v>
      </c>
      <c r="BI47" s="1" t="s">
        <v>1055</v>
      </c>
      <c r="BJ47" s="1" t="s">
        <v>1342</v>
      </c>
    </row>
    <row r="48" spans="1:62">
      <c r="A48" s="1" t="str">
        <f t="shared" si="6"/>
        <v>|種別|呪文|サブタイプ||||</v>
      </c>
      <c r="B48" s="1" t="s">
        <v>1049</v>
      </c>
      <c r="C48" s="1" t="s">
        <v>1069</v>
      </c>
      <c r="D48" s="4" t="s">
        <v>5</v>
      </c>
      <c r="E48" s="1" t="s">
        <v>1069</v>
      </c>
      <c r="F48" s="1" t="str">
        <f>IF(R47=0,"",R47)</f>
        <v>呪文</v>
      </c>
      <c r="G48" s="1" t="s">
        <v>1069</v>
      </c>
      <c r="H48" s="4" t="s">
        <v>1078</v>
      </c>
      <c r="I48" s="1" t="s">
        <v>1069</v>
      </c>
      <c r="J48" s="1" t="str">
        <f>IF(T47=0,"",T47)</f>
        <v/>
      </c>
      <c r="K48" s="1" t="s">
        <v>1069</v>
      </c>
      <c r="L48" s="1" t="str">
        <f>IF(U47=0,"",U47)</f>
        <v/>
      </c>
      <c r="M48" s="1" t="s">
        <v>1069</v>
      </c>
      <c r="N48" s="1" t="str">
        <f>IF(V47=0,"",V47)</f>
        <v/>
      </c>
      <c r="O48" s="1" t="s">
        <v>1069</v>
      </c>
      <c r="Q48" s="9" t="s">
        <v>1079</v>
      </c>
      <c r="R48" s="10" t="str">
        <f>INDEX(BD:BD,W44+1)</f>
        <v>マッドネス2&amp;br;クリーチャー2体を対象とする。あなたの次のターン開始時まで、それらは無効化される。</v>
      </c>
      <c r="S48" s="11"/>
      <c r="T48" s="11"/>
      <c r="U48" s="11"/>
      <c r="V48" s="12"/>
      <c r="W48" s="16"/>
      <c r="X48" s="8"/>
      <c r="Y48" s="8"/>
      <c r="Z48" s="8"/>
      <c r="AA48" s="30"/>
      <c r="AE48" s="24">
        <v>47</v>
      </c>
      <c r="AF48" s="25" t="str">
        <f t="shared" si="9"/>
        <v>青</v>
      </c>
      <c r="AG48" s="36"/>
      <c r="AH48" s="36"/>
      <c r="AI48" s="36"/>
      <c r="AJ48" s="36"/>
      <c r="AK48" s="36"/>
      <c r="AL48" s="36"/>
      <c r="AM48" s="36"/>
      <c r="AN48" s="36"/>
      <c r="AO48" s="36"/>
      <c r="AP48" s="36"/>
      <c r="AQ48" s="36"/>
      <c r="AR48" s="36"/>
      <c r="AS48" s="36"/>
      <c r="AT48" s="38"/>
      <c r="AU48" s="36"/>
      <c r="AV48" s="36"/>
      <c r="AW48" s="36"/>
      <c r="AX48" s="36" t="str">
        <f t="shared" si="0"/>
        <v/>
      </c>
      <c r="AY48" s="36" t="str">
        <f t="shared" si="1"/>
        <v/>
      </c>
      <c r="AZ48" s="36" t="str">
        <f t="shared" si="2"/>
        <v/>
      </c>
      <c r="BA48" s="36" t="str">
        <f t="shared" si="3"/>
        <v/>
      </c>
      <c r="BB48" s="36" t="str">
        <f t="shared" si="4"/>
        <v/>
      </c>
      <c r="BC48" s="36"/>
      <c r="BD48" s="36" t="str">
        <f t="shared" si="5"/>
        <v/>
      </c>
      <c r="BE48" s="30" t="str">
        <f>IF(AK48="","",VLOOKUP(AK48,BH:BJ,3,FALSE))</f>
        <v/>
      </c>
      <c r="BF48" s="9" t="s">
        <v>1049</v>
      </c>
      <c r="BG48" s="1">
        <v>47</v>
      </c>
      <c r="BH48" s="1" t="s">
        <v>1015</v>
      </c>
      <c r="BI48" s="1" t="s">
        <v>1055</v>
      </c>
      <c r="BJ48" s="1" t="s">
        <v>1343</v>
      </c>
    </row>
    <row r="49" spans="1:62">
      <c r="A49" s="1" t="str">
        <f t="shared" si="6"/>
        <v>|テキスト|&gt;|&gt;|&gt;|&gt;|マッドネス2&amp;br;クリーチャー2体を対象とする。あなたの次のターン開始時まで、それらは無効化される。|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マッドネス2&amp;br;クリーチャー2体を対象とする。あなたの次のターン開始時まで、それらは無効化される。</v>
      </c>
      <c r="O49" s="1" t="s">
        <v>1069</v>
      </c>
      <c r="Q49" s="14" t="s">
        <v>21</v>
      </c>
      <c r="R49" s="10" t="str">
        <f>INDEX(BE:BE,W44+1)</f>
        <v>Madness  2&amp;br;Target 2 creatures are Disabled until the beginning of your next turn.</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t="str">
        <f t="shared" si="9"/>
        <v>青</v>
      </c>
      <c r="AG49" s="36"/>
      <c r="AH49" s="36"/>
      <c r="AI49" s="36"/>
      <c r="AJ49" s="36"/>
      <c r="AK49" s="36"/>
      <c r="AL49" s="36"/>
      <c r="AM49" s="36"/>
      <c r="AN49" s="36"/>
      <c r="AO49" s="36"/>
      <c r="AP49" s="36"/>
      <c r="AQ49" s="36"/>
      <c r="AR49" s="36"/>
      <c r="AS49" s="36"/>
      <c r="AT49" s="38"/>
      <c r="AU49" s="36"/>
      <c r="AV49" s="36"/>
      <c r="AW49" s="36"/>
      <c r="AX49" s="36" t="str">
        <f t="shared" si="0"/>
        <v/>
      </c>
      <c r="AY49" s="36" t="str">
        <f t="shared" si="1"/>
        <v/>
      </c>
      <c r="AZ49" s="36" t="str">
        <f t="shared" si="2"/>
        <v/>
      </c>
      <c r="BA49" s="36" t="str">
        <f t="shared" si="3"/>
        <v/>
      </c>
      <c r="BB49" s="36" t="str">
        <f t="shared" si="4"/>
        <v/>
      </c>
      <c r="BC49" s="36"/>
      <c r="BD49" s="36" t="str">
        <f t="shared" si="5"/>
        <v/>
      </c>
      <c r="BE49" s="30" t="str">
        <f>IF(AK49="","",VLOOKUP(AK49,BH:BJ,3,FALSE))</f>
        <v/>
      </c>
      <c r="BF49" s="9" t="s">
        <v>1049</v>
      </c>
      <c r="BG49" s="1">
        <v>48</v>
      </c>
      <c r="BH49" s="1" t="s">
        <v>778</v>
      </c>
      <c r="BI49" s="1" t="s">
        <v>1055</v>
      </c>
      <c r="BJ49" s="1" t="s">
        <v>1344</v>
      </c>
    </row>
    <row r="50" spans="1:62">
      <c r="A50" s="1" t="str">
        <f t="shared" si="6"/>
        <v>|英テキスト|&gt;|&gt;|&gt;|&gt;|Madness  2&amp;br;Target 2 creatures are Disabled until the beginning of your next turn.|</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Madness  2&amp;br;Target 2 creatures are Disabled until the beginning of your next turn.</v>
      </c>
      <c r="O50" s="1" t="s">
        <v>1069</v>
      </c>
      <c r="Q50" s="9" t="s">
        <v>12</v>
      </c>
      <c r="R50" s="10">
        <f>IF(INDEX(AX:AX,W44+1)="",0,INDEX(AX:AX,W44+1)&amp;"/"&amp;INDEX(AY:AY,W44+1))</f>
        <v>0</v>
      </c>
      <c r="S50" s="11"/>
      <c r="T50" s="11"/>
      <c r="U50" s="11"/>
      <c r="V50" s="12"/>
      <c r="W50" s="16"/>
      <c r="X50" s="9"/>
      <c r="Y50" s="28"/>
      <c r="Z50" s="28"/>
      <c r="AA50" s="29"/>
      <c r="AE50" s="24">
        <v>49</v>
      </c>
      <c r="AF50" s="25" t="str">
        <f t="shared" si="9"/>
        <v>青</v>
      </c>
      <c r="AG50" s="36"/>
      <c r="AH50" s="36"/>
      <c r="AI50" s="36"/>
      <c r="AJ50" s="36"/>
      <c r="AK50" s="36"/>
      <c r="AL50" s="36"/>
      <c r="AM50" s="36"/>
      <c r="AN50" s="36"/>
      <c r="AO50" s="36"/>
      <c r="AP50" s="36"/>
      <c r="AQ50" s="36"/>
      <c r="AR50" s="36"/>
      <c r="AS50" s="36"/>
      <c r="AT50" s="38"/>
      <c r="AU50" s="36"/>
      <c r="AV50" s="36"/>
      <c r="AW50" s="36"/>
      <c r="AX50" s="36" t="str">
        <f t="shared" si="0"/>
        <v/>
      </c>
      <c r="AY50" s="36" t="str">
        <f t="shared" si="1"/>
        <v/>
      </c>
      <c r="AZ50" s="36" t="str">
        <f t="shared" si="2"/>
        <v/>
      </c>
      <c r="BA50" s="36" t="str">
        <f t="shared" si="3"/>
        <v/>
      </c>
      <c r="BB50" s="36" t="str">
        <f t="shared" si="4"/>
        <v/>
      </c>
      <c r="BC50" s="36"/>
      <c r="BD50" s="36" t="str">
        <f t="shared" si="5"/>
        <v/>
      </c>
      <c r="BE50" s="30" t="str">
        <f>IF(AK50="","",VLOOKUP(AK50,BH:BJ,3,FALSE))</f>
        <v/>
      </c>
      <c r="BF50" s="9" t="s">
        <v>1049</v>
      </c>
      <c r="BG50" s="1">
        <v>49</v>
      </c>
      <c r="BH50" s="1" t="s">
        <v>994</v>
      </c>
      <c r="BI50" s="1" t="s">
        <v>1055</v>
      </c>
      <c r="BJ50" s="1" t="s">
        <v>1345</v>
      </c>
    </row>
    <row r="51" ht="14.25" spans="1:62">
      <c r="A51" s="1" t="str">
        <f t="shared" si="6"/>
        <v>|PT|&gt;||シールド数|&gt;||</v>
      </c>
      <c r="B51" s="1" t="s">
        <v>1049</v>
      </c>
      <c r="C51" s="1" t="s">
        <v>1069</v>
      </c>
      <c r="D51" s="1" t="s">
        <v>12</v>
      </c>
      <c r="E51" s="1" t="s">
        <v>1069</v>
      </c>
      <c r="F51" s="1" t="s">
        <v>1083</v>
      </c>
      <c r="G51" s="1" t="s">
        <v>1069</v>
      </c>
      <c r="H51" s="1" t="str">
        <f>IF(R50=0,"",R50)</f>
        <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9"/>
        <v>青</v>
      </c>
      <c r="AG51" s="37"/>
      <c r="AH51" s="37"/>
      <c r="AI51" s="37"/>
      <c r="AJ51" s="37"/>
      <c r="AK51" s="37"/>
      <c r="AL51" s="37"/>
      <c r="AM51" s="37"/>
      <c r="AN51" s="37"/>
      <c r="AO51" s="37"/>
      <c r="AP51" s="37"/>
      <c r="AQ51" s="37"/>
      <c r="AR51" s="37"/>
      <c r="AS51" s="37"/>
      <c r="AT51" s="39"/>
      <c r="AU51" s="37"/>
      <c r="AV51" s="37"/>
      <c r="AW51" s="36"/>
      <c r="AX51" s="36" t="str">
        <f t="shared" si="0"/>
        <v/>
      </c>
      <c r="AY51" s="36" t="str">
        <f t="shared" si="1"/>
        <v/>
      </c>
      <c r="AZ51" s="36" t="str">
        <f t="shared" si="2"/>
        <v/>
      </c>
      <c r="BA51" s="36" t="str">
        <f t="shared" si="3"/>
        <v/>
      </c>
      <c r="BB51" s="36" t="str">
        <f t="shared" si="4"/>
        <v/>
      </c>
      <c r="BC51" s="36"/>
      <c r="BD51" s="37" t="str">
        <f t="shared" si="5"/>
        <v/>
      </c>
      <c r="BE51" s="41" t="str">
        <f>IF(AK51="","",VLOOKUP(AK51,BH:BJ,3,FALSE))</f>
        <v/>
      </c>
      <c r="BF51" s="9" t="s">
        <v>1049</v>
      </c>
      <c r="BG51" s="1">
        <v>50</v>
      </c>
      <c r="BH51" s="1" t="s">
        <v>861</v>
      </c>
      <c r="BI51" s="1" t="s">
        <v>1055</v>
      </c>
      <c r="BJ51" s="1" t="s">
        <v>1346</v>
      </c>
    </row>
    <row r="52" spans="1:62">
      <c r="A52" s="1" t="str">
        <f t="shared" si="6"/>
        <v>&amp;br;&amp;br;</v>
      </c>
      <c r="B52" s="1" t="s">
        <v>1049</v>
      </c>
      <c r="C52" s="1" t="s">
        <v>1097</v>
      </c>
      <c r="R52" s="1"/>
      <c r="S52" s="1"/>
      <c r="T52" s="1"/>
      <c r="U52" s="1"/>
      <c r="V52" s="1"/>
      <c r="BF52" s="9" t="s">
        <v>1049</v>
      </c>
      <c r="BG52" s="1">
        <v>51</v>
      </c>
      <c r="BH52" s="1" t="s">
        <v>854</v>
      </c>
      <c r="BI52" s="1" t="s">
        <v>1055</v>
      </c>
      <c r="BJ52" s="1" t="s">
        <v>1347</v>
      </c>
    </row>
    <row r="53" spans="1:62">
      <c r="A53" s="1" t="str">
        <f t="shared" si="6"/>
        <v>#back(text=戻る,left)</v>
      </c>
      <c r="B53" s="1" t="s">
        <v>1049</v>
      </c>
      <c r="C53" s="1" t="s">
        <v>1100</v>
      </c>
      <c r="R53" s="1"/>
      <c r="S53" s="1"/>
      <c r="T53" s="1"/>
      <c r="U53" s="1"/>
      <c r="V53" s="1"/>
      <c r="BF53" s="9" t="s">
        <v>1049</v>
      </c>
      <c r="BG53" s="1">
        <v>52</v>
      </c>
      <c r="BH53" s="1" t="s">
        <v>944</v>
      </c>
      <c r="BI53" s="1" t="s">
        <v>1055</v>
      </c>
      <c r="BJ53" s="1" t="s">
        <v>1348</v>
      </c>
    </row>
    <row r="54" spans="1:62">
      <c r="A54" s="1" t="str">
        <f t="shared" si="6"/>
        <v>&amp;br;</v>
      </c>
      <c r="B54" s="1" t="s">
        <v>1049</v>
      </c>
      <c r="C54" s="1" t="s">
        <v>1048</v>
      </c>
      <c r="R54" s="1"/>
      <c r="S54" s="1"/>
      <c r="T54" s="1"/>
      <c r="U54" s="1"/>
      <c r="V54" s="1"/>
      <c r="BF54" s="9" t="s">
        <v>1049</v>
      </c>
      <c r="BG54" s="1">
        <v>53</v>
      </c>
      <c r="BH54" s="1" t="s">
        <v>1019</v>
      </c>
      <c r="BI54" s="1" t="s">
        <v>1055</v>
      </c>
      <c r="BJ54" s="1" t="s">
        <v>1349</v>
      </c>
    </row>
    <row r="55" spans="1:62">
      <c r="A55" s="1" t="str">
        <f t="shared" si="6"/>
        <v>#comment(above,nsize=[15],size=[30],num=[10])</v>
      </c>
      <c r="B55" s="1" t="s">
        <v>1049</v>
      </c>
      <c r="C55" s="1" t="s">
        <v>1108</v>
      </c>
      <c r="R55" s="1"/>
      <c r="S55" s="1"/>
      <c r="T55" s="1"/>
      <c r="U55" s="1"/>
      <c r="V55" s="1"/>
      <c r="BF55" s="9" t="s">
        <v>1049</v>
      </c>
      <c r="BG55" s="1">
        <v>54</v>
      </c>
      <c r="BH55" s="1" t="s">
        <v>998</v>
      </c>
      <c r="BI55" s="1" t="s">
        <v>1055</v>
      </c>
      <c r="BJ55" s="1" t="s">
        <v>1350</v>
      </c>
    </row>
    <row r="56" spans="1:62">
      <c r="A56" s="1" t="str">
        <f t="shared" si="6"/>
        <v>&amp;br;&amp;br;</v>
      </c>
      <c r="B56" s="1" t="s">
        <v>1049</v>
      </c>
      <c r="C56" s="1" t="s">
        <v>1097</v>
      </c>
      <c r="R56" s="1"/>
      <c r="S56" s="1"/>
      <c r="T56" s="1"/>
      <c r="U56" s="1"/>
      <c r="V56" s="1"/>
      <c r="BF56" s="9" t="s">
        <v>1049</v>
      </c>
      <c r="BG56" s="1">
        <v>55</v>
      </c>
      <c r="BH56" s="1" t="s">
        <v>948</v>
      </c>
      <c r="BI56" s="1" t="s">
        <v>1055</v>
      </c>
      <c r="BJ56" s="1" t="s">
        <v>1351</v>
      </c>
    </row>
    <row r="57" spans="1:62">
      <c r="A57" s="1" t="str">
        <f t="shared" si="6"/>
        <v/>
      </c>
      <c r="B57" s="1" t="s">
        <v>1049</v>
      </c>
      <c r="Q57" s="5"/>
      <c r="R57" s="6"/>
      <c r="S57" s="6"/>
      <c r="T57" s="6"/>
      <c r="U57" s="6"/>
      <c r="V57" s="7"/>
      <c r="W57" s="8">
        <v>5</v>
      </c>
      <c r="X57" s="5"/>
      <c r="Y57" s="26"/>
      <c r="Z57" s="26"/>
      <c r="AA57" s="27"/>
      <c r="BF57" s="9" t="s">
        <v>1049</v>
      </c>
      <c r="BG57" s="1">
        <v>56</v>
      </c>
      <c r="BH57" s="1" t="s">
        <v>834</v>
      </c>
      <c r="BI57" s="1" t="s">
        <v>1055</v>
      </c>
      <c r="BJ57" s="1" t="s">
        <v>1352</v>
      </c>
    </row>
    <row r="58" spans="1:62">
      <c r="A58" s="1" t="str">
        <f t="shared" si="6"/>
        <v>*ネベルガストの伝令/Nebelgast Herald</v>
      </c>
      <c r="B58" s="1" t="s">
        <v>1049</v>
      </c>
      <c r="C58" s="1" t="str">
        <f>"*"&amp;R58&amp;"/"&amp;T58</f>
        <v>*ネベルガストの伝令/Nebelgast Herald</v>
      </c>
      <c r="Q58" s="9" t="s">
        <v>3</v>
      </c>
      <c r="R58" s="10" t="str">
        <f>INDEX(AJ:AJ,W57+1)</f>
        <v>ネベルガストの伝令</v>
      </c>
      <c r="S58" s="11" t="s">
        <v>4</v>
      </c>
      <c r="T58" s="10" t="str">
        <f>INDEX(AK:AK,W57+1)</f>
        <v>Nebelgast Herald</v>
      </c>
      <c r="U58" s="11"/>
      <c r="V58" s="12"/>
      <c r="W58" s="13"/>
      <c r="X58" s="9"/>
      <c r="Y58" s="28"/>
      <c r="Z58" s="28"/>
      <c r="AA58" s="29"/>
      <c r="BF58" s="9" t="s">
        <v>1049</v>
      </c>
      <c r="BG58" s="1">
        <v>57</v>
      </c>
      <c r="BH58" s="1" t="s">
        <v>844</v>
      </c>
      <c r="BI58" s="1" t="s">
        <v>1055</v>
      </c>
      <c r="BJ58" s="1" t="s">
        <v>1353</v>
      </c>
    </row>
    <row r="59" spans="1:62">
      <c r="A59" s="1" t="str">
        <f t="shared" si="6"/>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青</v>
      </c>
      <c r="S59" s="15" t="s">
        <v>1</v>
      </c>
      <c r="T59" s="10" t="str">
        <f>INDEX(AG:AG,W57+1)</f>
        <v>アンコモン</v>
      </c>
      <c r="U59" s="15" t="s">
        <v>2</v>
      </c>
      <c r="V59" s="10">
        <f>INDEX(AI:AI,W57+1)</f>
        <v>9</v>
      </c>
      <c r="W59" s="16"/>
      <c r="X59" s="10" t="str">
        <f>INDEX(AQ:AQ,W57+1)</f>
        <v>飛行</v>
      </c>
      <c r="Y59" s="28"/>
      <c r="Z59" s="28"/>
      <c r="AA59" s="29"/>
      <c r="BF59" s="9" t="s">
        <v>1049</v>
      </c>
      <c r="BG59" s="1">
        <v>58</v>
      </c>
      <c r="BH59" s="1" t="s">
        <v>884</v>
      </c>
      <c r="BI59" s="1" t="s">
        <v>1055</v>
      </c>
      <c r="BJ59" s="1" t="s">
        <v>1354</v>
      </c>
    </row>
    <row r="60" spans="1:62">
      <c r="A60" s="1" t="str">
        <f t="shared" si="6"/>
        <v>|色|青|レアリティ|アンコモン|マナコスト|9|</v>
      </c>
      <c r="B60" s="1" t="s">
        <v>1049</v>
      </c>
      <c r="C60" s="1" t="s">
        <v>1069</v>
      </c>
      <c r="D60" s="4" t="s">
        <v>0</v>
      </c>
      <c r="E60" s="1" t="s">
        <v>1069</v>
      </c>
      <c r="F60" s="1" t="str">
        <f>IF(R59=0,"",R59)</f>
        <v>青</v>
      </c>
      <c r="G60" s="1" t="s">
        <v>1069</v>
      </c>
      <c r="H60" s="4" t="s">
        <v>1073</v>
      </c>
      <c r="I60" s="1" t="s">
        <v>1069</v>
      </c>
      <c r="J60" s="1" t="str">
        <f>IF(T59=0,"",T59)</f>
        <v>アンコモン</v>
      </c>
      <c r="K60" s="1" t="s">
        <v>1069</v>
      </c>
      <c r="L60" s="4" t="s">
        <v>1074</v>
      </c>
      <c r="M60" s="1" t="s">
        <v>1069</v>
      </c>
      <c r="N60" s="1">
        <f>IF(V59=0,"",V59)</f>
        <v>9</v>
      </c>
      <c r="O60" s="1" t="s">
        <v>1069</v>
      </c>
      <c r="Q60" s="9" t="s">
        <v>5</v>
      </c>
      <c r="R60" s="10" t="str">
        <f>INDEX(AL:AL,W57+1)</f>
        <v>クリーチャー</v>
      </c>
      <c r="S60" s="15" t="s">
        <v>1075</v>
      </c>
      <c r="T60" s="10" t="str">
        <f>INDEX(AN:AN,W57+1)</f>
        <v>スピリット</v>
      </c>
      <c r="U60" s="10">
        <f>INDEX(AO:AO,W57+1)</f>
        <v>0</v>
      </c>
      <c r="V60" s="10">
        <f>INDEX(AP:AP,W57+1)</f>
        <v>0</v>
      </c>
      <c r="W60" s="16"/>
      <c r="X60" s="10" t="str">
        <f>INDEX(AZ:AZ,W57+1)</f>
        <v>飛行</v>
      </c>
      <c r="Y60" s="10" t="str">
        <f>INDEX(BA:BA,W57+1)</f>
        <v/>
      </c>
      <c r="Z60" s="10" t="str">
        <f>INDEX(BB:BB,W57+1)</f>
        <v/>
      </c>
      <c r="AA60" s="10">
        <f>INDEX(BC:BC,W57+1)</f>
        <v>0</v>
      </c>
      <c r="BF60" s="9" t="s">
        <v>1049</v>
      </c>
      <c r="BG60" s="1">
        <v>59</v>
      </c>
      <c r="BH60" s="1" t="s">
        <v>890</v>
      </c>
      <c r="BI60" s="1" t="s">
        <v>1055</v>
      </c>
      <c r="BJ60" s="1" t="s">
        <v>1355</v>
      </c>
    </row>
    <row r="61" spans="1:62">
      <c r="A61" s="1" t="str">
        <f t="shared" si="6"/>
        <v>|種別|クリーチャー|サブタイプ|スピリット|||</v>
      </c>
      <c r="B61" s="1" t="s">
        <v>1049</v>
      </c>
      <c r="C61" s="1" t="s">
        <v>1069</v>
      </c>
      <c r="D61" s="4" t="s">
        <v>5</v>
      </c>
      <c r="E61" s="1" t="s">
        <v>1069</v>
      </c>
      <c r="F61" s="1" t="str">
        <f>IF(R60=0,"",R60)</f>
        <v>クリーチャー</v>
      </c>
      <c r="G61" s="1" t="s">
        <v>1069</v>
      </c>
      <c r="H61" s="4" t="s">
        <v>1078</v>
      </c>
      <c r="I61" s="1" t="s">
        <v>1069</v>
      </c>
      <c r="J61" s="1" t="str">
        <f>IF(T60=0,"",T60)</f>
        <v>スピリット</v>
      </c>
      <c r="K61" s="1" t="s">
        <v>1069</v>
      </c>
      <c r="L61" s="1" t="str">
        <f>IF(U60=0,"",U60)</f>
        <v/>
      </c>
      <c r="M61" s="1" t="s">
        <v>1069</v>
      </c>
      <c r="N61" s="1" t="str">
        <f>IF(V60=0,"",V60)</f>
        <v/>
      </c>
      <c r="O61" s="1" t="s">
        <v>1069</v>
      </c>
      <c r="Q61" s="9" t="s">
        <v>1079</v>
      </c>
      <c r="R61" s="10" t="str">
        <f>INDEX(BD:BD,W57+1)</f>
        <v>飛行&amp;br;あなたがコントロールするスピリットが戦場に出たとき、あなたのターン終了時まで、対戦相手がコントロールする最初のクリーチャーは無効化される。</v>
      </c>
      <c r="S61" s="11"/>
      <c r="T61" s="11"/>
      <c r="U61" s="11"/>
      <c r="V61" s="12"/>
      <c r="W61" s="16"/>
      <c r="X61" s="8"/>
      <c r="Y61" s="8"/>
      <c r="Z61" s="8"/>
      <c r="AA61" s="30"/>
      <c r="BF61" s="9" t="s">
        <v>1049</v>
      </c>
      <c r="BG61" s="1">
        <v>60</v>
      </c>
      <c r="BH61" s="1" t="s">
        <v>875</v>
      </c>
      <c r="BI61" s="1" t="s">
        <v>1055</v>
      </c>
      <c r="BJ61" s="1" t="s">
        <v>1356</v>
      </c>
    </row>
    <row r="62" spans="1:62">
      <c r="A62" s="1" t="str">
        <f t="shared" si="6"/>
        <v>|テキスト|&gt;|&gt;|&gt;|&gt;|飛行&amp;br;あなたがコントロールするスピリットが戦場に出たとき、あなたのターン終了時まで、対戦相手がコントロールする最初のクリーチャーは無効化される。|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飛行&amp;br;あなたがコントロールするスピリットが戦場に出たとき、あなたのターン終了時まで、対戦相手がコントロールする最初のクリーチャーは無効化される。</v>
      </c>
      <c r="O62" s="1" t="s">
        <v>1069</v>
      </c>
      <c r="Q62" s="14" t="s">
        <v>21</v>
      </c>
      <c r="R62" s="10" t="str">
        <f>INDEX(BE:BE,W57+1)</f>
        <v>When a Spirit you control enters the battlefield, the first creature your opponent controls is Disabled  until the end of your turn.</v>
      </c>
      <c r="S62" s="9" t="s">
        <v>1084</v>
      </c>
      <c r="T62" s="10" t="str">
        <f>IF(X62="","",X62&amp;IF(Y62="",""," "&amp;Y62)&amp;IF(Z62="",""," "&amp;Z62)&amp;IF(AA62="",""," "&amp;AA62))</f>
        <v>Flying  </v>
      </c>
      <c r="U62" s="11"/>
      <c r="V62" s="12"/>
      <c r="W62" s="16" t="s">
        <v>1084</v>
      </c>
      <c r="X62" s="9" t="str">
        <f t="shared" ref="X62:AA62" si="17">IF(ISERROR(IF(LEN(X61)&gt;1,X61,VLOOKUP(X60,$AC:$AD,2,FALSE))),"",IF(LEN(X61)&gt;1,X61,VLOOKUP(X60,$AC:$AD,2,FALSE)))</f>
        <v>Flying</v>
      </c>
      <c r="Y62" s="9" t="str">
        <f t="shared" si="17"/>
        <v/>
      </c>
      <c r="Z62" s="9" t="str">
        <f t="shared" si="17"/>
        <v/>
      </c>
      <c r="AA62" s="9" t="str">
        <f t="shared" si="17"/>
        <v> </v>
      </c>
      <c r="BF62" s="9" t="s">
        <v>1049</v>
      </c>
      <c r="BG62" s="1">
        <v>61</v>
      </c>
      <c r="BH62" s="1" t="s">
        <v>797</v>
      </c>
      <c r="BI62" s="1" t="s">
        <v>1055</v>
      </c>
      <c r="BJ62" s="1" t="s">
        <v>1357</v>
      </c>
    </row>
    <row r="63" spans="1:62">
      <c r="A63" s="1" t="str">
        <f t="shared" si="6"/>
        <v>|英テキスト|&gt;|&gt;|&gt;|&gt;|Flying  &amp;br;When a Spirit you control enters the battlefield, the first creature your opponent controls is Disabled  until the end of your turn.|</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Flying  &amp;br;When a Spirit you control enters the battlefield, the first creature your opponent controls is Disabled  until the end of your turn.</v>
      </c>
      <c r="O63" s="1" t="s">
        <v>1069</v>
      </c>
      <c r="Q63" s="9" t="s">
        <v>12</v>
      </c>
      <c r="R63" s="10" t="str">
        <f>IF(INDEX(AX:AX,W57+1)="",0,INDEX(AX:AX,W57+1)&amp;"/"&amp;INDEX(AY:AY,W57+1))</f>
        <v>4/3</v>
      </c>
      <c r="S63" s="11"/>
      <c r="T63" s="11"/>
      <c r="U63" s="11"/>
      <c r="V63" s="12"/>
      <c r="W63" s="16"/>
      <c r="X63" s="9"/>
      <c r="Y63" s="28"/>
      <c r="Z63" s="28"/>
      <c r="AA63" s="29"/>
      <c r="BF63" s="9" t="s">
        <v>1049</v>
      </c>
      <c r="BG63" s="1">
        <v>62</v>
      </c>
      <c r="BH63" s="1" t="s">
        <v>801</v>
      </c>
      <c r="BI63" s="1" t="s">
        <v>1055</v>
      </c>
      <c r="BJ63" s="1" t="s">
        <v>1358</v>
      </c>
    </row>
    <row r="64" spans="1:62">
      <c r="A64" s="1" t="str">
        <f t="shared" si="6"/>
        <v>|PT|&gt;|4/3|シールド数|&gt;||</v>
      </c>
      <c r="B64" s="1" t="s">
        <v>1049</v>
      </c>
      <c r="C64" s="1" t="s">
        <v>1069</v>
      </c>
      <c r="D64" s="1" t="s">
        <v>12</v>
      </c>
      <c r="E64" s="1" t="s">
        <v>1069</v>
      </c>
      <c r="F64" s="1" t="s">
        <v>1083</v>
      </c>
      <c r="G64" s="1" t="s">
        <v>1069</v>
      </c>
      <c r="H64" s="1" t="str">
        <f>IF(R63=0,"",R63)</f>
        <v>4/3</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912</v>
      </c>
      <c r="BI64" s="1" t="s">
        <v>1055</v>
      </c>
      <c r="BJ64" s="1" t="s">
        <v>1359</v>
      </c>
    </row>
    <row r="65" spans="1:62">
      <c r="A65" s="1" t="str">
        <f t="shared" si="6"/>
        <v>&amp;br;&amp;br;</v>
      </c>
      <c r="B65" s="1" t="s">
        <v>1049</v>
      </c>
      <c r="C65" s="1" t="s">
        <v>1097</v>
      </c>
      <c r="R65" s="1"/>
      <c r="S65" s="1"/>
      <c r="T65" s="1"/>
      <c r="U65" s="1"/>
      <c r="V65" s="1"/>
      <c r="BF65" s="9" t="s">
        <v>1049</v>
      </c>
      <c r="BG65" s="1">
        <v>64</v>
      </c>
      <c r="BH65" s="1" t="s">
        <v>963</v>
      </c>
      <c r="BI65" s="1" t="s">
        <v>1055</v>
      </c>
      <c r="BJ65" s="1" t="s">
        <v>1360</v>
      </c>
    </row>
    <row r="66" spans="1:62">
      <c r="A66" s="1" t="str">
        <f t="shared" si="6"/>
        <v>#back(text=戻る,left)</v>
      </c>
      <c r="B66" s="1" t="s">
        <v>1049</v>
      </c>
      <c r="C66" s="1" t="s">
        <v>1100</v>
      </c>
      <c r="R66" s="1"/>
      <c r="S66" s="1"/>
      <c r="T66" s="1"/>
      <c r="U66" s="1"/>
      <c r="V66" s="1"/>
      <c r="BF66" s="9" t="s">
        <v>1049</v>
      </c>
      <c r="BG66" s="1">
        <v>65</v>
      </c>
      <c r="BH66" s="1" t="s">
        <v>953</v>
      </c>
      <c r="BI66" s="1" t="s">
        <v>1055</v>
      </c>
      <c r="BJ66" s="1" t="s">
        <v>1052</v>
      </c>
    </row>
    <row r="67" spans="1:62">
      <c r="A67" s="1" t="str">
        <f t="shared" si="6"/>
        <v>&amp;br;</v>
      </c>
      <c r="B67" s="1" t="s">
        <v>1049</v>
      </c>
      <c r="C67" s="1" t="s">
        <v>1048</v>
      </c>
      <c r="R67" s="1"/>
      <c r="S67" s="1"/>
      <c r="T67" s="1"/>
      <c r="U67" s="1"/>
      <c r="V67" s="1"/>
      <c r="BF67" s="9" t="s">
        <v>1049</v>
      </c>
      <c r="BG67" s="1">
        <v>66</v>
      </c>
      <c r="BH67" s="1" t="s">
        <v>915</v>
      </c>
      <c r="BI67" s="1" t="s">
        <v>1055</v>
      </c>
      <c r="BJ67" s="1" t="s">
        <v>1361</v>
      </c>
    </row>
    <row r="68" spans="1:62">
      <c r="A68" s="1" t="str">
        <f t="shared" si="6"/>
        <v>#comment(above,nsize=[15],size=[30],num=[10])</v>
      </c>
      <c r="B68" s="1" t="s">
        <v>1049</v>
      </c>
      <c r="C68" s="1" t="s">
        <v>1108</v>
      </c>
      <c r="R68" s="1"/>
      <c r="S68" s="1"/>
      <c r="T68" s="1"/>
      <c r="U68" s="1"/>
      <c r="V68" s="1"/>
      <c r="BF68" s="9" t="s">
        <v>1049</v>
      </c>
      <c r="BG68" s="1">
        <v>67</v>
      </c>
      <c r="BH68" s="1" t="s">
        <v>980</v>
      </c>
      <c r="BI68" s="1" t="s">
        <v>1055</v>
      </c>
      <c r="BJ68" s="1" t="s">
        <v>1362</v>
      </c>
    </row>
    <row r="69" spans="1:62">
      <c r="A69" s="1" t="str">
        <f t="shared" si="6"/>
        <v>&amp;br;&amp;br;</v>
      </c>
      <c r="B69" s="1" t="s">
        <v>1049</v>
      </c>
      <c r="C69" s="1" t="s">
        <v>1097</v>
      </c>
      <c r="R69" s="1"/>
      <c r="S69" s="1"/>
      <c r="T69" s="1"/>
      <c r="U69" s="1"/>
      <c r="V69" s="1"/>
      <c r="BF69" s="9" t="s">
        <v>1049</v>
      </c>
      <c r="BG69" s="1">
        <v>68</v>
      </c>
      <c r="BH69" s="1" t="s">
        <v>887</v>
      </c>
      <c r="BI69" s="1" t="s">
        <v>1055</v>
      </c>
      <c r="BJ69" s="1" t="s">
        <v>1363</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775</v>
      </c>
      <c r="BI70" s="1" t="s">
        <v>1055</v>
      </c>
      <c r="BJ70" s="1" t="s">
        <v>1364</v>
      </c>
    </row>
    <row r="71" spans="1:62">
      <c r="A71" s="1" t="str">
        <f t="shared" si="18"/>
        <v>*完成態の講師/Docent of Perfection</v>
      </c>
      <c r="B71" s="1" t="s">
        <v>1049</v>
      </c>
      <c r="C71" s="1" t="str">
        <f>"*"&amp;R71&amp;"/"&amp;T71</f>
        <v>*完成態の講師/Docent of Perfection</v>
      </c>
      <c r="Q71" s="9" t="s">
        <v>3</v>
      </c>
      <c r="R71" s="10" t="str">
        <f>INDEX(AJ:AJ,W70+1)</f>
        <v>完成態の講師</v>
      </c>
      <c r="S71" s="11" t="s">
        <v>4</v>
      </c>
      <c r="T71" s="10" t="str">
        <f>INDEX(AK:AK,W70+1)</f>
        <v>Docent of Perfection</v>
      </c>
      <c r="U71" s="11"/>
      <c r="V71" s="12"/>
      <c r="W71" s="13"/>
      <c r="X71" s="9"/>
      <c r="Y71" s="28"/>
      <c r="Z71" s="28"/>
      <c r="AA71" s="29"/>
      <c r="BF71" s="9" t="s">
        <v>1049</v>
      </c>
      <c r="BG71" s="1">
        <v>70</v>
      </c>
      <c r="BH71" s="1" t="s">
        <v>959</v>
      </c>
      <c r="BI71" s="1" t="s">
        <v>1055</v>
      </c>
      <c r="BJ71" s="1" t="s">
        <v>1365</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青</v>
      </c>
      <c r="S72" s="15" t="s">
        <v>1</v>
      </c>
      <c r="T72" s="10" t="str">
        <f>INDEX(AG:AG,W70+1)</f>
        <v>レア</v>
      </c>
      <c r="U72" s="15" t="s">
        <v>2</v>
      </c>
      <c r="V72" s="10">
        <f>INDEX(AI:AI,W70+1)</f>
        <v>9</v>
      </c>
      <c r="W72" s="16"/>
      <c r="X72" s="10" t="str">
        <f>INDEX(AQ:AQ,W70+1)</f>
        <v>飛行</v>
      </c>
      <c r="Y72" s="28"/>
      <c r="Z72" s="28"/>
      <c r="AA72" s="29"/>
      <c r="BF72" s="9" t="s">
        <v>1049</v>
      </c>
      <c r="BG72" s="1">
        <v>71</v>
      </c>
      <c r="BH72" s="1" t="s">
        <v>794</v>
      </c>
      <c r="BI72" s="1" t="s">
        <v>1055</v>
      </c>
      <c r="BJ72" s="1" t="s">
        <v>1366</v>
      </c>
    </row>
    <row r="73" spans="1:62">
      <c r="A73" s="1" t="str">
        <f t="shared" si="18"/>
        <v>|色|青|レアリティ|レア|マナコスト|9|</v>
      </c>
      <c r="B73" s="1" t="s">
        <v>1049</v>
      </c>
      <c r="C73" s="1" t="s">
        <v>1069</v>
      </c>
      <c r="D73" s="4" t="s">
        <v>0</v>
      </c>
      <c r="E73" s="1" t="s">
        <v>1069</v>
      </c>
      <c r="F73" s="1" t="str">
        <f>IF(R72=0,"",R72)</f>
        <v>青</v>
      </c>
      <c r="G73" s="1" t="s">
        <v>1069</v>
      </c>
      <c r="H73" s="4" t="s">
        <v>1073</v>
      </c>
      <c r="I73" s="1" t="s">
        <v>1069</v>
      </c>
      <c r="J73" s="1" t="str">
        <f>IF(T72=0,"",T72)</f>
        <v>レア</v>
      </c>
      <c r="K73" s="1" t="s">
        <v>1069</v>
      </c>
      <c r="L73" s="4" t="s">
        <v>1074</v>
      </c>
      <c r="M73" s="1" t="s">
        <v>1069</v>
      </c>
      <c r="N73" s="1">
        <f>IF(V72=0,"",V72)</f>
        <v>9</v>
      </c>
      <c r="O73" s="1" t="s">
        <v>1069</v>
      </c>
      <c r="Q73" s="9" t="s">
        <v>5</v>
      </c>
      <c r="R73" s="10" t="str">
        <f>INDEX(AL:AL,W70+1)</f>
        <v>クリーチャー</v>
      </c>
      <c r="S73" s="15" t="s">
        <v>1075</v>
      </c>
      <c r="T73" s="10" t="str">
        <f>INDEX(AN:AN,W70+1)</f>
        <v>昆虫</v>
      </c>
      <c r="U73" s="10" t="str">
        <f>INDEX(AO:AO,W70+1)</f>
        <v>ホラー</v>
      </c>
      <c r="V73" s="10">
        <f>INDEX(AP:AP,W70+1)</f>
        <v>0</v>
      </c>
      <c r="W73" s="16"/>
      <c r="X73" s="10" t="str">
        <f>INDEX(AZ:AZ,W70+1)</f>
        <v>飛行</v>
      </c>
      <c r="Y73" s="10" t="str">
        <f>INDEX(BA:BA,W70+1)</f>
        <v/>
      </c>
      <c r="Z73" s="10" t="str">
        <f>INDEX(BB:BB,W70+1)</f>
        <v/>
      </c>
      <c r="AA73" s="10">
        <f>INDEX(BC:BC,W70+1)</f>
        <v>0</v>
      </c>
      <c r="BF73" s="9" t="s">
        <v>1049</v>
      </c>
      <c r="BG73" s="1">
        <v>72</v>
      </c>
      <c r="BH73" s="1" t="s">
        <v>894</v>
      </c>
      <c r="BI73" s="1" t="s">
        <v>1055</v>
      </c>
      <c r="BJ73" s="1" t="s">
        <v>1367</v>
      </c>
    </row>
    <row r="74" spans="1:62">
      <c r="A74" s="1" t="str">
        <f t="shared" si="18"/>
        <v>|種別|クリーチャー|サブタイプ|昆虫|ホラー||</v>
      </c>
      <c r="B74" s="1" t="s">
        <v>1049</v>
      </c>
      <c r="C74" s="1" t="s">
        <v>1069</v>
      </c>
      <c r="D74" s="4" t="s">
        <v>5</v>
      </c>
      <c r="E74" s="1" t="s">
        <v>1069</v>
      </c>
      <c r="F74" s="1" t="str">
        <f>IF(R73=0,"",R73)</f>
        <v>クリーチャー</v>
      </c>
      <c r="G74" s="1" t="s">
        <v>1069</v>
      </c>
      <c r="H74" s="4" t="s">
        <v>1078</v>
      </c>
      <c r="I74" s="1" t="s">
        <v>1069</v>
      </c>
      <c r="J74" s="1" t="str">
        <f>IF(T73=0,"",T73)</f>
        <v>昆虫</v>
      </c>
      <c r="K74" s="1" t="s">
        <v>1069</v>
      </c>
      <c r="L74" s="1" t="str">
        <f>IF(U73=0,"",U73)</f>
        <v>ホラー</v>
      </c>
      <c r="M74" s="1" t="s">
        <v>1069</v>
      </c>
      <c r="N74" s="1" t="str">
        <f>IF(V73=0,"",V73)</f>
        <v/>
      </c>
      <c r="O74" s="1" t="s">
        <v>1069</v>
      </c>
      <c r="Q74" s="9" t="s">
        <v>1079</v>
      </c>
      <c r="R74" s="10" t="str">
        <f>INDEX(BD:BD,W70+1)</f>
        <v>飛行&amp;br;あなたが呪文を唱えたとき、あなたは1/1の人間･ウィザード・トークンを1体召喚する。&amp;br;各ターン開始時に、直前のターンにいずれかのプレイヤーが呪文を3つ以上唱えていた場合、このクリーチャーは変身する。</v>
      </c>
      <c r="S74" s="11"/>
      <c r="T74" s="11"/>
      <c r="U74" s="11"/>
      <c r="V74" s="12"/>
      <c r="W74" s="16"/>
      <c r="X74" s="8"/>
      <c r="Y74" s="8"/>
      <c r="Z74" s="8"/>
      <c r="AA74" s="30"/>
      <c r="BF74" s="9" t="s">
        <v>1049</v>
      </c>
      <c r="BG74" s="1">
        <v>73</v>
      </c>
      <c r="BH74" s="1" t="s">
        <v>1006</v>
      </c>
      <c r="BI74" s="1" t="s">
        <v>1055</v>
      </c>
      <c r="BJ74" s="1" t="s">
        <v>1368</v>
      </c>
    </row>
    <row r="75" spans="1:62">
      <c r="A75" s="1" t="str">
        <f t="shared" si="18"/>
        <v>|テキスト|&gt;|&gt;|&gt;|&gt;|飛行&amp;br;あなたが呪文を唱えたとき、あなたは1/1の人間･ウィザード・トークンを1体召喚する。&amp;br;各ターン開始時に、直前のターンにいずれかのプレイヤーが呪文を3つ以上唱えていた場合、このクリーチャーは変身す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飛行&amp;br;あなたが呪文を唱えたとき、あなたは1/1の人間･ウィザード・トークンを1体召喚する。&amp;br;各ターン開始時に、直前のターンにいずれかのプレイヤーが呪文を3つ以上唱えていた場合、このクリーチャーは変身する。</v>
      </c>
      <c r="O75" s="1" t="s">
        <v>1069</v>
      </c>
      <c r="Q75" s="14" t="s">
        <v>21</v>
      </c>
      <c r="R75" s="10" t="str">
        <f>INDEX(BE:BE,W70+1)</f>
        <v>When you cast a spell, you summon 1 1/1 Human Wizard token.&amp;br;At the beginning of any player's turn, if a player cast 3 or more spells last turn, this creature Transforms.</v>
      </c>
      <c r="S75" s="11" t="s">
        <v>1173</v>
      </c>
      <c r="T75" s="10" t="str">
        <f>IF(X75="","",X75&amp;IF(Y75="",""," "&amp;Y75)&amp;IF(Z75="",""," "&amp;Z75)&amp;IF(AA75="",""," "&amp;AA75))</f>
        <v>Flying  </v>
      </c>
      <c r="U75" s="11"/>
      <c r="V75" s="12"/>
      <c r="W75" s="16" t="s">
        <v>1084</v>
      </c>
      <c r="X75" s="9" t="str">
        <f t="shared" ref="X75:AA75" si="20">IF(ISERROR(IF(LEN(X74)&gt;1,X74,VLOOKUP(X73,$AC:$AD,2,FALSE))),"",IF(LEN(X74)&gt;1,X74,VLOOKUP(X73,$AC:$AD,2,FALSE)))</f>
        <v>Flying</v>
      </c>
      <c r="Y75" s="9" t="str">
        <f t="shared" si="20"/>
        <v/>
      </c>
      <c r="Z75" s="9" t="str">
        <f t="shared" si="20"/>
        <v/>
      </c>
      <c r="AA75" s="9" t="str">
        <f t="shared" si="20"/>
        <v> </v>
      </c>
      <c r="BF75" s="9" t="s">
        <v>1049</v>
      </c>
      <c r="BG75" s="1">
        <v>74</v>
      </c>
      <c r="BH75" s="1" t="s">
        <v>1009</v>
      </c>
      <c r="BI75" s="1" t="s">
        <v>1055</v>
      </c>
      <c r="BJ75" s="1" t="s">
        <v>1369</v>
      </c>
    </row>
    <row r="76" spans="1:62">
      <c r="A76" s="1" t="str">
        <f t="shared" si="18"/>
        <v>|英テキスト|&gt;|&gt;|&gt;|&gt;|Flying  &amp;br;When you cast a spell, you summon 1 1/1 Human Wizard token.&amp;br;At the beginning of any player's turn, if a player cast 3 or more spells last turn, this creature Transforms.|</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Flying  &amp;br;When you cast a spell, you summon 1 1/1 Human Wizard token.&amp;br;At the beginning of any player's turn, if a player cast 3 or more spells last turn, this creature Transforms.</v>
      </c>
      <c r="O76" s="1" t="s">
        <v>1069</v>
      </c>
      <c r="Q76" s="9" t="s">
        <v>12</v>
      </c>
      <c r="R76" s="10" t="str">
        <f>IF(INDEX(AX:AX,W70+1)="",0,INDEX(AX:AX,W70+1)&amp;"/"&amp;INDEX(AY:AY,W70+1))</f>
        <v>6/5</v>
      </c>
      <c r="S76" s="11"/>
      <c r="T76" s="11"/>
      <c r="U76" s="11"/>
      <c r="V76" s="12"/>
      <c r="W76" s="16"/>
      <c r="X76" s="9"/>
      <c r="Y76" s="28"/>
      <c r="Z76" s="28"/>
      <c r="AA76" s="29"/>
      <c r="BF76" s="9" t="s">
        <v>1049</v>
      </c>
      <c r="BG76" s="1">
        <v>75</v>
      </c>
      <c r="BH76" s="1" t="s">
        <v>973</v>
      </c>
      <c r="BI76" s="1" t="s">
        <v>1055</v>
      </c>
      <c r="BJ76" s="1" t="s">
        <v>1370</v>
      </c>
    </row>
    <row r="77" spans="1:62">
      <c r="A77" s="1" t="str">
        <f t="shared" si="18"/>
        <v>|PT|&gt;|6/5|シールド数|&gt;||</v>
      </c>
      <c r="B77" s="1" t="s">
        <v>1049</v>
      </c>
      <c r="C77" s="1" t="s">
        <v>1069</v>
      </c>
      <c r="D77" s="1" t="s">
        <v>12</v>
      </c>
      <c r="E77" s="1" t="s">
        <v>1069</v>
      </c>
      <c r="F77" s="1" t="s">
        <v>1083</v>
      </c>
      <c r="G77" s="1" t="s">
        <v>1069</v>
      </c>
      <c r="H77" s="1" t="str">
        <f>IF(R76=0,"",R76)</f>
        <v>6/5</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1030</v>
      </c>
      <c r="BI77" s="1" t="s">
        <v>1055</v>
      </c>
      <c r="BJ77" s="1" t="s">
        <v>1371</v>
      </c>
    </row>
    <row r="78" spans="1:62">
      <c r="A78" s="1" t="str">
        <f t="shared" si="18"/>
        <v>&amp;br;&amp;br;</v>
      </c>
      <c r="B78" s="1" t="s">
        <v>1049</v>
      </c>
      <c r="C78" s="1" t="s">
        <v>1097</v>
      </c>
      <c r="R78" s="1"/>
      <c r="S78" s="1"/>
      <c r="T78" s="1"/>
      <c r="U78" s="1"/>
      <c r="V78" s="1"/>
      <c r="BF78" s="9" t="s">
        <v>1049</v>
      </c>
      <c r="BG78" s="1">
        <v>77</v>
      </c>
      <c r="BH78" s="1" t="s">
        <v>878</v>
      </c>
      <c r="BI78" s="1" t="s">
        <v>1055</v>
      </c>
      <c r="BJ78" s="1" t="s">
        <v>1372</v>
      </c>
    </row>
    <row r="79" spans="1:62">
      <c r="A79" s="1" t="str">
        <f t="shared" si="18"/>
        <v>#back(text=戻る,left)</v>
      </c>
      <c r="B79" s="1" t="s">
        <v>1049</v>
      </c>
      <c r="C79" s="1" t="s">
        <v>1100</v>
      </c>
      <c r="R79" s="1"/>
      <c r="S79" s="1"/>
      <c r="T79" s="1"/>
      <c r="U79" s="1"/>
      <c r="V79" s="1"/>
      <c r="BF79" s="9" t="s">
        <v>1049</v>
      </c>
      <c r="BG79" s="1">
        <v>78</v>
      </c>
      <c r="BH79" s="1" t="s">
        <v>827</v>
      </c>
      <c r="BI79" s="1" t="s">
        <v>1055</v>
      </c>
      <c r="BJ79" s="1" t="s">
        <v>1373</v>
      </c>
    </row>
    <row r="80" spans="1:62">
      <c r="A80" s="1" t="str">
        <f t="shared" si="18"/>
        <v>&amp;br;</v>
      </c>
      <c r="B80" s="1" t="s">
        <v>1049</v>
      </c>
      <c r="C80" s="1" t="s">
        <v>1048</v>
      </c>
      <c r="R80" s="1"/>
      <c r="S80" s="1"/>
      <c r="T80" s="1"/>
      <c r="U80" s="1"/>
      <c r="V80" s="1"/>
      <c r="BF80" s="9" t="s">
        <v>1049</v>
      </c>
      <c r="BG80" s="1">
        <v>79</v>
      </c>
      <c r="BH80" s="1" t="s">
        <v>909</v>
      </c>
      <c r="BI80" s="1" t="s">
        <v>1055</v>
      </c>
      <c r="BJ80" s="1" t="s">
        <v>1374</v>
      </c>
    </row>
    <row r="81" spans="1:62">
      <c r="A81" s="1" t="str">
        <f t="shared" si="18"/>
        <v>#comment(above,nsize=[15],size=[30],num=[10])</v>
      </c>
      <c r="B81" s="1" t="s">
        <v>1049</v>
      </c>
      <c r="C81" s="1" t="s">
        <v>1108</v>
      </c>
      <c r="R81" s="1"/>
      <c r="S81" s="1"/>
      <c r="T81" s="1"/>
      <c r="U81" s="1"/>
      <c r="V81" s="1"/>
      <c r="BF81" s="9" t="s">
        <v>1049</v>
      </c>
      <c r="BG81" s="1">
        <v>80</v>
      </c>
      <c r="BH81" s="1" t="s">
        <v>850</v>
      </c>
      <c r="BI81" s="1" t="s">
        <v>1055</v>
      </c>
      <c r="BJ81" s="1" t="s">
        <v>1375</v>
      </c>
    </row>
    <row r="82" spans="1:62">
      <c r="A82" s="1" t="str">
        <f t="shared" si="18"/>
        <v>&amp;br;&amp;br;</v>
      </c>
      <c r="B82" s="1" t="s">
        <v>1049</v>
      </c>
      <c r="C82" s="1" t="s">
        <v>1097</v>
      </c>
      <c r="R82" s="1"/>
      <c r="S82" s="1"/>
      <c r="T82" s="1"/>
      <c r="U82" s="1"/>
      <c r="V82" s="1"/>
      <c r="BF82" s="9" t="s">
        <v>1049</v>
      </c>
      <c r="BG82" s="1">
        <v>81</v>
      </c>
      <c r="BH82" s="1" t="s">
        <v>867</v>
      </c>
      <c r="BI82" s="1" t="s">
        <v>1055</v>
      </c>
      <c r="BJ82" s="1" t="s">
        <v>1376</v>
      </c>
    </row>
    <row r="83" spans="1:59">
      <c r="A83" s="1" t="str">
        <f t="shared" si="18"/>
        <v/>
      </c>
      <c r="B83" s="1" t="s">
        <v>1049</v>
      </c>
      <c r="Q83" s="5"/>
      <c r="R83" s="6"/>
      <c r="S83" s="6"/>
      <c r="T83" s="6"/>
      <c r="U83" s="6"/>
      <c r="V83" s="7"/>
      <c r="W83" s="8">
        <v>7</v>
      </c>
      <c r="X83" s="5"/>
      <c r="Y83" s="26"/>
      <c r="Z83" s="26"/>
      <c r="AA83" s="27"/>
      <c r="BF83" s="9" t="s">
        <v>1049</v>
      </c>
      <c r="BG83" s="1">
        <v>82</v>
      </c>
    </row>
    <row r="84" spans="1:59">
      <c r="A84" s="1" t="str">
        <f t="shared" si="18"/>
        <v>*繰り返しつくしたもの/Final Iteration</v>
      </c>
      <c r="B84" s="1" t="s">
        <v>1049</v>
      </c>
      <c r="C84" s="1" t="str">
        <f>"*"&amp;R84&amp;"/"&amp;T84</f>
        <v>*繰り返しつくしたもの/Final Iteration</v>
      </c>
      <c r="Q84" s="9" t="s">
        <v>3</v>
      </c>
      <c r="R84" s="10" t="str">
        <f>INDEX(AJ:AJ,W83+1)</f>
        <v>繰り返しつくしたもの</v>
      </c>
      <c r="S84" s="11" t="s">
        <v>4</v>
      </c>
      <c r="T84" s="10" t="str">
        <f>INDEX(AK:AK,W83+1)</f>
        <v>Final Iteration</v>
      </c>
      <c r="U84" s="11"/>
      <c r="V84" s="12"/>
      <c r="W84" s="13"/>
      <c r="X84" s="9"/>
      <c r="Y84" s="28"/>
      <c r="Z84" s="28"/>
      <c r="AA84" s="29"/>
      <c r="BF84" s="9" t="s">
        <v>1049</v>
      </c>
      <c r="BG84" s="1">
        <v>83</v>
      </c>
    </row>
    <row r="85" spans="1:59">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青</v>
      </c>
      <c r="S85" s="15" t="s">
        <v>1</v>
      </c>
      <c r="T85" s="10" t="str">
        <f>INDEX(AG:AG,W83+1)</f>
        <v>レア</v>
      </c>
      <c r="U85" s="15" t="s">
        <v>2</v>
      </c>
      <c r="V85" s="10">
        <f>INDEX(AI:AI,W83+1)</f>
        <v>1</v>
      </c>
      <c r="W85" s="16"/>
      <c r="X85" s="10" t="str">
        <f>INDEX(AQ:AQ,W83+1)</f>
        <v>飛行</v>
      </c>
      <c r="Y85" s="28"/>
      <c r="Z85" s="28"/>
      <c r="AA85" s="29"/>
      <c r="BF85" s="9" t="s">
        <v>1049</v>
      </c>
      <c r="BG85" s="1">
        <v>84</v>
      </c>
    </row>
    <row r="86" spans="1:59">
      <c r="A86" s="1" t="str">
        <f t="shared" si="18"/>
        <v>|色|青|レアリティ|レア|マナコスト|1|</v>
      </c>
      <c r="B86" s="1" t="s">
        <v>1049</v>
      </c>
      <c r="C86" s="1" t="s">
        <v>1069</v>
      </c>
      <c r="D86" s="4" t="s">
        <v>0</v>
      </c>
      <c r="E86" s="1" t="s">
        <v>1069</v>
      </c>
      <c r="F86" s="1" t="str">
        <f>IF(R85=0,"",R85)</f>
        <v>青</v>
      </c>
      <c r="G86" s="1" t="s">
        <v>1069</v>
      </c>
      <c r="H86" s="4" t="s">
        <v>1073</v>
      </c>
      <c r="I86" s="1" t="s">
        <v>1069</v>
      </c>
      <c r="J86" s="1" t="str">
        <f>IF(T85=0,"",T85)</f>
        <v>レア</v>
      </c>
      <c r="K86" s="1" t="s">
        <v>1069</v>
      </c>
      <c r="L86" s="4" t="s">
        <v>1074</v>
      </c>
      <c r="M86" s="1" t="s">
        <v>1069</v>
      </c>
      <c r="N86" s="1">
        <f>IF(V85=0,"",V85)</f>
        <v>1</v>
      </c>
      <c r="O86" s="1" t="s">
        <v>1069</v>
      </c>
      <c r="Q86" s="9" t="s">
        <v>5</v>
      </c>
      <c r="R86" s="10" t="str">
        <f>INDEX(AL:AL,W83+1)</f>
        <v>クリーチャー</v>
      </c>
      <c r="S86" s="15" t="s">
        <v>1075</v>
      </c>
      <c r="T86" s="10" t="str">
        <f>INDEX(AN:AN,W83+1)</f>
        <v>エルドラージ</v>
      </c>
      <c r="U86" s="10" t="str">
        <f>INDEX(AO:AO,W83+1)</f>
        <v>昆虫</v>
      </c>
      <c r="V86" s="10">
        <f>INDEX(AP:AP,W83+1)</f>
        <v>0</v>
      </c>
      <c r="W86" s="16"/>
      <c r="X86" s="10" t="str">
        <f>INDEX(AZ:AZ,W83+1)</f>
        <v>飛行</v>
      </c>
      <c r="Y86" s="10" t="str">
        <f>INDEX(BA:BA,W83+1)</f>
        <v/>
      </c>
      <c r="Z86" s="10" t="str">
        <f>INDEX(BB:BB,W83+1)</f>
        <v/>
      </c>
      <c r="AA86" s="10">
        <f>INDEX(BC:BC,W83+1)</f>
        <v>0</v>
      </c>
      <c r="BF86" s="9" t="s">
        <v>1049</v>
      </c>
      <c r="BG86" s="1">
        <v>85</v>
      </c>
    </row>
    <row r="87" spans="1:59">
      <c r="A87" s="1" t="str">
        <f t="shared" si="18"/>
        <v>|種別|クリーチャー|サブタイプ|エルドラージ|昆虫||</v>
      </c>
      <c r="B87" s="1" t="s">
        <v>1049</v>
      </c>
      <c r="C87" s="1" t="s">
        <v>1069</v>
      </c>
      <c r="D87" s="4" t="s">
        <v>5</v>
      </c>
      <c r="E87" s="1" t="s">
        <v>1069</v>
      </c>
      <c r="F87" s="1" t="str">
        <f>IF(R86=0,"",R86)</f>
        <v>クリーチャー</v>
      </c>
      <c r="G87" s="1" t="s">
        <v>1069</v>
      </c>
      <c r="H87" s="4" t="s">
        <v>1078</v>
      </c>
      <c r="I87" s="1" t="s">
        <v>1069</v>
      </c>
      <c r="J87" s="1" t="str">
        <f>IF(T86=0,"",T86)</f>
        <v>エルドラージ</v>
      </c>
      <c r="K87" s="1" t="s">
        <v>1069</v>
      </c>
      <c r="L87" s="1" t="str">
        <f>IF(U86=0,"",U86)</f>
        <v>昆虫</v>
      </c>
      <c r="M87" s="1" t="s">
        <v>1069</v>
      </c>
      <c r="N87" s="1" t="str">
        <f>IF(V86=0,"",V86)</f>
        <v/>
      </c>
      <c r="O87" s="1" t="s">
        <v>1069</v>
      </c>
      <c r="Q87" s="9" t="s">
        <v>1079</v>
      </c>
      <c r="R87" s="10" t="str">
        <f>INDEX(BD:BD,W83+1)</f>
        <v>飛行&amp;br;このクリーチャーが戦場に出ている間、あなたがコントロールする各クリーチャーは+2/+1の修正を受けるとともに飛行を得る。&amp;br;あなたが呪文を唱えたとき、あなたは1/1の人間･ウィザード・トークンを1体召喚する。</v>
      </c>
      <c r="S87" s="11"/>
      <c r="T87" s="11"/>
      <c r="U87" s="11"/>
      <c r="V87" s="12"/>
      <c r="W87" s="16"/>
      <c r="X87" s="8"/>
      <c r="Y87" s="8"/>
      <c r="Z87" s="8"/>
      <c r="AA87" s="30"/>
      <c r="BF87" s="9" t="s">
        <v>1049</v>
      </c>
      <c r="BG87" s="1">
        <v>86</v>
      </c>
    </row>
    <row r="88" spans="1:59">
      <c r="A88" s="1" t="str">
        <f t="shared" si="18"/>
        <v>|テキスト|&gt;|&gt;|&gt;|&gt;|飛行&amp;br;このクリーチャーが戦場に出ている間、あなたがコントロールする各クリーチャーは+2/+1の修正を受けるとともに飛行を得る。&amp;br;あなたが呪文を唱えたとき、あなたは1/1の人間･ウィザード・トークンを1体召喚す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飛行&amp;br;このクリーチャーが戦場に出ている間、あなたがコントロールする各クリーチャーは+2/+1の修正を受けるとともに飛行を得る。&amp;br;あなたが呪文を唱えたとき、あなたは1/1の人間･ウィザード・トークンを1体召喚する。</v>
      </c>
      <c r="O88" s="1" t="s">
        <v>1069</v>
      </c>
      <c r="Q88" s="14" t="s">
        <v>21</v>
      </c>
      <c r="R88" s="10" t="str">
        <f>INDEX(BE:BE,W83+1)</f>
        <v>While this creature is on the battlefield, each creature you control gets +2/+1 and Flying.&amp;br;When you cast a spell, you summon 1 1/1 Human Wizard token.</v>
      </c>
      <c r="S88" s="11" t="s">
        <v>1173</v>
      </c>
      <c r="T88" s="10" t="str">
        <f>IF(X88="","",X88&amp;IF(Y88="",""," "&amp;Y88)&amp;IF(Z88="",""," "&amp;Z88)&amp;IF(AA88="",""," "&amp;AA88))</f>
        <v>Flying  </v>
      </c>
      <c r="U88" s="11"/>
      <c r="V88" s="12"/>
      <c r="W88" s="16" t="s">
        <v>1084</v>
      </c>
      <c r="X88" s="9" t="str">
        <f t="shared" ref="X88:AA88" si="22">IF(ISERROR(IF(LEN(X87)&gt;1,X87,VLOOKUP(X86,$AC:$AD,2,FALSE))),"",IF(LEN(X87)&gt;1,X87,VLOOKUP(X86,$AC:$AD,2,FALSE)))</f>
        <v>Flying</v>
      </c>
      <c r="Y88" s="9" t="str">
        <f t="shared" si="22"/>
        <v/>
      </c>
      <c r="Z88" s="9" t="str">
        <f t="shared" si="22"/>
        <v/>
      </c>
      <c r="AA88" s="9" t="str">
        <f t="shared" si="22"/>
        <v> </v>
      </c>
      <c r="BF88" s="9" t="s">
        <v>1049</v>
      </c>
      <c r="BG88" s="1">
        <v>87</v>
      </c>
    </row>
    <row r="89" spans="1:59">
      <c r="A89" s="1" t="str">
        <f t="shared" si="18"/>
        <v>|英テキスト|&gt;|&gt;|&gt;|&gt;|Flying  &amp;br;While this creature is on the battlefield, each creature you control gets +2/+1 and Flying.&amp;br;When you cast a spell, you summon 1 1/1 Human Wizard token.|</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Flying  &amp;br;While this creature is on the battlefield, each creature you control gets +2/+1 and Flying.&amp;br;When you cast a spell, you summon 1 1/1 Human Wizard token.</v>
      </c>
      <c r="O89" s="1" t="s">
        <v>1069</v>
      </c>
      <c r="Q89" s="9" t="s">
        <v>12</v>
      </c>
      <c r="R89" s="10" t="str">
        <f>IF(INDEX(AX:AX,W83+1)="",0,INDEX(AX:AX,W83+1)&amp;"/"&amp;INDEX(AY:AY,W83+1))</f>
        <v>6/5</v>
      </c>
      <c r="S89" s="11"/>
      <c r="T89" s="11"/>
      <c r="U89" s="11"/>
      <c r="V89" s="12"/>
      <c r="W89" s="16"/>
      <c r="X89" s="9"/>
      <c r="Y89" s="28"/>
      <c r="Z89" s="28"/>
      <c r="AA89" s="29"/>
      <c r="BF89" s="9" t="s">
        <v>1049</v>
      </c>
      <c r="BG89" s="1">
        <v>88</v>
      </c>
    </row>
    <row r="90" spans="1:59">
      <c r="A90" s="1" t="str">
        <f t="shared" si="18"/>
        <v>|PT|&gt;|6/5|シールド数|&gt;||</v>
      </c>
      <c r="B90" s="1" t="s">
        <v>1049</v>
      </c>
      <c r="C90" s="1" t="s">
        <v>1069</v>
      </c>
      <c r="D90" s="1" t="s">
        <v>12</v>
      </c>
      <c r="E90" s="1" t="s">
        <v>1069</v>
      </c>
      <c r="F90" s="1" t="s">
        <v>1083</v>
      </c>
      <c r="G90" s="1" t="s">
        <v>1069</v>
      </c>
      <c r="H90" s="1" t="str">
        <f>IF(R89=0,"",R89)</f>
        <v>6/5</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row>
    <row r="91" spans="1:59">
      <c r="A91" s="1" t="str">
        <f t="shared" si="18"/>
        <v>&amp;br;&amp;br;</v>
      </c>
      <c r="B91" s="1" t="s">
        <v>1049</v>
      </c>
      <c r="C91" s="1" t="s">
        <v>1097</v>
      </c>
      <c r="R91" s="1"/>
      <c r="S91" s="1"/>
      <c r="T91" s="1"/>
      <c r="U91" s="1"/>
      <c r="V91" s="1"/>
      <c r="BF91" s="9" t="s">
        <v>1049</v>
      </c>
      <c r="BG91" s="1">
        <v>90</v>
      </c>
    </row>
    <row r="92" spans="1:59">
      <c r="A92" s="1" t="str">
        <f t="shared" si="18"/>
        <v>#back(text=戻る,left)</v>
      </c>
      <c r="B92" s="1" t="s">
        <v>1049</v>
      </c>
      <c r="C92" s="1" t="s">
        <v>1100</v>
      </c>
      <c r="R92" s="1"/>
      <c r="S92" s="1"/>
      <c r="T92" s="1"/>
      <c r="U92" s="1"/>
      <c r="V92" s="1"/>
      <c r="BF92" s="9" t="s">
        <v>1049</v>
      </c>
      <c r="BG92" s="1">
        <v>91</v>
      </c>
    </row>
    <row r="93" spans="1:59">
      <c r="A93" s="1" t="str">
        <f t="shared" si="18"/>
        <v>&amp;br;</v>
      </c>
      <c r="B93" s="1" t="s">
        <v>1049</v>
      </c>
      <c r="C93" s="1" t="s">
        <v>1048</v>
      </c>
      <c r="R93" s="1"/>
      <c r="S93" s="1"/>
      <c r="T93" s="1"/>
      <c r="U93" s="1"/>
      <c r="V93" s="1"/>
      <c r="BF93" s="9" t="s">
        <v>1049</v>
      </c>
      <c r="BG93" s="1">
        <v>92</v>
      </c>
    </row>
    <row r="94" spans="1:59">
      <c r="A94" s="1" t="str">
        <f t="shared" si="18"/>
        <v>#comment(above,nsize=[15],size=[30],num=[10])</v>
      </c>
      <c r="B94" s="1" t="s">
        <v>1049</v>
      </c>
      <c r="C94" s="1" t="s">
        <v>1108</v>
      </c>
      <c r="R94" s="1"/>
      <c r="S94" s="1"/>
      <c r="T94" s="1"/>
      <c r="U94" s="1"/>
      <c r="V94" s="1"/>
      <c r="BF94" s="9" t="s">
        <v>1049</v>
      </c>
      <c r="BG94" s="1">
        <v>93</v>
      </c>
    </row>
    <row r="95" spans="1:59">
      <c r="A95" s="1" t="str">
        <f t="shared" si="18"/>
        <v>&amp;br;&amp;br;</v>
      </c>
      <c r="B95" s="1" t="s">
        <v>1049</v>
      </c>
      <c r="C95" s="1" t="s">
        <v>1097</v>
      </c>
      <c r="R95" s="1"/>
      <c r="S95" s="1"/>
      <c r="T95" s="1"/>
      <c r="U95" s="1"/>
      <c r="V95" s="1"/>
      <c r="BF95" s="9" t="s">
        <v>1049</v>
      </c>
      <c r="BG95" s="1">
        <v>94</v>
      </c>
    </row>
    <row r="96" spans="1:59">
      <c r="A96" s="1" t="str">
        <f t="shared" si="18"/>
        <v/>
      </c>
      <c r="B96" s="1" t="s">
        <v>1049</v>
      </c>
      <c r="Q96" s="5"/>
      <c r="R96" s="6"/>
      <c r="S96" s="6"/>
      <c r="T96" s="6"/>
      <c r="U96" s="6"/>
      <c r="V96" s="7"/>
      <c r="W96" s="8">
        <v>8</v>
      </c>
      <c r="X96" s="5"/>
      <c r="Y96" s="26"/>
      <c r="Z96" s="26"/>
      <c r="AA96" s="27"/>
      <c r="BF96" s="9" t="s">
        <v>1049</v>
      </c>
      <c r="BG96" s="1">
        <v>95</v>
      </c>
    </row>
    <row r="97" spans="1:59">
      <c r="A97" s="1" t="str">
        <f t="shared" si="18"/>
        <v>*霜のニブリス/Niblis of Frost</v>
      </c>
      <c r="B97" s="1" t="s">
        <v>1049</v>
      </c>
      <c r="C97" s="1" t="str">
        <f>"*"&amp;R97&amp;"/"&amp;T97</f>
        <v>*霜のニブリス/Niblis of Frost</v>
      </c>
      <c r="Q97" s="9" t="s">
        <v>3</v>
      </c>
      <c r="R97" s="10" t="str">
        <f>INDEX(AJ:AJ,W96+1)</f>
        <v>霜のニブリス</v>
      </c>
      <c r="S97" s="11" t="s">
        <v>4</v>
      </c>
      <c r="T97" s="10" t="str">
        <f>INDEX(AK:AK,W96+1)</f>
        <v>Niblis of Frost</v>
      </c>
      <c r="U97" s="11"/>
      <c r="V97" s="12"/>
      <c r="W97" s="13"/>
      <c r="X97" s="9"/>
      <c r="Y97" s="28"/>
      <c r="Z97" s="28"/>
      <c r="AA97" s="29"/>
      <c r="BF97" s="9" t="s">
        <v>1049</v>
      </c>
      <c r="BG97" s="1">
        <v>96</v>
      </c>
    </row>
    <row r="98" spans="1:59">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青</v>
      </c>
      <c r="S98" s="15" t="s">
        <v>1</v>
      </c>
      <c r="T98" s="10" t="str">
        <f>INDEX(AG:AG,W96+1)</f>
        <v>レア</v>
      </c>
      <c r="U98" s="15" t="s">
        <v>2</v>
      </c>
      <c r="V98" s="10">
        <f>INDEX(AI:AI,W96+1)</f>
        <v>7</v>
      </c>
      <c r="W98" s="16"/>
      <c r="X98" s="10" t="str">
        <f>INDEX(AQ:AQ,W96+1)</f>
        <v>飛行</v>
      </c>
      <c r="Y98" s="28"/>
      <c r="Z98" s="28"/>
      <c r="AA98" s="29"/>
      <c r="BF98" s="9" t="s">
        <v>1049</v>
      </c>
      <c r="BG98" s="1">
        <v>97</v>
      </c>
    </row>
    <row r="99" spans="1:59">
      <c r="A99" s="1" t="str">
        <f t="shared" si="18"/>
        <v>|色|青|レアリティ|レア|マナコスト|7|</v>
      </c>
      <c r="B99" s="1" t="s">
        <v>1049</v>
      </c>
      <c r="C99" s="1" t="s">
        <v>1069</v>
      </c>
      <c r="D99" s="4" t="s">
        <v>0</v>
      </c>
      <c r="E99" s="1" t="s">
        <v>1069</v>
      </c>
      <c r="F99" s="1" t="str">
        <f>IF(R98=0,"",R98)</f>
        <v>青</v>
      </c>
      <c r="G99" s="1" t="s">
        <v>1069</v>
      </c>
      <c r="H99" s="4" t="s">
        <v>1073</v>
      </c>
      <c r="I99" s="1" t="s">
        <v>1069</v>
      </c>
      <c r="J99" s="1" t="str">
        <f>IF(T98=0,"",T98)</f>
        <v>レア</v>
      </c>
      <c r="K99" s="1" t="s">
        <v>1069</v>
      </c>
      <c r="L99" s="4" t="s">
        <v>1074</v>
      </c>
      <c r="M99" s="1" t="s">
        <v>1069</v>
      </c>
      <c r="N99" s="1">
        <f>IF(V98=0,"",V98)</f>
        <v>7</v>
      </c>
      <c r="O99" s="1" t="s">
        <v>1069</v>
      </c>
      <c r="Q99" s="9" t="s">
        <v>5</v>
      </c>
      <c r="R99" s="10" t="str">
        <f>INDEX(AL:AL,W96+1)</f>
        <v>クリーチャー</v>
      </c>
      <c r="S99" s="15" t="s">
        <v>1075</v>
      </c>
      <c r="T99" s="10" t="str">
        <f>INDEX(AN:AN,W96+1)</f>
        <v>スピリット</v>
      </c>
      <c r="U99" s="10">
        <f>INDEX(AO:AO,W96+1)</f>
        <v>0</v>
      </c>
      <c r="V99" s="10">
        <f>INDEX(AP:AP,W96+1)</f>
        <v>0</v>
      </c>
      <c r="W99" s="16"/>
      <c r="X99" s="10" t="str">
        <f>INDEX(AZ:AZ,W96+1)</f>
        <v>飛行</v>
      </c>
      <c r="Y99" s="10" t="str">
        <f>INDEX(BA:BA,W96+1)</f>
        <v/>
      </c>
      <c r="Z99" s="10" t="str">
        <f>INDEX(BB:BB,W96+1)</f>
        <v/>
      </c>
      <c r="AA99" s="10">
        <f>INDEX(BC:BC,W96+1)</f>
        <v>0</v>
      </c>
      <c r="BF99" s="9" t="s">
        <v>1049</v>
      </c>
      <c r="BG99" s="1">
        <v>98</v>
      </c>
    </row>
    <row r="100" spans="1:59">
      <c r="A100" s="1" t="str">
        <f t="shared" si="18"/>
        <v>|種別|クリーチャー|サブタイプ|スピリット|||</v>
      </c>
      <c r="B100" s="1" t="s">
        <v>1049</v>
      </c>
      <c r="C100" s="1" t="s">
        <v>1069</v>
      </c>
      <c r="D100" s="4" t="s">
        <v>5</v>
      </c>
      <c r="E100" s="1" t="s">
        <v>1069</v>
      </c>
      <c r="F100" s="1" t="str">
        <f>IF(R99=0,"",R99)</f>
        <v>クリーチャー</v>
      </c>
      <c r="G100" s="1" t="s">
        <v>1069</v>
      </c>
      <c r="H100" s="4" t="s">
        <v>1078</v>
      </c>
      <c r="I100" s="1" t="s">
        <v>1069</v>
      </c>
      <c r="J100" s="1" t="str">
        <f>IF(T99=0,"",T99)</f>
        <v>スピリット</v>
      </c>
      <c r="K100" s="1" t="s">
        <v>1069</v>
      </c>
      <c r="L100" s="1" t="str">
        <f>IF(U99=0,"",U99)</f>
        <v/>
      </c>
      <c r="M100" s="1" t="s">
        <v>1069</v>
      </c>
      <c r="N100" s="1" t="str">
        <f>IF(V99=0,"",V99)</f>
        <v/>
      </c>
      <c r="O100" s="1" t="s">
        <v>1069</v>
      </c>
      <c r="Q100" s="9" t="s">
        <v>1079</v>
      </c>
      <c r="R100" s="10" t="str">
        <f>INDEX(BD:BD,W96+1)</f>
        <v>飛行&amp;br;あなたが呪文を唱えたとき、あなたのターン終了時まで、このクリーチャーは+3/+3の修正を受け、あなたの次のターン開始時まで、対戦相手がコントロールする最初のクリーチャーは無効化される。</v>
      </c>
      <c r="S100" s="11"/>
      <c r="T100" s="11"/>
      <c r="U100" s="11"/>
      <c r="V100" s="12"/>
      <c r="W100" s="16"/>
      <c r="X100" s="8"/>
      <c r="Y100" s="8"/>
      <c r="Z100" s="8"/>
      <c r="AA100" s="30"/>
      <c r="BF100" s="9" t="s">
        <v>1049</v>
      </c>
      <c r="BG100" s="1">
        <v>99</v>
      </c>
    </row>
    <row r="101" spans="1:59">
      <c r="A101" s="1" t="str">
        <f t="shared" si="18"/>
        <v>|テキスト|&gt;|&gt;|&gt;|&gt;|飛行&amp;br;あなたが呪文を唱えたとき、あなたのターン終了時まで、このクリーチャーは+3/+3の修正を受け、あなたの次のターン開始時まで、対戦相手がコントロールする最初のクリーチャーは無効化され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飛行&amp;br;あなたが呪文を唱えたとき、あなたのターン終了時まで、このクリーチャーは+3/+3の修正を受け、あなたの次のターン開始時まで、対戦相手がコントロールする最初のクリーチャーは無効化される。</v>
      </c>
      <c r="O101" s="1" t="s">
        <v>1069</v>
      </c>
      <c r="Q101" s="14" t="s">
        <v>21</v>
      </c>
      <c r="R101" s="10" t="str">
        <f>INDEX(BE:BE,W96+1)</f>
        <v>When you cast a spell, this creature gets +3/+3 until the end of your turn and the first creature your opponent controls is Disabled  until the beginning of your next turn.</v>
      </c>
      <c r="S101" s="11" t="s">
        <v>1173</v>
      </c>
      <c r="T101" s="10" t="str">
        <f>IF(X101="","",X101&amp;IF(Y101="",""," "&amp;Y101)&amp;IF(Z101="",""," "&amp;Z101)&amp;IF(AA101="",""," "&amp;AA101))</f>
        <v>Flying  </v>
      </c>
      <c r="U101" s="11"/>
      <c r="V101" s="12"/>
      <c r="W101" s="16" t="s">
        <v>1084</v>
      </c>
      <c r="X101" s="9" t="str">
        <f t="shared" ref="X101:AA101" si="24">IF(ISERROR(IF(LEN(X100)&gt;1,X100,VLOOKUP(X99,$AC:$AD,2,FALSE))),"",IF(LEN(X100)&gt;1,X100,VLOOKUP(X99,$AC:$AD,2,FALSE)))</f>
        <v>Flying</v>
      </c>
      <c r="Y101" s="9" t="str">
        <f t="shared" si="24"/>
        <v/>
      </c>
      <c r="Z101" s="9" t="str">
        <f t="shared" si="24"/>
        <v/>
      </c>
      <c r="AA101" s="9" t="str">
        <f t="shared" si="24"/>
        <v> </v>
      </c>
      <c r="BF101" s="9" t="s">
        <v>1049</v>
      </c>
      <c r="BG101" s="1">
        <v>100</v>
      </c>
    </row>
    <row r="102" spans="1:59">
      <c r="A102" s="1" t="str">
        <f t="shared" si="18"/>
        <v>|英テキスト|&gt;|&gt;|&gt;|&gt;|Flying  &amp;br;When you cast a spell, this creature gets +3/+3 until the end of your turn and the first creature your opponent controls is Disabled  until the beginning of your next turn.|</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Flying  &amp;br;When you cast a spell, this creature gets +3/+3 until the end of your turn and the first creature your opponent controls is Disabled  until the beginning of your next turn.</v>
      </c>
      <c r="O102" s="1" t="s">
        <v>1069</v>
      </c>
      <c r="Q102" s="9" t="s">
        <v>12</v>
      </c>
      <c r="R102" s="10" t="str">
        <f>IF(INDEX(AX:AX,W96+1)="",0,INDEX(AX:AX,W96+1)&amp;"/"&amp;INDEX(AY:AY,W96+1))</f>
        <v>3/3</v>
      </c>
      <c r="S102" s="11"/>
      <c r="T102" s="11"/>
      <c r="U102" s="11"/>
      <c r="V102" s="12"/>
      <c r="W102" s="16"/>
      <c r="X102" s="9"/>
      <c r="Y102" s="28"/>
      <c r="Z102" s="28"/>
      <c r="AA102" s="29"/>
      <c r="BF102" s="9" t="s">
        <v>1049</v>
      </c>
      <c r="BG102" s="1">
        <v>101</v>
      </c>
    </row>
    <row r="103" spans="1:59">
      <c r="A103" s="1" t="str">
        <f t="shared" si="18"/>
        <v>|PT|&gt;|3/3|シールド数|&gt;||</v>
      </c>
      <c r="B103" s="1" t="s">
        <v>1049</v>
      </c>
      <c r="C103" s="1" t="s">
        <v>1069</v>
      </c>
      <c r="D103" s="1" t="s">
        <v>12</v>
      </c>
      <c r="E103" s="1" t="s">
        <v>1069</v>
      </c>
      <c r="F103" s="1" t="s">
        <v>1083</v>
      </c>
      <c r="G103" s="1" t="s">
        <v>1069</v>
      </c>
      <c r="H103" s="1" t="str">
        <f>IF(R102=0,"",R102)</f>
        <v>3/3</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row>
    <row r="104" spans="1:59">
      <c r="A104" s="1" t="str">
        <f t="shared" si="18"/>
        <v>&amp;br;&amp;br;</v>
      </c>
      <c r="B104" s="1" t="s">
        <v>1049</v>
      </c>
      <c r="C104" s="1" t="s">
        <v>1097</v>
      </c>
      <c r="R104" s="1"/>
      <c r="S104" s="1"/>
      <c r="T104" s="1"/>
      <c r="U104" s="1"/>
      <c r="V104" s="1"/>
      <c r="BF104" s="9" t="s">
        <v>1049</v>
      </c>
      <c r="BG104" s="1">
        <v>103</v>
      </c>
    </row>
    <row r="105" spans="1:59">
      <c r="A105" s="1" t="str">
        <f t="shared" si="18"/>
        <v>#back(text=戻る,left)</v>
      </c>
      <c r="B105" s="1" t="s">
        <v>1049</v>
      </c>
      <c r="C105" s="1" t="s">
        <v>1100</v>
      </c>
      <c r="R105" s="1"/>
      <c r="S105" s="1"/>
      <c r="T105" s="1"/>
      <c r="U105" s="1"/>
      <c r="V105" s="1"/>
      <c r="BF105" s="9" t="s">
        <v>1049</v>
      </c>
      <c r="BG105" s="1">
        <v>104</v>
      </c>
    </row>
    <row r="106" spans="1:59">
      <c r="A106" s="1" t="str">
        <f t="shared" si="18"/>
        <v>&amp;br;</v>
      </c>
      <c r="B106" s="1" t="s">
        <v>1049</v>
      </c>
      <c r="C106" s="1" t="s">
        <v>1048</v>
      </c>
      <c r="R106" s="1"/>
      <c r="S106" s="1"/>
      <c r="T106" s="1"/>
      <c r="U106" s="1"/>
      <c r="V106" s="1"/>
      <c r="BF106" s="9" t="s">
        <v>1049</v>
      </c>
      <c r="BG106" s="1">
        <v>105</v>
      </c>
    </row>
    <row r="107" spans="1:59">
      <c r="A107" s="1" t="str">
        <f t="shared" si="18"/>
        <v>#comment(above,nsize=[15],size=[30],num=[10])</v>
      </c>
      <c r="B107" s="1" t="s">
        <v>1049</v>
      </c>
      <c r="C107" s="1" t="s">
        <v>1108</v>
      </c>
      <c r="R107" s="1"/>
      <c r="S107" s="1"/>
      <c r="T107" s="1"/>
      <c r="U107" s="1"/>
      <c r="V107" s="1"/>
      <c r="BF107" s="9" t="s">
        <v>1049</v>
      </c>
      <c r="BG107" s="1">
        <v>106</v>
      </c>
    </row>
    <row r="108" spans="1:59">
      <c r="A108" s="1" t="str">
        <f t="shared" si="18"/>
        <v>&amp;br;&amp;br;</v>
      </c>
      <c r="B108" s="1" t="s">
        <v>1049</v>
      </c>
      <c r="C108" s="1" t="s">
        <v>1097</v>
      </c>
      <c r="R108" s="1"/>
      <c r="S108" s="1"/>
      <c r="T108" s="1"/>
      <c r="U108" s="1"/>
      <c r="V108" s="1"/>
      <c r="BF108" s="9" t="s">
        <v>1049</v>
      </c>
      <c r="BG108" s="1">
        <v>107</v>
      </c>
    </row>
    <row r="109" spans="1:59">
      <c r="A109" s="1" t="str">
        <f t="shared" si="18"/>
        <v/>
      </c>
      <c r="B109" s="1" t="s">
        <v>1049</v>
      </c>
      <c r="Q109" s="5"/>
      <c r="R109" s="6"/>
      <c r="S109" s="6"/>
      <c r="T109" s="6"/>
      <c r="U109" s="6"/>
      <c r="V109" s="7"/>
      <c r="W109" s="8">
        <v>9</v>
      </c>
      <c r="X109" s="5"/>
      <c r="Y109" s="26"/>
      <c r="Z109" s="26"/>
      <c r="AA109" s="27"/>
      <c r="BF109" s="9" t="s">
        <v>1049</v>
      </c>
      <c r="BG109" s="1">
        <v>108</v>
      </c>
    </row>
    <row r="110" spans="1:59">
      <c r="A110" s="1" t="str">
        <f t="shared" si="18"/>
        <v>*月への封印/Imprisoned in the Moon</v>
      </c>
      <c r="B110" s="1" t="s">
        <v>1049</v>
      </c>
      <c r="C110" s="1" t="str">
        <f>"*"&amp;R110&amp;"/"&amp;T110</f>
        <v>*月への封印/Imprisoned in the Moon</v>
      </c>
      <c r="Q110" s="9" t="s">
        <v>3</v>
      </c>
      <c r="R110" s="10" t="str">
        <f>INDEX(AJ:AJ,W109+1)</f>
        <v>月への封印</v>
      </c>
      <c r="S110" s="11" t="s">
        <v>4</v>
      </c>
      <c r="T110" s="10" t="str">
        <f>INDEX(AK:AK,W109+1)</f>
        <v>Imprisoned in the Moon</v>
      </c>
      <c r="U110" s="11"/>
      <c r="V110" s="12"/>
      <c r="W110" s="13"/>
      <c r="X110" s="9"/>
      <c r="Y110" s="28"/>
      <c r="Z110" s="28"/>
      <c r="AA110" s="29"/>
      <c r="BF110" s="9" t="s">
        <v>1049</v>
      </c>
      <c r="BG110" s="1">
        <v>109</v>
      </c>
    </row>
    <row r="111" spans="1:59">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青</v>
      </c>
      <c r="S111" s="15" t="s">
        <v>1</v>
      </c>
      <c r="T111" s="10" t="str">
        <f>INDEX(AG:AG,W109+1)</f>
        <v>レア</v>
      </c>
      <c r="U111" s="15" t="s">
        <v>2</v>
      </c>
      <c r="V111" s="10">
        <f>INDEX(AI:AI,W109+1)</f>
        <v>3</v>
      </c>
      <c r="W111" s="16"/>
      <c r="X111" s="10" t="str">
        <f>INDEX(AQ:AQ,W109+1)</f>
        <v>クリーチャー1体を対象とし、それを破壊する。そのクリーチャーのオーナーは、「あなたのターン開始時に、このクリーチャーのタフネスに等しいマナを得る。」を持つ0/1の封印の月・トークンを1体召喚する。</v>
      </c>
      <c r="Y111" s="28"/>
      <c r="Z111" s="28"/>
      <c r="AA111" s="29"/>
      <c r="BF111" s="9" t="s">
        <v>1049</v>
      </c>
      <c r="BG111" s="1">
        <v>110</v>
      </c>
    </row>
    <row r="112" spans="1:59">
      <c r="A112" s="1" t="str">
        <f t="shared" si="18"/>
        <v>|色|青|レアリティ|レア|マナコスト|3|</v>
      </c>
      <c r="B112" s="1" t="s">
        <v>1049</v>
      </c>
      <c r="C112" s="1" t="s">
        <v>1069</v>
      </c>
      <c r="D112" s="4" t="s">
        <v>0</v>
      </c>
      <c r="E112" s="1" t="s">
        <v>1069</v>
      </c>
      <c r="F112" s="1" t="str">
        <f>IF(R111=0,"",R111)</f>
        <v>青</v>
      </c>
      <c r="G112" s="1" t="s">
        <v>1069</v>
      </c>
      <c r="H112" s="4" t="s">
        <v>1073</v>
      </c>
      <c r="I112" s="1" t="s">
        <v>1069</v>
      </c>
      <c r="J112" s="1" t="str">
        <f>IF(T111=0,"",T111)</f>
        <v>レア</v>
      </c>
      <c r="K112" s="1" t="s">
        <v>1069</v>
      </c>
      <c r="L112" s="4" t="s">
        <v>1074</v>
      </c>
      <c r="M112" s="1" t="s">
        <v>1069</v>
      </c>
      <c r="N112" s="1">
        <f>IF(V111=0,"",V111)</f>
        <v>3</v>
      </c>
      <c r="O112" s="1" t="s">
        <v>1069</v>
      </c>
      <c r="Q112" s="9" t="s">
        <v>5</v>
      </c>
      <c r="R112" s="10" t="str">
        <f>INDEX(AL:AL,W109+1)</f>
        <v>呪文</v>
      </c>
      <c r="S112" s="15" t="s">
        <v>1075</v>
      </c>
      <c r="T112" s="10">
        <f>INDEX(AN:AN,W109+1)</f>
        <v>0</v>
      </c>
      <c r="U112" s="10">
        <f>INDEX(AO:AO,W109+1)</f>
        <v>0</v>
      </c>
      <c r="V112" s="10">
        <f>INDEX(AP:AP,W109+1)</f>
        <v>0</v>
      </c>
      <c r="W112" s="16"/>
      <c r="X112" s="10" t="str">
        <f>INDEX(AZ:AZ,W109+1)</f>
        <v>クリ</v>
      </c>
      <c r="Y112" s="10" t="str">
        <f>INDEX(BA:BA,W109+1)</f>
        <v/>
      </c>
      <c r="Z112" s="10" t="str">
        <f>INDEX(BB:BB,W109+1)</f>
        <v/>
      </c>
      <c r="AA112" s="10">
        <f>INDEX(BC:BC,W109+1)</f>
        <v>0</v>
      </c>
      <c r="BF112" s="9" t="s">
        <v>1049</v>
      </c>
      <c r="BG112" s="1">
        <v>111</v>
      </c>
    </row>
    <row r="113" spans="1:59">
      <c r="A113" s="1" t="str">
        <f t="shared" si="18"/>
        <v>|種別|呪文|サブタイプ||||</v>
      </c>
      <c r="B113" s="1" t="s">
        <v>1049</v>
      </c>
      <c r="C113" s="1" t="s">
        <v>1069</v>
      </c>
      <c r="D113" s="4" t="s">
        <v>5</v>
      </c>
      <c r="E113" s="1" t="s">
        <v>1069</v>
      </c>
      <c r="F113" s="1" t="str">
        <f>IF(R112=0,"",R112)</f>
        <v>呪文</v>
      </c>
      <c r="G113" s="1" t="s">
        <v>1069</v>
      </c>
      <c r="H113" s="4" t="s">
        <v>1078</v>
      </c>
      <c r="I113" s="1" t="s">
        <v>1069</v>
      </c>
      <c r="J113" s="1" t="str">
        <f>IF(T112=0,"",T112)</f>
        <v/>
      </c>
      <c r="K113" s="1" t="s">
        <v>1069</v>
      </c>
      <c r="L113" s="1" t="str">
        <f>IF(U112=0,"",U112)</f>
        <v/>
      </c>
      <c r="M113" s="1" t="s">
        <v>1069</v>
      </c>
      <c r="N113" s="1" t="str">
        <f>IF(V112=0,"",V112)</f>
        <v/>
      </c>
      <c r="O113" s="1" t="s">
        <v>1069</v>
      </c>
      <c r="Q113" s="9" t="s">
        <v>1079</v>
      </c>
      <c r="R113" s="10" t="str">
        <f>INDEX(BD:BD,W109+1)</f>
        <v>クリーチャー1体を対象とし、それを破壊する。そのクリーチャーのオーナーは、「あなたのターン開始時に、このクリーチャーのタフネスに等しいマナを得る。」を持つ0/1の封印の月・トークンを1体召喚する。</v>
      </c>
      <c r="S113" s="11"/>
      <c r="T113" s="11"/>
      <c r="U113" s="11"/>
      <c r="V113" s="12"/>
      <c r="W113" s="16"/>
      <c r="X113" s="8"/>
      <c r="Y113" s="8"/>
      <c r="Z113" s="8"/>
      <c r="AA113" s="30"/>
      <c r="BF113" s="9" t="s">
        <v>1049</v>
      </c>
      <c r="BG113" s="1">
        <v>112</v>
      </c>
    </row>
    <row r="114" spans="1:59">
      <c r="A114" s="1" t="str">
        <f t="shared" si="18"/>
        <v>|テキスト|&gt;|&gt;|&gt;|&gt;|クリーチャー1体を対象とし、それを破壊する。そのクリーチャーのオーナーは、「あなたのターン開始時に、このクリーチャーのタフネスに等しいマナを得る。」を持つ0/1の封印の月・トークンを1体召喚す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クリーチャー1体を対象とし、それを破壊する。そのクリーチャーのオーナーは、「あなたのターン開始時に、このクリーチャーのタフネスに等しいマナを得る。」を持つ0/1の封印の月・トークンを1体召喚する。</v>
      </c>
      <c r="O114" s="1" t="s">
        <v>1069</v>
      </c>
      <c r="Q114" s="14" t="s">
        <v>21</v>
      </c>
      <c r="R114" s="10" t="str">
        <f>INDEX(BE:BE,W109+1)</f>
        <v>Target creature is Destroyed. That creature's owner summons 1 0/1 Moon Prison token with &amp;#8216;At the beginning of your turn, gain mana equal to this creature's Toughness'.</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row>
    <row r="115" spans="1:59">
      <c r="A115" s="1" t="str">
        <f t="shared" si="18"/>
        <v>|英テキスト|&gt;|&gt;|&gt;|&gt;|Target creature is Destroyed. That creature's owner summons 1 0/1 Moon Prison token with &amp;#8216;At the beginning of your turn, gain mana equal to this creature's Toughness'.|</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Target creature is Destroyed. That creature's owner summons 1 0/1 Moon Prison token with &amp;#8216;At the beginning of your turn, gain mana equal to this creature's Toughness'.</v>
      </c>
      <c r="O115" s="1" t="s">
        <v>1069</v>
      </c>
      <c r="Q115" s="9" t="s">
        <v>12</v>
      </c>
      <c r="R115" s="10">
        <f>IF(INDEX(AX:AX,W109+1)="",0,INDEX(AX:AX,W109+1)&amp;"/"&amp;INDEX(AY:AY,W109+1))</f>
        <v>0</v>
      </c>
      <c r="S115" s="11"/>
      <c r="T115" s="11"/>
      <c r="U115" s="11"/>
      <c r="V115" s="12"/>
      <c r="W115" s="16"/>
      <c r="X115" s="9"/>
      <c r="Y115" s="28"/>
      <c r="Z115" s="28"/>
      <c r="AA115" s="29"/>
      <c r="BF115" s="9" t="s">
        <v>1049</v>
      </c>
      <c r="BG115" s="1">
        <v>114</v>
      </c>
    </row>
    <row r="116" spans="1:59">
      <c r="A116" s="1" t="str">
        <f t="shared" si="18"/>
        <v>|PT|&gt;||シールド数|&gt;||</v>
      </c>
      <c r="B116" s="1" t="s">
        <v>1049</v>
      </c>
      <c r="C116" s="1" t="s">
        <v>1069</v>
      </c>
      <c r="D116" s="1" t="s">
        <v>12</v>
      </c>
      <c r="E116" s="1" t="s">
        <v>1069</v>
      </c>
      <c r="F116" s="1" t="s">
        <v>1083</v>
      </c>
      <c r="G116" s="1" t="s">
        <v>1069</v>
      </c>
      <c r="H116" s="1" t="str">
        <f>IF(R115=0,"",R115)</f>
        <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row>
    <row r="117" spans="1:59">
      <c r="A117" s="1" t="str">
        <f t="shared" si="18"/>
        <v>&amp;br;&amp;br;</v>
      </c>
      <c r="B117" s="1" t="s">
        <v>1049</v>
      </c>
      <c r="C117" s="1" t="s">
        <v>1097</v>
      </c>
      <c r="R117" s="1"/>
      <c r="S117" s="1"/>
      <c r="T117" s="1"/>
      <c r="U117" s="1"/>
      <c r="V117" s="1"/>
      <c r="BF117" s="9" t="s">
        <v>1049</v>
      </c>
      <c r="BG117" s="1">
        <v>116</v>
      </c>
    </row>
    <row r="118" spans="1:59">
      <c r="A118" s="1" t="str">
        <f t="shared" si="18"/>
        <v>#back(text=戻る,left)</v>
      </c>
      <c r="B118" s="1" t="s">
        <v>1049</v>
      </c>
      <c r="C118" s="1" t="s">
        <v>1100</v>
      </c>
      <c r="R118" s="1"/>
      <c r="S118" s="1"/>
      <c r="T118" s="1"/>
      <c r="U118" s="1"/>
      <c r="V118" s="1"/>
      <c r="BF118" s="9" t="s">
        <v>1049</v>
      </c>
      <c r="BG118" s="1">
        <v>117</v>
      </c>
    </row>
    <row r="119" spans="1:59">
      <c r="A119" s="1" t="str">
        <f t="shared" si="18"/>
        <v>&amp;br;</v>
      </c>
      <c r="B119" s="1" t="s">
        <v>1049</v>
      </c>
      <c r="C119" s="1" t="s">
        <v>1048</v>
      </c>
      <c r="R119" s="1"/>
      <c r="S119" s="1"/>
      <c r="T119" s="1"/>
      <c r="U119" s="1"/>
      <c r="V119" s="1"/>
      <c r="BF119" s="9" t="s">
        <v>1049</v>
      </c>
      <c r="BG119" s="1">
        <v>118</v>
      </c>
    </row>
    <row r="120" spans="1:59">
      <c r="A120" s="1" t="str">
        <f t="shared" si="18"/>
        <v>#comment(above,nsize=[15],size=[30],num=[10])</v>
      </c>
      <c r="B120" s="1" t="s">
        <v>1049</v>
      </c>
      <c r="C120" s="1" t="s">
        <v>1108</v>
      </c>
      <c r="R120" s="1"/>
      <c r="S120" s="1"/>
      <c r="T120" s="1"/>
      <c r="U120" s="1"/>
      <c r="V120" s="1"/>
      <c r="BF120" s="9" t="s">
        <v>1049</v>
      </c>
      <c r="BG120" s="1">
        <v>119</v>
      </c>
    </row>
    <row r="121" spans="1:59">
      <c r="A121" s="1" t="str">
        <f t="shared" si="18"/>
        <v>&amp;br;&amp;br;</v>
      </c>
      <c r="B121" s="1" t="s">
        <v>1049</v>
      </c>
      <c r="C121" s="1" t="s">
        <v>1097</v>
      </c>
      <c r="R121" s="1"/>
      <c r="S121" s="1"/>
      <c r="T121" s="1"/>
      <c r="U121" s="1"/>
      <c r="V121" s="1"/>
      <c r="BF121" s="9" t="s">
        <v>1049</v>
      </c>
      <c r="BG121" s="1">
        <v>120</v>
      </c>
    </row>
    <row r="122" spans="1:59">
      <c r="A122" s="1" t="str">
        <f t="shared" si="18"/>
        <v/>
      </c>
      <c r="B122" s="1" t="s">
        <v>1049</v>
      </c>
      <c r="Q122" s="5"/>
      <c r="R122" s="6"/>
      <c r="S122" s="6"/>
      <c r="T122" s="6"/>
      <c r="U122" s="6"/>
      <c r="V122" s="7"/>
      <c r="W122" s="8">
        <v>10</v>
      </c>
      <c r="X122" s="5"/>
      <c r="Y122" s="26"/>
      <c r="Z122" s="26"/>
      <c r="AA122" s="27"/>
      <c r="BF122" s="9" t="s">
        <v>1049</v>
      </c>
      <c r="BG122" s="1">
        <v>121</v>
      </c>
    </row>
    <row r="123" spans="1:59">
      <c r="A123" s="1" t="str">
        <f t="shared" si="18"/>
        <v>*波止場の潜入者/Wharf Infiltrator</v>
      </c>
      <c r="B123" s="1" t="s">
        <v>1049</v>
      </c>
      <c r="C123" s="1" t="str">
        <f>"*"&amp;R123&amp;"/"&amp;T123</f>
        <v>*波止場の潜入者/Wharf Infiltrator</v>
      </c>
      <c r="Q123" s="9" t="s">
        <v>3</v>
      </c>
      <c r="R123" s="10" t="str">
        <f>INDEX(AJ:AJ,W122+1)</f>
        <v>波止場の潜入者</v>
      </c>
      <c r="S123" s="11" t="s">
        <v>4</v>
      </c>
      <c r="T123" s="10" t="str">
        <f>INDEX(AK:AK,W122+1)</f>
        <v>Wharf Infiltrator</v>
      </c>
      <c r="U123" s="11"/>
      <c r="V123" s="12"/>
      <c r="W123" s="13"/>
      <c r="X123" s="9"/>
      <c r="Y123" s="28"/>
      <c r="Z123" s="28"/>
      <c r="AA123" s="29"/>
      <c r="BF123" s="9" t="s">
        <v>1049</v>
      </c>
      <c r="BG123" s="1">
        <v>122</v>
      </c>
    </row>
    <row r="124" spans="1:59">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青</v>
      </c>
      <c r="S124" s="15" t="s">
        <v>1</v>
      </c>
      <c r="T124" s="10" t="str">
        <f>INDEX(AG:AG,W122+1)</f>
        <v>レア</v>
      </c>
      <c r="U124" s="15" t="s">
        <v>2</v>
      </c>
      <c r="V124" s="10">
        <f>INDEX(AI:AI,W122+1)</f>
        <v>13</v>
      </c>
      <c r="W124" s="16"/>
      <c r="X124" s="10" t="str">
        <f>INDEX(AQ:AQ,W122+1)</f>
        <v>ブロックされない</v>
      </c>
      <c r="Y124" s="28"/>
      <c r="Z124" s="28"/>
      <c r="AA124" s="29"/>
      <c r="BF124" s="9" t="s">
        <v>1049</v>
      </c>
      <c r="BG124" s="1">
        <v>123</v>
      </c>
    </row>
    <row r="125" spans="1:59">
      <c r="A125" s="1" t="str">
        <f t="shared" si="18"/>
        <v>|色|青|レアリティ|レア|マナコスト|13|</v>
      </c>
      <c r="B125" s="1" t="s">
        <v>1049</v>
      </c>
      <c r="C125" s="1" t="s">
        <v>1069</v>
      </c>
      <c r="D125" s="4" t="s">
        <v>0</v>
      </c>
      <c r="E125" s="1" t="s">
        <v>1069</v>
      </c>
      <c r="F125" s="1" t="str">
        <f>IF(R124=0,"",R124)</f>
        <v>青</v>
      </c>
      <c r="G125" s="1" t="s">
        <v>1069</v>
      </c>
      <c r="H125" s="4" t="s">
        <v>1073</v>
      </c>
      <c r="I125" s="1" t="s">
        <v>1069</v>
      </c>
      <c r="J125" s="1" t="str">
        <f>IF(T124=0,"",T124)</f>
        <v>レア</v>
      </c>
      <c r="K125" s="1" t="s">
        <v>1069</v>
      </c>
      <c r="L125" s="4" t="s">
        <v>1074</v>
      </c>
      <c r="M125" s="1" t="s">
        <v>1069</v>
      </c>
      <c r="N125" s="1">
        <f>IF(V124=0,"",V124)</f>
        <v>13</v>
      </c>
      <c r="O125" s="1" t="s">
        <v>1069</v>
      </c>
      <c r="Q125" s="9" t="s">
        <v>5</v>
      </c>
      <c r="R125" s="10" t="str">
        <f>INDEX(AL:AL,W122+1)</f>
        <v>クリーチャー</v>
      </c>
      <c r="S125" s="15" t="s">
        <v>1075</v>
      </c>
      <c r="T125" s="10" t="str">
        <f>INDEX(AN:AN,W122+1)</f>
        <v>人間</v>
      </c>
      <c r="U125" s="10" t="str">
        <f>INDEX(AO:AO,W122+1)</f>
        <v>ホラー</v>
      </c>
      <c r="V125" s="10">
        <f>INDEX(AP:AP,W122+1)</f>
        <v>0</v>
      </c>
      <c r="W125" s="16"/>
      <c r="X125" s="10" t="str">
        <f>INDEX(AZ:AZ,W122+1)</f>
        <v>ブロ</v>
      </c>
      <c r="Y125" s="10" t="str">
        <f>INDEX(BA:BA,W122+1)</f>
        <v/>
      </c>
      <c r="Z125" s="10" t="str">
        <f>INDEX(BB:BB,W122+1)</f>
        <v/>
      </c>
      <c r="AA125" s="10">
        <f>INDEX(BC:BC,W122+1)</f>
        <v>0</v>
      </c>
      <c r="BF125" s="9" t="s">
        <v>1049</v>
      </c>
      <c r="BG125" s="1">
        <v>124</v>
      </c>
    </row>
    <row r="126" spans="1:59">
      <c r="A126" s="1" t="str">
        <f t="shared" si="18"/>
        <v>|種別|クリーチャー|サブタイプ|人間|ホラー||</v>
      </c>
      <c r="B126" s="1" t="s">
        <v>1049</v>
      </c>
      <c r="C126" s="1" t="s">
        <v>1069</v>
      </c>
      <c r="D126" s="4" t="s">
        <v>5</v>
      </c>
      <c r="E126" s="1" t="s">
        <v>1069</v>
      </c>
      <c r="F126" s="1" t="str">
        <f>IF(R125=0,"",R125)</f>
        <v>クリーチャー</v>
      </c>
      <c r="G126" s="1" t="s">
        <v>1069</v>
      </c>
      <c r="H126" s="4" t="s">
        <v>1078</v>
      </c>
      <c r="I126" s="1" t="s">
        <v>1069</v>
      </c>
      <c r="J126" s="1" t="str">
        <f>IF(T125=0,"",T125)</f>
        <v>人間</v>
      </c>
      <c r="K126" s="1" t="s">
        <v>1069</v>
      </c>
      <c r="L126" s="1" t="str">
        <f>IF(U125=0,"",U125)</f>
        <v>ホラー</v>
      </c>
      <c r="M126" s="1" t="s">
        <v>1069</v>
      </c>
      <c r="N126" s="1" t="str">
        <f>IF(V125=0,"",V125)</f>
        <v/>
      </c>
      <c r="O126" s="1" t="s">
        <v>1069</v>
      </c>
      <c r="Q126" s="9" t="s">
        <v>1079</v>
      </c>
      <c r="R126" s="10" t="str">
        <f>INDEX(BD:BD,W122+1)</f>
        <v>ブロックされない&amp;br;このクリーチャーが対戦相手に戦闘ダメージを与えたとき、あなたはカードを1枚捨てて1枚引く。&amp;br;あなたがクリーチャーを捨てたとき、あなたは3/2のエルドラージ･ホラー･トークンを1体召喚する。</v>
      </c>
      <c r="S126" s="11"/>
      <c r="T126" s="11"/>
      <c r="U126" s="11"/>
      <c r="V126" s="12"/>
      <c r="W126" s="16"/>
      <c r="X126" s="8"/>
      <c r="Y126" s="8"/>
      <c r="Z126" s="8"/>
      <c r="AA126" s="30"/>
      <c r="BF126" s="9" t="s">
        <v>1049</v>
      </c>
      <c r="BG126" s="1">
        <v>125</v>
      </c>
    </row>
    <row r="127" spans="1:59">
      <c r="A127" s="1" t="str">
        <f t="shared" si="18"/>
        <v>|テキスト|&gt;|&gt;|&gt;|&gt;|ブロックされない&amp;br;このクリーチャーが対戦相手に戦闘ダメージを与えたとき、あなたはカードを1枚捨てて1枚引く。&amp;br;あなたがクリーチャーを捨てたとき、あなたは3/2のエルドラージ･ホラー･トークンを1体召喚す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ブロックされない&amp;br;このクリーチャーが対戦相手に戦闘ダメージを与えたとき、あなたはカードを1枚捨てて1枚引く。&amp;br;あなたがクリーチャーを捨てたとき、あなたは3/2のエルドラージ･ホラー･トークンを1体召喚する。</v>
      </c>
      <c r="O127" s="1" t="s">
        <v>1069</v>
      </c>
      <c r="Q127" s="14" t="s">
        <v>21</v>
      </c>
      <c r="R127" s="10" t="str">
        <f>INDEX(BE:BE,W122+1)</f>
        <v>When this creature deals combat damage to your opponent, you Discard  1 and draw 1 card.&amp;br;When you Discard  a creature, you summon 1 3/2 Eldrazi Horror token.</v>
      </c>
      <c r="S127" s="11" t="s">
        <v>1173</v>
      </c>
      <c r="T127" s="10" t="str">
        <f>IF(X127="","",X127&amp;IF(Y127="",""," "&amp;Y127)&amp;IF(Z127="",""," "&amp;Z127)&amp;IF(AA127="",""," "&amp;AA127))</f>
        <v>Unblockable  </v>
      </c>
      <c r="U127" s="11"/>
      <c r="V127" s="12"/>
      <c r="W127" s="16" t="s">
        <v>1084</v>
      </c>
      <c r="X127" s="9" t="str">
        <f t="shared" ref="X127:AA127" si="28">IF(ISERROR(IF(LEN(X126)&gt;1,X126,VLOOKUP(X125,$AC:$AD,2,FALSE))),"",IF(LEN(X126)&gt;1,X126,VLOOKUP(X125,$AC:$AD,2,FALSE)))</f>
        <v>Unblockable</v>
      </c>
      <c r="Y127" s="9" t="str">
        <f t="shared" si="28"/>
        <v/>
      </c>
      <c r="Z127" s="9" t="str">
        <f t="shared" si="28"/>
        <v/>
      </c>
      <c r="AA127" s="9" t="str">
        <f t="shared" si="28"/>
        <v> </v>
      </c>
      <c r="BF127" s="9" t="s">
        <v>1049</v>
      </c>
      <c r="BG127" s="1">
        <v>126</v>
      </c>
    </row>
    <row r="128" spans="1:59">
      <c r="A128" s="1" t="str">
        <f t="shared" si="18"/>
        <v>|英テキスト|&gt;|&gt;|&gt;|&gt;|Unblockable  &amp;br;When this creature deals combat damage to your opponent, you Discard  1 and draw 1 card.&amp;br;When you Discard  a creature, you summon 1 3/2 Eldrazi Horror token.|</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Unblockable  &amp;br;When this creature deals combat damage to your opponent, you Discard  1 and draw 1 card.&amp;br;When you Discard  a creature, you summon 1 3/2 Eldrazi Horror token.</v>
      </c>
      <c r="O128" s="1" t="s">
        <v>1069</v>
      </c>
      <c r="Q128" s="9" t="s">
        <v>12</v>
      </c>
      <c r="R128" s="10" t="str">
        <f>IF(INDEX(AX:AX,W122+1)="",0,INDEX(AX:AX,W122+1)&amp;"/"&amp;INDEX(AY:AY,W122+1))</f>
        <v>5/5</v>
      </c>
      <c r="S128" s="11"/>
      <c r="T128" s="11"/>
      <c r="U128" s="11"/>
      <c r="V128" s="12"/>
      <c r="W128" s="16"/>
      <c r="X128" s="9"/>
      <c r="Y128" s="28"/>
      <c r="Z128" s="28"/>
      <c r="AA128" s="29"/>
      <c r="BF128" s="9" t="s">
        <v>1049</v>
      </c>
      <c r="BG128" s="1">
        <v>127</v>
      </c>
    </row>
    <row r="129" spans="1:59">
      <c r="A129" s="1" t="str">
        <f t="shared" si="18"/>
        <v>|PT|&gt;|5/5|シールド数|&gt;||</v>
      </c>
      <c r="B129" s="1" t="s">
        <v>1049</v>
      </c>
      <c r="C129" s="1" t="s">
        <v>1069</v>
      </c>
      <c r="D129" s="1" t="s">
        <v>12</v>
      </c>
      <c r="E129" s="1" t="s">
        <v>1069</v>
      </c>
      <c r="F129" s="1" t="s">
        <v>1083</v>
      </c>
      <c r="G129" s="1" t="s">
        <v>1069</v>
      </c>
      <c r="H129" s="1" t="str">
        <f>IF(R128=0,"",R128)</f>
        <v>5/5</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row>
    <row r="130" spans="1:59">
      <c r="A130" s="1" t="str">
        <f t="shared" si="18"/>
        <v>&amp;br;&amp;br;</v>
      </c>
      <c r="B130" s="1" t="s">
        <v>1049</v>
      </c>
      <c r="C130" s="1" t="s">
        <v>1097</v>
      </c>
      <c r="R130" s="1"/>
      <c r="S130" s="1"/>
      <c r="T130" s="1"/>
      <c r="U130" s="1"/>
      <c r="V130" s="1"/>
      <c r="BF130" s="9" t="s">
        <v>1049</v>
      </c>
      <c r="BG130" s="1">
        <v>129</v>
      </c>
    </row>
    <row r="131" spans="1:59">
      <c r="A131" s="1" t="str">
        <f t="shared" si="18"/>
        <v>#back(text=戻る,left)</v>
      </c>
      <c r="B131" s="1" t="s">
        <v>1049</v>
      </c>
      <c r="C131" s="1" t="s">
        <v>1100</v>
      </c>
      <c r="R131" s="1"/>
      <c r="S131" s="1"/>
      <c r="T131" s="1"/>
      <c r="U131" s="1"/>
      <c r="V131" s="1"/>
      <c r="BF131" s="9" t="s">
        <v>1049</v>
      </c>
      <c r="BG131" s="1">
        <v>130</v>
      </c>
    </row>
    <row r="132" spans="1:59">
      <c r="A132" s="1" t="str">
        <f t="shared" si="18"/>
        <v>&amp;br;</v>
      </c>
      <c r="B132" s="1" t="s">
        <v>1049</v>
      </c>
      <c r="C132" s="1" t="s">
        <v>1048</v>
      </c>
      <c r="R132" s="1"/>
      <c r="S132" s="1"/>
      <c r="T132" s="1"/>
      <c r="U132" s="1"/>
      <c r="V132" s="1"/>
      <c r="BF132" s="9" t="s">
        <v>1049</v>
      </c>
      <c r="BG132" s="1">
        <v>131</v>
      </c>
    </row>
    <row r="133" spans="1:59">
      <c r="A133" s="1" t="str">
        <f t="shared" si="18"/>
        <v>#comment(above,nsize=[15],size=[30],num=[10])</v>
      </c>
      <c r="B133" s="1" t="s">
        <v>1049</v>
      </c>
      <c r="C133" s="1" t="s">
        <v>1108</v>
      </c>
      <c r="R133" s="1"/>
      <c r="S133" s="1"/>
      <c r="T133" s="1"/>
      <c r="U133" s="1"/>
      <c r="V133" s="1"/>
      <c r="BF133" s="9" t="s">
        <v>1049</v>
      </c>
      <c r="BG133" s="1">
        <v>132</v>
      </c>
    </row>
    <row r="134" spans="1:59">
      <c r="A134" s="1" t="str">
        <f t="shared" ref="A134:A197" si="29">CONCATENATE(C134,D134,E134,F134,G134,H134,I134,J134,K134,L134,M134,N134,O134,P134)</f>
        <v>&amp;br;&amp;br;</v>
      </c>
      <c r="B134" s="1" t="s">
        <v>1049</v>
      </c>
      <c r="C134" s="1" t="s">
        <v>1097</v>
      </c>
      <c r="R134" s="1"/>
      <c r="S134" s="1"/>
      <c r="T134" s="1"/>
      <c r="U134" s="1"/>
      <c r="V134" s="1"/>
      <c r="BF134" s="9" t="s">
        <v>1049</v>
      </c>
      <c r="BG134" s="1">
        <v>133</v>
      </c>
    </row>
    <row r="135" spans="1:59">
      <c r="A135" s="1" t="str">
        <f t="shared" si="29"/>
        <v/>
      </c>
      <c r="B135" s="1" t="s">
        <v>1049</v>
      </c>
      <c r="Q135" s="5"/>
      <c r="R135" s="6"/>
      <c r="S135" s="6"/>
      <c r="T135" s="6"/>
      <c r="U135" s="6"/>
      <c r="V135" s="7"/>
      <c r="W135" s="8">
        <v>11</v>
      </c>
      <c r="X135" s="5"/>
      <c r="Y135" s="26"/>
      <c r="Z135" s="26"/>
      <c r="AA135" s="27"/>
      <c r="BF135" s="9" t="s">
        <v>1049</v>
      </c>
      <c r="BG135" s="1">
        <v>134</v>
      </c>
    </row>
    <row r="136" spans="1:59">
      <c r="A136" s="1" t="str">
        <f t="shared" si="29"/>
        <v>*意識の拡張/Mind's Dilation</v>
      </c>
      <c r="B136" s="1" t="s">
        <v>1049</v>
      </c>
      <c r="C136" s="1" t="str">
        <f>"*"&amp;R136&amp;"/"&amp;T136</f>
        <v>*意識の拡張/Mind's Dilation</v>
      </c>
      <c r="Q136" s="9" t="s">
        <v>3</v>
      </c>
      <c r="R136" s="10" t="str">
        <f>INDEX(AJ:AJ,W135+1)</f>
        <v>意識の拡張</v>
      </c>
      <c r="S136" s="11" t="s">
        <v>4</v>
      </c>
      <c r="T136" s="10" t="str">
        <f>INDEX(AK:AK,W135+1)</f>
        <v>Mind's Dilation</v>
      </c>
      <c r="U136" s="11"/>
      <c r="V136" s="12"/>
      <c r="W136" s="13"/>
      <c r="X136" s="9"/>
      <c r="Y136" s="28"/>
      <c r="Z136" s="28"/>
      <c r="AA136" s="29"/>
      <c r="BF136" s="9" t="s">
        <v>1049</v>
      </c>
      <c r="BG136" s="1">
        <v>135</v>
      </c>
    </row>
    <row r="137" spans="1:59">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青</v>
      </c>
      <c r="S137" s="15" t="s">
        <v>1</v>
      </c>
      <c r="T137" s="10" t="str">
        <f>INDEX(AG:AG,W135+1)</f>
        <v>神話レア</v>
      </c>
      <c r="U137" s="15" t="s">
        <v>2</v>
      </c>
      <c r="V137" s="10">
        <f>INDEX(AI:AI,W135+1)</f>
        <v>8</v>
      </c>
      <c r="W137" s="16"/>
      <c r="X137" s="10" t="str">
        <f>INDEX(AQ:AQ,W135+1)</f>
        <v>対戦相手が呪文を唱えたとき、あなたは5マナを得る。</v>
      </c>
      <c r="Y137" s="28"/>
      <c r="Z137" s="28"/>
      <c r="AA137" s="29"/>
      <c r="BF137" s="9" t="s">
        <v>1049</v>
      </c>
      <c r="BG137" s="1">
        <v>136</v>
      </c>
    </row>
    <row r="138" spans="1:59">
      <c r="A138" s="1" t="str">
        <f t="shared" si="29"/>
        <v>|色|青|レアリティ|神話レア|マナコスト|8|</v>
      </c>
      <c r="B138" s="1" t="s">
        <v>1049</v>
      </c>
      <c r="C138" s="1" t="s">
        <v>1069</v>
      </c>
      <c r="D138" s="4" t="s">
        <v>0</v>
      </c>
      <c r="E138" s="1" t="s">
        <v>1069</v>
      </c>
      <c r="F138" s="1" t="str">
        <f>IF(R137=0,"",R137)</f>
        <v>青</v>
      </c>
      <c r="G138" s="1" t="s">
        <v>1069</v>
      </c>
      <c r="H138" s="4" t="s">
        <v>1073</v>
      </c>
      <c r="I138" s="1" t="s">
        <v>1069</v>
      </c>
      <c r="J138" s="1" t="str">
        <f>IF(T137=0,"",T137)</f>
        <v>神話レア</v>
      </c>
      <c r="K138" s="1" t="s">
        <v>1069</v>
      </c>
      <c r="L138" s="4" t="s">
        <v>1074</v>
      </c>
      <c r="M138" s="1" t="s">
        <v>1069</v>
      </c>
      <c r="N138" s="1">
        <f>IF(V137=0,"",V137)</f>
        <v>8</v>
      </c>
      <c r="O138" s="1" t="s">
        <v>1069</v>
      </c>
      <c r="Q138" s="9" t="s">
        <v>5</v>
      </c>
      <c r="R138" s="10" t="str">
        <f>INDEX(AL:AL,W135+1)</f>
        <v>サポート</v>
      </c>
      <c r="S138" s="15" t="s">
        <v>1075</v>
      </c>
      <c r="T138" s="10">
        <f>INDEX(AN:AN,W135+1)</f>
        <v>0</v>
      </c>
      <c r="U138" s="10">
        <f>INDEX(AO:AO,W135+1)</f>
        <v>0</v>
      </c>
      <c r="V138" s="10">
        <f>INDEX(AP:AP,W135+1)</f>
        <v>0</v>
      </c>
      <c r="W138" s="16"/>
      <c r="X138" s="10" t="str">
        <f>INDEX(AZ:AZ,W135+1)</f>
        <v>対戦</v>
      </c>
      <c r="Y138" s="10" t="str">
        <f>INDEX(BA:BA,W135+1)</f>
        <v/>
      </c>
      <c r="Z138" s="10" t="str">
        <f>INDEX(BB:BB,W135+1)</f>
        <v/>
      </c>
      <c r="AA138" s="10">
        <f>INDEX(BC:BC,W135+1)</f>
        <v>0</v>
      </c>
      <c r="BF138" s="9" t="s">
        <v>1049</v>
      </c>
      <c r="BG138" s="1">
        <v>137</v>
      </c>
    </row>
    <row r="139" spans="1:59">
      <c r="A139" s="1" t="str">
        <f t="shared" si="29"/>
        <v>|種別|サポート|サブタイプ||||</v>
      </c>
      <c r="B139" s="1" t="s">
        <v>1049</v>
      </c>
      <c r="C139" s="1" t="s">
        <v>1069</v>
      </c>
      <c r="D139" s="4" t="s">
        <v>5</v>
      </c>
      <c r="E139" s="1" t="s">
        <v>1069</v>
      </c>
      <c r="F139" s="1" t="str">
        <f>IF(R138=0,"",R138)</f>
        <v>サポート</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対戦相手が呪文を唱えたとき、あなたは5マナを得る。</v>
      </c>
      <c r="S139" s="11"/>
      <c r="T139" s="11"/>
      <c r="U139" s="11"/>
      <c r="V139" s="12"/>
      <c r="W139" s="16"/>
      <c r="X139" s="8"/>
      <c r="Y139" s="8"/>
      <c r="Z139" s="8"/>
      <c r="AA139" s="30"/>
      <c r="BF139" s="9" t="s">
        <v>1049</v>
      </c>
      <c r="BG139" s="1">
        <v>138</v>
      </c>
    </row>
    <row r="140" spans="1:59">
      <c r="A140" s="1" t="str">
        <f t="shared" si="29"/>
        <v>|テキスト|&gt;|&gt;|&gt;|&gt;|対戦相手が呪文を唱えたとき、あなたは5マナを得る。|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対戦相手が呪文を唱えたとき、あなたは5マナを得る。</v>
      </c>
      <c r="O140" s="1" t="s">
        <v>1069</v>
      </c>
      <c r="Q140" s="14" t="s">
        <v>21</v>
      </c>
      <c r="R140" s="10" t="str">
        <f>INDEX(BE:BE,W135+1)</f>
        <v>When your opponent casts a spell, you gain 5 mana.</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row>
    <row r="141" spans="1:59">
      <c r="A141" s="1" t="str">
        <f t="shared" si="29"/>
        <v>|英テキスト|&gt;|&gt;|&gt;|&gt;|When your opponent casts a spell, you gain 5 mana.|</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When your opponent casts a spell, you gain 5 mana.</v>
      </c>
      <c r="O141" s="1" t="s">
        <v>1069</v>
      </c>
      <c r="Q141" s="9" t="s">
        <v>12</v>
      </c>
      <c r="R141" s="10">
        <f>IF(INDEX(AX:AX,W135+1)="",0,INDEX(AX:AX,W135+1)&amp;"/"&amp;INDEX(AY:AY,W135+1))</f>
        <v>0</v>
      </c>
      <c r="S141" s="11"/>
      <c r="T141" s="11"/>
      <c r="U141" s="11"/>
      <c r="V141" s="12"/>
      <c r="W141" s="16"/>
      <c r="X141" s="9"/>
      <c r="Y141" s="28"/>
      <c r="Z141" s="28"/>
      <c r="AA141" s="29"/>
      <c r="BF141" s="9" t="s">
        <v>1049</v>
      </c>
      <c r="BG141" s="1">
        <v>140</v>
      </c>
    </row>
    <row r="142" spans="1:59">
      <c r="A142" s="1" t="str">
        <f t="shared" si="29"/>
        <v>|PT|&gt;||シールド数|&gt;|9|</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f>IF(R142=0,"",R142)</f>
        <v>9</v>
      </c>
      <c r="O142" s="1" t="s">
        <v>1069</v>
      </c>
      <c r="Q142" s="17" t="s">
        <v>13</v>
      </c>
      <c r="R142" s="10">
        <f>INDEX(AW:AW,W135+1)</f>
        <v>9</v>
      </c>
      <c r="S142" s="18"/>
      <c r="T142" s="18"/>
      <c r="U142" s="18"/>
      <c r="V142" s="19"/>
      <c r="W142" s="20"/>
      <c r="X142" s="21"/>
      <c r="Y142" s="31"/>
      <c r="Z142" s="31"/>
      <c r="AA142" s="32"/>
      <c r="BF142" s="9" t="s">
        <v>1049</v>
      </c>
      <c r="BG142" s="1">
        <v>141</v>
      </c>
    </row>
    <row r="143" spans="1:59">
      <c r="A143" s="1" t="str">
        <f t="shared" si="29"/>
        <v>&amp;br;&amp;br;</v>
      </c>
      <c r="B143" s="1" t="s">
        <v>1049</v>
      </c>
      <c r="C143" s="1" t="s">
        <v>1097</v>
      </c>
      <c r="R143" s="1"/>
      <c r="S143" s="1"/>
      <c r="T143" s="1"/>
      <c r="U143" s="1"/>
      <c r="V143" s="1"/>
      <c r="BF143" s="9" t="s">
        <v>1049</v>
      </c>
      <c r="BG143" s="1">
        <v>142</v>
      </c>
    </row>
    <row r="144" spans="1:59">
      <c r="A144" s="1" t="str">
        <f t="shared" si="29"/>
        <v>#back(text=戻る,left)</v>
      </c>
      <c r="B144" s="1" t="s">
        <v>1049</v>
      </c>
      <c r="C144" s="1" t="s">
        <v>1100</v>
      </c>
      <c r="R144" s="1"/>
      <c r="S144" s="1"/>
      <c r="T144" s="1"/>
      <c r="U144" s="1"/>
      <c r="V144" s="1"/>
      <c r="BF144" s="9" t="s">
        <v>1049</v>
      </c>
      <c r="BG144" s="1">
        <v>143</v>
      </c>
    </row>
    <row r="145" spans="1:59">
      <c r="A145" s="1" t="str">
        <f t="shared" si="29"/>
        <v>&amp;br;</v>
      </c>
      <c r="B145" s="1" t="s">
        <v>1049</v>
      </c>
      <c r="C145" s="1" t="s">
        <v>1048</v>
      </c>
      <c r="R145" s="1"/>
      <c r="S145" s="1"/>
      <c r="T145" s="1"/>
      <c r="U145" s="1"/>
      <c r="V145" s="1"/>
      <c r="BF145" s="9" t="s">
        <v>1049</v>
      </c>
      <c r="BG145" s="1">
        <v>144</v>
      </c>
    </row>
    <row r="146" spans="1:59">
      <c r="A146" s="1" t="str">
        <f t="shared" si="29"/>
        <v>#comment(above,nsize=[15],size=[30],num=[10])</v>
      </c>
      <c r="B146" s="1" t="s">
        <v>1049</v>
      </c>
      <c r="C146" s="1" t="s">
        <v>1108</v>
      </c>
      <c r="R146" s="1"/>
      <c r="S146" s="1"/>
      <c r="T146" s="1"/>
      <c r="U146" s="1"/>
      <c r="V146" s="1"/>
      <c r="BF146" s="9" t="s">
        <v>1049</v>
      </c>
      <c r="BG146" s="1">
        <v>145</v>
      </c>
    </row>
    <row r="147" spans="1:59">
      <c r="A147" s="1" t="str">
        <f t="shared" si="29"/>
        <v>&amp;br;&amp;br;</v>
      </c>
      <c r="B147" s="1" t="s">
        <v>1049</v>
      </c>
      <c r="C147" s="1" t="s">
        <v>1097</v>
      </c>
      <c r="R147" s="1"/>
      <c r="S147" s="1"/>
      <c r="T147" s="1"/>
      <c r="U147" s="1"/>
      <c r="V147" s="1"/>
      <c r="BF147" s="9" t="s">
        <v>1049</v>
      </c>
      <c r="BG147" s="1">
        <v>146</v>
      </c>
    </row>
    <row r="148" spans="1:59">
      <c r="A148" s="1" t="str">
        <f t="shared" si="29"/>
        <v/>
      </c>
      <c r="B148" s="1" t="s">
        <v>1049</v>
      </c>
      <c r="Q148" s="5"/>
      <c r="R148" s="6"/>
      <c r="S148" s="6"/>
      <c r="T148" s="6"/>
      <c r="U148" s="6"/>
      <c r="V148" s="7"/>
      <c r="W148" s="8">
        <v>12</v>
      </c>
      <c r="X148" s="5"/>
      <c r="Y148" s="26"/>
      <c r="Z148" s="26"/>
      <c r="AA148" s="27"/>
      <c r="BF148" s="9" t="s">
        <v>1049</v>
      </c>
      <c r="BG148" s="1">
        <v>147</v>
      </c>
    </row>
    <row r="149" spans="1:59">
      <c r="A149" s="1" t="str">
        <f t="shared" si="29"/>
        <v>*0/0</v>
      </c>
      <c r="B149" s="1" t="s">
        <v>1049</v>
      </c>
      <c r="C149" s="1" t="str">
        <f>"*"&amp;R149&amp;"/"&amp;T149</f>
        <v>*0/0</v>
      </c>
      <c r="Q149" s="9" t="s">
        <v>3</v>
      </c>
      <c r="R149" s="10">
        <f>INDEX(AJ:AJ,W148+1)</f>
        <v>0</v>
      </c>
      <c r="S149" s="11" t="s">
        <v>4</v>
      </c>
      <c r="T149" s="10">
        <f>INDEX(AK:AK,W148+1)</f>
        <v>0</v>
      </c>
      <c r="U149" s="11"/>
      <c r="V149" s="12"/>
      <c r="W149" s="13"/>
      <c r="X149" s="9"/>
      <c r="Y149" s="28"/>
      <c r="Z149" s="28"/>
      <c r="AA149" s="29"/>
      <c r="BF149" s="9" t="s">
        <v>1049</v>
      </c>
      <c r="BG149" s="1">
        <v>148</v>
      </c>
    </row>
    <row r="150" spans="1:59">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青</v>
      </c>
      <c r="S150" s="15" t="s">
        <v>1</v>
      </c>
      <c r="T150" s="10">
        <f>INDEX(AG:AG,W148+1)</f>
        <v>0</v>
      </c>
      <c r="U150" s="15" t="s">
        <v>2</v>
      </c>
      <c r="V150" s="10">
        <f>INDEX(AI:AI,W148+1)</f>
        <v>0</v>
      </c>
      <c r="W150" s="16"/>
      <c r="X150" s="10">
        <f>INDEX(AQ:AQ,W148+1)</f>
        <v>0</v>
      </c>
      <c r="Y150" s="28"/>
      <c r="Z150" s="28"/>
      <c r="AA150" s="29"/>
      <c r="BF150" s="9" t="s">
        <v>1049</v>
      </c>
      <c r="BG150" s="1">
        <v>149</v>
      </c>
    </row>
    <row r="151" spans="1:59">
      <c r="A151" s="1" t="str">
        <f t="shared" si="29"/>
        <v>|色|青|レアリティ||マナコスト||</v>
      </c>
      <c r="B151" s="1" t="s">
        <v>1049</v>
      </c>
      <c r="C151" s="1" t="s">
        <v>1069</v>
      </c>
      <c r="D151" s="4" t="s">
        <v>0</v>
      </c>
      <c r="E151" s="1" t="s">
        <v>1069</v>
      </c>
      <c r="F151" s="1" t="str">
        <f>IF(R150=0,"",R150)</f>
        <v>青</v>
      </c>
      <c r="G151" s="1" t="s">
        <v>1069</v>
      </c>
      <c r="H151" s="4" t="s">
        <v>1073</v>
      </c>
      <c r="I151" s="1" t="s">
        <v>1069</v>
      </c>
      <c r="J151" s="1" t="str">
        <f>IF(T150=0,"",T150)</f>
        <v/>
      </c>
      <c r="K151" s="1" t="s">
        <v>1069</v>
      </c>
      <c r="L151" s="4" t="s">
        <v>1074</v>
      </c>
      <c r="M151" s="1" t="s">
        <v>1069</v>
      </c>
      <c r="N151" s="1" t="str">
        <f>IF(V150=0,"",V150)</f>
        <v/>
      </c>
      <c r="O151" s="1" t="s">
        <v>1069</v>
      </c>
      <c r="Q151" s="9" t="s">
        <v>5</v>
      </c>
      <c r="R151" s="10">
        <f>INDEX(AL:AL,W148+1)</f>
        <v>0</v>
      </c>
      <c r="S151" s="15" t="s">
        <v>1075</v>
      </c>
      <c r="T151" s="10">
        <f>INDEX(AN:AN,W148+1)</f>
        <v>0</v>
      </c>
      <c r="U151" s="10">
        <f>INDEX(AO:AO,W148+1)</f>
        <v>0</v>
      </c>
      <c r="V151" s="10">
        <f>INDEX(AP:AP,W148+1)</f>
        <v>0</v>
      </c>
      <c r="W151" s="16"/>
      <c r="X151" s="10" t="str">
        <f>INDEX(AZ:AZ,W148+1)</f>
        <v/>
      </c>
      <c r="Y151" s="10" t="str">
        <f>INDEX(BA:BA,W148+1)</f>
        <v/>
      </c>
      <c r="Z151" s="10" t="str">
        <f>INDEX(BB:BB,W148+1)</f>
        <v/>
      </c>
      <c r="AA151" s="10">
        <f>INDEX(BC:BC,W148+1)</f>
        <v>0</v>
      </c>
      <c r="BF151" s="9" t="s">
        <v>1049</v>
      </c>
      <c r="BG151" s="1">
        <v>150</v>
      </c>
    </row>
    <row r="152" spans="1:59">
      <c r="A152" s="1" t="str">
        <f t="shared" si="29"/>
        <v>|種別||サブタイプ||||</v>
      </c>
      <c r="B152" s="1" t="s">
        <v>1049</v>
      </c>
      <c r="C152" s="1" t="s">
        <v>1069</v>
      </c>
      <c r="D152" s="4" t="s">
        <v>5</v>
      </c>
      <c r="E152" s="1" t="s">
        <v>1069</v>
      </c>
      <c r="F152" s="1" t="str">
        <f>IF(R151=0,"",R151)</f>
        <v/>
      </c>
      <c r="G152" s="1" t="s">
        <v>1069</v>
      </c>
      <c r="H152" s="4" t="s">
        <v>1078</v>
      </c>
      <c r="I152" s="1" t="s">
        <v>1069</v>
      </c>
      <c r="J152" s="1" t="str">
        <f>IF(T151=0,"",T151)</f>
        <v/>
      </c>
      <c r="K152" s="1" t="s">
        <v>1069</v>
      </c>
      <c r="L152" s="1" t="str">
        <f>IF(U151=0,"",U151)</f>
        <v/>
      </c>
      <c r="M152" s="1" t="s">
        <v>1069</v>
      </c>
      <c r="N152" s="1" t="str">
        <f>IF(V151=0,"",V151)</f>
        <v/>
      </c>
      <c r="O152" s="1" t="s">
        <v>1069</v>
      </c>
      <c r="Q152" s="9" t="s">
        <v>1079</v>
      </c>
      <c r="R152" s="10" t="str">
        <f>INDEX(BD:BD,W148+1)</f>
        <v/>
      </c>
      <c r="S152" s="11"/>
      <c r="T152" s="11"/>
      <c r="U152" s="11"/>
      <c r="V152" s="12"/>
      <c r="W152" s="16"/>
      <c r="X152" s="8"/>
      <c r="Y152" s="8"/>
      <c r="Z152" s="8"/>
      <c r="AA152" s="30"/>
      <c r="BF152" s="9" t="s">
        <v>1049</v>
      </c>
      <c r="BG152" s="1">
        <v>151</v>
      </c>
    </row>
    <row r="153" spans="1:59">
      <c r="A153" s="1" t="str">
        <f t="shared" si="29"/>
        <v>|テキスト|&gt;|&gt;|&gt;|&gt;||</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
      </c>
      <c r="O153" s="1" t="s">
        <v>1069</v>
      </c>
      <c r="Q153" s="14" t="s">
        <v>21</v>
      </c>
      <c r="R153" s="10" t="str">
        <f>INDEX(BE:BE,W148+1)</f>
        <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row>
    <row r="154" spans="1:59">
      <c r="A154" s="1" t="str">
        <f t="shared" si="29"/>
        <v>|英テキスト|&gt;|&gt;|&gt;|&gt;||</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
      </c>
      <c r="O154" s="1" t="s">
        <v>1069</v>
      </c>
      <c r="Q154" s="9" t="s">
        <v>12</v>
      </c>
      <c r="R154" s="10">
        <f>IF(INDEX(AX:AX,W148+1)="",0,INDEX(AX:AX,W148+1)&amp;"/"&amp;INDEX(AY:AY,W148+1))</f>
        <v>0</v>
      </c>
      <c r="S154" s="11"/>
      <c r="T154" s="11"/>
      <c r="U154" s="11"/>
      <c r="V154" s="12"/>
      <c r="W154" s="16"/>
      <c r="X154" s="9"/>
      <c r="Y154" s="28"/>
      <c r="Z154" s="28"/>
      <c r="AA154" s="29"/>
      <c r="BF154" s="9" t="s">
        <v>1049</v>
      </c>
      <c r="BG154" s="1">
        <v>153</v>
      </c>
    </row>
    <row r="155" spans="1:59">
      <c r="A155" s="1" t="str">
        <f t="shared" si="29"/>
        <v>|PT|&gt;||シールド数|&gt;||</v>
      </c>
      <c r="B155" s="1" t="s">
        <v>1049</v>
      </c>
      <c r="C155" s="1" t="s">
        <v>1069</v>
      </c>
      <c r="D155" s="1" t="s">
        <v>12</v>
      </c>
      <c r="E155" s="1" t="s">
        <v>1069</v>
      </c>
      <c r="F155" s="1" t="s">
        <v>1083</v>
      </c>
      <c r="G155" s="1" t="s">
        <v>1069</v>
      </c>
      <c r="H155" s="1" t="str">
        <f>IF(R154=0,"",R154)</f>
        <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row>
    <row r="156" spans="1:59">
      <c r="A156" s="1" t="str">
        <f t="shared" si="29"/>
        <v>&amp;br;&amp;br;</v>
      </c>
      <c r="B156" s="1" t="s">
        <v>1049</v>
      </c>
      <c r="C156" s="1" t="s">
        <v>1097</v>
      </c>
      <c r="R156" s="1"/>
      <c r="S156" s="1"/>
      <c r="T156" s="1"/>
      <c r="U156" s="1"/>
      <c r="V156" s="1"/>
      <c r="BF156" s="9" t="s">
        <v>1049</v>
      </c>
      <c r="BG156" s="1">
        <v>155</v>
      </c>
    </row>
    <row r="157" spans="1:59">
      <c r="A157" s="1" t="str">
        <f t="shared" si="29"/>
        <v>#back(text=戻る,left)</v>
      </c>
      <c r="B157" s="1" t="s">
        <v>1049</v>
      </c>
      <c r="C157" s="1" t="s">
        <v>1100</v>
      </c>
      <c r="R157" s="1"/>
      <c r="S157" s="1"/>
      <c r="T157" s="1"/>
      <c r="U157" s="1"/>
      <c r="V157" s="1"/>
      <c r="BF157" s="9" t="s">
        <v>1049</v>
      </c>
      <c r="BG157" s="1">
        <v>156</v>
      </c>
    </row>
    <row r="158" spans="1:59">
      <c r="A158" s="1" t="str">
        <f t="shared" si="29"/>
        <v>&amp;br;</v>
      </c>
      <c r="B158" s="1" t="s">
        <v>1049</v>
      </c>
      <c r="C158" s="1" t="s">
        <v>1048</v>
      </c>
      <c r="R158" s="1"/>
      <c r="S158" s="1"/>
      <c r="T158" s="1"/>
      <c r="U158" s="1"/>
      <c r="V158" s="1"/>
      <c r="BF158" s="9" t="s">
        <v>1049</v>
      </c>
      <c r="BG158" s="1">
        <v>157</v>
      </c>
    </row>
    <row r="159" spans="1:59">
      <c r="A159" s="1" t="str">
        <f t="shared" si="29"/>
        <v>#comment(above,nsize=[15],size=[30],num=[10])</v>
      </c>
      <c r="B159" s="1" t="s">
        <v>1049</v>
      </c>
      <c r="C159" s="1" t="s">
        <v>1108</v>
      </c>
      <c r="R159" s="1"/>
      <c r="S159" s="1"/>
      <c r="T159" s="1"/>
      <c r="U159" s="1"/>
      <c r="V159" s="1"/>
      <c r="BF159" s="9" t="s">
        <v>1049</v>
      </c>
      <c r="BG159" s="1">
        <v>158</v>
      </c>
    </row>
    <row r="160" spans="1:59">
      <c r="A160" s="1" t="str">
        <f t="shared" si="29"/>
        <v>&amp;br;&amp;br;</v>
      </c>
      <c r="B160" s="1" t="s">
        <v>1049</v>
      </c>
      <c r="C160" s="1" t="s">
        <v>1097</v>
      </c>
      <c r="R160" s="1"/>
      <c r="S160" s="1"/>
      <c r="T160" s="1"/>
      <c r="U160" s="1"/>
      <c r="V160" s="1"/>
      <c r="BF160" s="9" t="s">
        <v>1049</v>
      </c>
      <c r="BG160" s="1">
        <v>159</v>
      </c>
    </row>
    <row r="161" spans="1:59">
      <c r="A161" s="1" t="str">
        <f t="shared" si="29"/>
        <v/>
      </c>
      <c r="B161" s="1" t="s">
        <v>1049</v>
      </c>
      <c r="Q161" s="5"/>
      <c r="R161" s="6"/>
      <c r="S161" s="6"/>
      <c r="T161" s="6"/>
      <c r="U161" s="6"/>
      <c r="V161" s="7"/>
      <c r="W161" s="8">
        <v>13</v>
      </c>
      <c r="X161" s="5"/>
      <c r="Y161" s="26"/>
      <c r="Z161" s="26"/>
      <c r="AA161" s="27"/>
      <c r="BF161" s="9" t="s">
        <v>1049</v>
      </c>
      <c r="BG161" s="1">
        <v>160</v>
      </c>
    </row>
    <row r="162" spans="1:59">
      <c r="A162" s="1" t="str">
        <f t="shared" si="29"/>
        <v>*0/0</v>
      </c>
      <c r="B162" s="1" t="s">
        <v>1049</v>
      </c>
      <c r="C162" s="1" t="str">
        <f>"*"&amp;R162&amp;"/"&amp;T162</f>
        <v>*0/0</v>
      </c>
      <c r="Q162" s="9" t="s">
        <v>3</v>
      </c>
      <c r="R162" s="10">
        <f>INDEX(AJ:AJ,W161+1)</f>
        <v>0</v>
      </c>
      <c r="S162" s="11" t="s">
        <v>4</v>
      </c>
      <c r="T162" s="10">
        <f>INDEX(AK:AK,W161+1)</f>
        <v>0</v>
      </c>
      <c r="U162" s="11"/>
      <c r="V162" s="12"/>
      <c r="W162" s="13"/>
      <c r="X162" s="9"/>
      <c r="Y162" s="28"/>
      <c r="Z162" s="28"/>
      <c r="AA162" s="29"/>
      <c r="BF162" s="9" t="s">
        <v>1049</v>
      </c>
      <c r="BG162" s="1">
        <v>161</v>
      </c>
    </row>
    <row r="163" spans="1:59">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青</v>
      </c>
      <c r="S163" s="15" t="s">
        <v>1</v>
      </c>
      <c r="T163" s="10">
        <f>INDEX(AG:AG,W161+1)</f>
        <v>0</v>
      </c>
      <c r="U163" s="15" t="s">
        <v>2</v>
      </c>
      <c r="V163" s="10">
        <f>INDEX(AI:AI,W161+1)</f>
        <v>0</v>
      </c>
      <c r="W163" s="16"/>
      <c r="X163" s="10">
        <f>INDEX(AQ:AQ,W161+1)</f>
        <v>0</v>
      </c>
      <c r="Y163" s="28"/>
      <c r="Z163" s="28"/>
      <c r="AA163" s="29"/>
      <c r="BF163" s="9" t="s">
        <v>1049</v>
      </c>
      <c r="BG163" s="1">
        <v>162</v>
      </c>
    </row>
    <row r="164" spans="1:59">
      <c r="A164" s="1" t="str">
        <f t="shared" si="29"/>
        <v>|色|青|レアリティ||マナコスト||</v>
      </c>
      <c r="B164" s="1" t="s">
        <v>1049</v>
      </c>
      <c r="C164" s="1" t="s">
        <v>1069</v>
      </c>
      <c r="D164" s="4" t="s">
        <v>0</v>
      </c>
      <c r="E164" s="1" t="s">
        <v>1069</v>
      </c>
      <c r="F164" s="1" t="str">
        <f>IF(R163=0,"",R163)</f>
        <v>青</v>
      </c>
      <c r="G164" s="1" t="s">
        <v>1069</v>
      </c>
      <c r="H164" s="4" t="s">
        <v>1073</v>
      </c>
      <c r="I164" s="1" t="s">
        <v>1069</v>
      </c>
      <c r="J164" s="1" t="str">
        <f>IF(T163=0,"",T163)</f>
        <v/>
      </c>
      <c r="K164" s="1" t="s">
        <v>1069</v>
      </c>
      <c r="L164" s="4" t="s">
        <v>1074</v>
      </c>
      <c r="M164" s="1" t="s">
        <v>1069</v>
      </c>
      <c r="N164" s="1" t="str">
        <f>IF(V163=0,"",V163)</f>
        <v/>
      </c>
      <c r="O164" s="1" t="s">
        <v>1069</v>
      </c>
      <c r="Q164" s="9" t="s">
        <v>5</v>
      </c>
      <c r="R164" s="10">
        <f>INDEX(AL:AL,W161+1)</f>
        <v>0</v>
      </c>
      <c r="S164" s="15" t="s">
        <v>1075</v>
      </c>
      <c r="T164" s="10">
        <f>INDEX(AN:AN,W161+1)</f>
        <v>0</v>
      </c>
      <c r="U164" s="10">
        <f>INDEX(AO:AO,W161+1)</f>
        <v>0</v>
      </c>
      <c r="V164" s="10">
        <f>INDEX(AP:AP,W161+1)</f>
        <v>0</v>
      </c>
      <c r="W164" s="16"/>
      <c r="X164" s="10" t="str">
        <f>INDEX(AZ:AZ,W161+1)</f>
        <v/>
      </c>
      <c r="Y164" s="10" t="str">
        <f>INDEX(BA:BA,W161+1)</f>
        <v/>
      </c>
      <c r="Z164" s="10" t="str">
        <f>INDEX(BB:BB,W161+1)</f>
        <v/>
      </c>
      <c r="AA164" s="10">
        <f>INDEX(BC:BC,W161+1)</f>
        <v>0</v>
      </c>
      <c r="BF164" s="9" t="s">
        <v>1049</v>
      </c>
      <c r="BG164" s="1">
        <v>163</v>
      </c>
    </row>
    <row r="165" spans="1:59">
      <c r="A165" s="1" t="str">
        <f t="shared" si="29"/>
        <v>|種別||サブタイプ||||</v>
      </c>
      <c r="B165" s="1" t="s">
        <v>1049</v>
      </c>
      <c r="C165" s="1" t="s">
        <v>1069</v>
      </c>
      <c r="D165" s="4" t="s">
        <v>5</v>
      </c>
      <c r="E165" s="1" t="s">
        <v>1069</v>
      </c>
      <c r="F165" s="1" t="str">
        <f>IF(R164=0,"",R164)</f>
        <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
      </c>
      <c r="S165" s="11"/>
      <c r="T165" s="11"/>
      <c r="U165" s="11"/>
      <c r="V165" s="12"/>
      <c r="W165" s="16"/>
      <c r="X165" s="8"/>
      <c r="Y165" s="8"/>
      <c r="Z165" s="8"/>
      <c r="AA165" s="30"/>
      <c r="BF165" s="9" t="s">
        <v>1049</v>
      </c>
      <c r="BG165" s="1">
        <v>164</v>
      </c>
    </row>
    <row r="166" spans="1:59">
      <c r="A166" s="1" t="str">
        <f t="shared" si="29"/>
        <v>|テキスト|&gt;|&gt;|&gt;|&gt;||</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
      </c>
      <c r="O166" s="1" t="s">
        <v>1069</v>
      </c>
      <c r="Q166" s="14" t="s">
        <v>21</v>
      </c>
      <c r="R166" s="10" t="str">
        <f>INDEX(BE:BE,W161+1)</f>
        <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row>
    <row r="167" spans="1:59">
      <c r="A167" s="1" t="str">
        <f t="shared" si="29"/>
        <v>|英テキスト|&gt;|&gt;|&gt;|&gt;||</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
      </c>
      <c r="O167" s="1" t="s">
        <v>1069</v>
      </c>
      <c r="Q167" s="9" t="s">
        <v>12</v>
      </c>
      <c r="R167" s="10">
        <f>IF(INDEX(AX:AX,W161+1)="",0,INDEX(AX:AX,W161+1)&amp;"/"&amp;INDEX(AY:AY,W161+1))</f>
        <v>0</v>
      </c>
      <c r="S167" s="11"/>
      <c r="T167" s="11"/>
      <c r="U167" s="11"/>
      <c r="V167" s="12"/>
      <c r="W167" s="16"/>
      <c r="X167" s="9"/>
      <c r="Y167" s="28"/>
      <c r="Z167" s="28"/>
      <c r="AA167" s="29"/>
      <c r="BF167" s="9" t="s">
        <v>1049</v>
      </c>
      <c r="BG167" s="1">
        <v>166</v>
      </c>
    </row>
    <row r="168" spans="1:59">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row>
    <row r="169" spans="1:59">
      <c r="A169" s="1" t="str">
        <f t="shared" si="29"/>
        <v>&amp;br;&amp;br;</v>
      </c>
      <c r="B169" s="1" t="s">
        <v>1049</v>
      </c>
      <c r="C169" s="1" t="s">
        <v>1097</v>
      </c>
      <c r="R169" s="1"/>
      <c r="S169" s="1"/>
      <c r="T169" s="1"/>
      <c r="U169" s="1"/>
      <c r="V169" s="1"/>
      <c r="BF169" s="9" t="s">
        <v>1049</v>
      </c>
      <c r="BG169" s="1">
        <v>168</v>
      </c>
    </row>
    <row r="170" spans="1:59">
      <c r="A170" s="1" t="str">
        <f t="shared" si="29"/>
        <v>#back(text=戻る,left)</v>
      </c>
      <c r="B170" s="1" t="s">
        <v>1049</v>
      </c>
      <c r="C170" s="1" t="s">
        <v>1100</v>
      </c>
      <c r="R170" s="1"/>
      <c r="S170" s="1"/>
      <c r="T170" s="1"/>
      <c r="U170" s="1"/>
      <c r="V170" s="1"/>
      <c r="BF170" s="9" t="s">
        <v>1049</v>
      </c>
      <c r="BG170" s="1">
        <v>169</v>
      </c>
    </row>
    <row r="171" spans="1:59">
      <c r="A171" s="1" t="str">
        <f t="shared" si="29"/>
        <v>&amp;br;</v>
      </c>
      <c r="B171" s="1" t="s">
        <v>1049</v>
      </c>
      <c r="C171" s="1" t="s">
        <v>1048</v>
      </c>
      <c r="R171" s="1"/>
      <c r="S171" s="1"/>
      <c r="T171" s="1"/>
      <c r="U171" s="1"/>
      <c r="V171" s="1"/>
      <c r="BF171" s="9" t="s">
        <v>1049</v>
      </c>
      <c r="BG171" s="1">
        <v>170</v>
      </c>
    </row>
    <row r="172" spans="1:59">
      <c r="A172" s="1" t="str">
        <f t="shared" si="29"/>
        <v>#comment(above,nsize=[15],size=[30],num=[10])</v>
      </c>
      <c r="B172" s="1" t="s">
        <v>1049</v>
      </c>
      <c r="C172" s="1" t="s">
        <v>1108</v>
      </c>
      <c r="R172" s="1"/>
      <c r="S172" s="1"/>
      <c r="T172" s="1"/>
      <c r="U172" s="1"/>
      <c r="V172" s="1"/>
      <c r="BF172" s="9" t="s">
        <v>1049</v>
      </c>
      <c r="BG172" s="1">
        <v>171</v>
      </c>
    </row>
    <row r="173" spans="1:59">
      <c r="A173" s="1" t="str">
        <f t="shared" si="29"/>
        <v>&amp;br;&amp;br;</v>
      </c>
      <c r="B173" s="1" t="s">
        <v>1049</v>
      </c>
      <c r="C173" s="1" t="s">
        <v>1097</v>
      </c>
      <c r="R173" s="1"/>
      <c r="S173" s="1"/>
      <c r="T173" s="1"/>
      <c r="U173" s="1"/>
      <c r="V173" s="1"/>
      <c r="BF173" s="9" t="s">
        <v>1049</v>
      </c>
      <c r="BG173" s="1">
        <v>172</v>
      </c>
    </row>
    <row r="174" spans="1:59">
      <c r="A174" s="1" t="str">
        <f t="shared" si="29"/>
        <v/>
      </c>
      <c r="B174" s="1" t="s">
        <v>1049</v>
      </c>
      <c r="Q174" s="5"/>
      <c r="R174" s="6"/>
      <c r="S174" s="6"/>
      <c r="T174" s="6"/>
      <c r="U174" s="6"/>
      <c r="V174" s="7"/>
      <c r="W174" s="8">
        <v>14</v>
      </c>
      <c r="X174" s="5"/>
      <c r="Y174" s="26"/>
      <c r="Z174" s="26"/>
      <c r="AA174" s="27"/>
      <c r="BF174" s="9" t="s">
        <v>1049</v>
      </c>
      <c r="BG174" s="1">
        <v>173</v>
      </c>
    </row>
    <row r="175" spans="1:59">
      <c r="A175" s="1" t="str">
        <f t="shared" si="29"/>
        <v>*0/0</v>
      </c>
      <c r="B175" s="1" t="s">
        <v>1049</v>
      </c>
      <c r="C175" s="1" t="str">
        <f>"*"&amp;R175&amp;"/"&amp;T175</f>
        <v>*0/0</v>
      </c>
      <c r="Q175" s="9" t="s">
        <v>3</v>
      </c>
      <c r="R175" s="10">
        <f>INDEX(AJ:AJ,W174+1)</f>
        <v>0</v>
      </c>
      <c r="S175" s="11" t="s">
        <v>4</v>
      </c>
      <c r="T175" s="10">
        <f>INDEX(AK:AK,W174+1)</f>
        <v>0</v>
      </c>
      <c r="U175" s="11"/>
      <c r="V175" s="12"/>
      <c r="W175" s="13"/>
      <c r="X175" s="9"/>
      <c r="Y175" s="28"/>
      <c r="Z175" s="28"/>
      <c r="AA175" s="29"/>
      <c r="BF175" s="9" t="s">
        <v>1049</v>
      </c>
      <c r="BG175" s="1">
        <v>174</v>
      </c>
    </row>
    <row r="176" spans="1:59">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青</v>
      </c>
      <c r="S176" s="15" t="s">
        <v>1</v>
      </c>
      <c r="T176" s="10">
        <f>INDEX(AG:AG,W174+1)</f>
        <v>0</v>
      </c>
      <c r="U176" s="15" t="s">
        <v>2</v>
      </c>
      <c r="V176" s="10">
        <f>INDEX(AI:AI,W174+1)</f>
        <v>0</v>
      </c>
      <c r="W176" s="16"/>
      <c r="X176" s="10">
        <f>INDEX(AQ:AQ,W174+1)</f>
        <v>0</v>
      </c>
      <c r="Y176" s="28"/>
      <c r="Z176" s="28"/>
      <c r="AA176" s="29"/>
      <c r="BF176" s="9" t="s">
        <v>1049</v>
      </c>
      <c r="BG176" s="1">
        <v>175</v>
      </c>
    </row>
    <row r="177" spans="1:59">
      <c r="A177" s="1" t="str">
        <f t="shared" si="29"/>
        <v>|色|青|レアリティ||マナコスト||</v>
      </c>
      <c r="B177" s="1" t="s">
        <v>1049</v>
      </c>
      <c r="C177" s="1" t="s">
        <v>1069</v>
      </c>
      <c r="D177" s="4" t="s">
        <v>0</v>
      </c>
      <c r="E177" s="1" t="s">
        <v>1069</v>
      </c>
      <c r="F177" s="1" t="str">
        <f>IF(R176=0,"",R176)</f>
        <v>青</v>
      </c>
      <c r="G177" s="1" t="s">
        <v>1069</v>
      </c>
      <c r="H177" s="4" t="s">
        <v>1073</v>
      </c>
      <c r="I177" s="1" t="s">
        <v>1069</v>
      </c>
      <c r="J177" s="1" t="str">
        <f>IF(T176=0,"",T176)</f>
        <v/>
      </c>
      <c r="K177" s="1" t="s">
        <v>1069</v>
      </c>
      <c r="L177" s="4" t="s">
        <v>1074</v>
      </c>
      <c r="M177" s="1" t="s">
        <v>1069</v>
      </c>
      <c r="N177" s="1" t="str">
        <f>IF(V176=0,"",V176)</f>
        <v/>
      </c>
      <c r="O177" s="1" t="s">
        <v>1069</v>
      </c>
      <c r="Q177" s="9" t="s">
        <v>5</v>
      </c>
      <c r="R177" s="10">
        <f>INDEX(AL:AL,W174+1)</f>
        <v>0</v>
      </c>
      <c r="S177" s="15" t="s">
        <v>1075</v>
      </c>
      <c r="T177" s="10">
        <f>INDEX(AN:AN,W174+1)</f>
        <v>0</v>
      </c>
      <c r="U177" s="10">
        <f>INDEX(AO:AO,W174+1)</f>
        <v>0</v>
      </c>
      <c r="V177" s="10">
        <f>INDEX(AP:AP,W174+1)</f>
        <v>0</v>
      </c>
      <c r="W177" s="16"/>
      <c r="X177" s="10" t="str">
        <f>INDEX(AZ:AZ,W174+1)</f>
        <v/>
      </c>
      <c r="Y177" s="10" t="str">
        <f>INDEX(BA:BA,W174+1)</f>
        <v/>
      </c>
      <c r="Z177" s="10" t="str">
        <f>INDEX(BB:BB,W174+1)</f>
        <v/>
      </c>
      <c r="AA177" s="10">
        <f>INDEX(BC:BC,W174+1)</f>
        <v>0</v>
      </c>
      <c r="BF177" s="9" t="s">
        <v>1049</v>
      </c>
      <c r="BG177" s="1">
        <v>176</v>
      </c>
    </row>
    <row r="178" spans="1:59">
      <c r="A178" s="1" t="str">
        <f t="shared" si="29"/>
        <v>|種別||サブタイプ||||</v>
      </c>
      <c r="B178" s="1" t="s">
        <v>1049</v>
      </c>
      <c r="C178" s="1" t="s">
        <v>1069</v>
      </c>
      <c r="D178" s="4" t="s">
        <v>5</v>
      </c>
      <c r="E178" s="1" t="s">
        <v>1069</v>
      </c>
      <c r="F178" s="1" t="str">
        <f>IF(R177=0,"",R177)</f>
        <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
      </c>
      <c r="S178" s="11"/>
      <c r="T178" s="11"/>
      <c r="U178" s="11"/>
      <c r="V178" s="12"/>
      <c r="W178" s="16"/>
      <c r="X178" s="8"/>
      <c r="Y178" s="8"/>
      <c r="Z178" s="8"/>
      <c r="AA178" s="30"/>
      <c r="BF178" s="9" t="s">
        <v>1049</v>
      </c>
      <c r="BG178" s="1">
        <v>177</v>
      </c>
    </row>
    <row r="179" spans="1:59">
      <c r="A179" s="1" t="str">
        <f t="shared" si="29"/>
        <v>|テキスト|&gt;|&gt;|&gt;|&gt;||</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
      </c>
      <c r="O179" s="1" t="s">
        <v>1069</v>
      </c>
      <c r="Q179" s="14" t="s">
        <v>21</v>
      </c>
      <c r="R179" s="10" t="str">
        <f>INDEX(BE:BE,W174+1)</f>
        <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row>
    <row r="180" spans="1:59">
      <c r="A180" s="1" t="str">
        <f t="shared" si="29"/>
        <v>|英テキスト|&gt;|&gt;|&gt;|&gt;||</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
      </c>
      <c r="O180" s="1" t="s">
        <v>1069</v>
      </c>
      <c r="Q180" s="9" t="s">
        <v>12</v>
      </c>
      <c r="R180" s="10">
        <f>IF(INDEX(AX:AX,W174+1)="",0,INDEX(AX:AX,W174+1)&amp;"/"&amp;INDEX(AY:AY,W174+1))</f>
        <v>0</v>
      </c>
      <c r="S180" s="11"/>
      <c r="T180" s="11"/>
      <c r="U180" s="11"/>
      <c r="V180" s="12"/>
      <c r="W180" s="16"/>
      <c r="X180" s="9"/>
      <c r="Y180" s="28"/>
      <c r="Z180" s="28"/>
      <c r="AA180" s="29"/>
      <c r="BF180" s="9" t="s">
        <v>1049</v>
      </c>
      <c r="BG180" s="1">
        <v>179</v>
      </c>
    </row>
    <row r="181" spans="1:59">
      <c r="A181" s="1" t="str">
        <f t="shared" si="29"/>
        <v>|PT|&gt;||シールド数|&gt;||</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row>
    <row r="182" spans="1:59">
      <c r="A182" s="1" t="str">
        <f t="shared" si="29"/>
        <v>&amp;br;&amp;br;</v>
      </c>
      <c r="B182" s="1" t="s">
        <v>1049</v>
      </c>
      <c r="C182" s="1" t="s">
        <v>1097</v>
      </c>
      <c r="R182" s="1"/>
      <c r="S182" s="1"/>
      <c r="T182" s="1"/>
      <c r="U182" s="1"/>
      <c r="V182" s="1"/>
      <c r="BF182" s="9" t="s">
        <v>1049</v>
      </c>
      <c r="BG182" s="1">
        <v>181</v>
      </c>
    </row>
    <row r="183" spans="1:59">
      <c r="A183" s="1" t="str">
        <f t="shared" si="29"/>
        <v>#back(text=戻る,left)</v>
      </c>
      <c r="B183" s="1" t="s">
        <v>1049</v>
      </c>
      <c r="C183" s="1" t="s">
        <v>1100</v>
      </c>
      <c r="R183" s="1"/>
      <c r="S183" s="1"/>
      <c r="T183" s="1"/>
      <c r="U183" s="1"/>
      <c r="V183" s="1"/>
      <c r="BF183" s="9" t="s">
        <v>1049</v>
      </c>
      <c r="BG183" s="1">
        <v>182</v>
      </c>
    </row>
    <row r="184" spans="1:59">
      <c r="A184" s="1" t="str">
        <f t="shared" si="29"/>
        <v>&amp;br;</v>
      </c>
      <c r="B184" s="1" t="s">
        <v>1049</v>
      </c>
      <c r="C184" s="1" t="s">
        <v>1048</v>
      </c>
      <c r="R184" s="1"/>
      <c r="S184" s="1"/>
      <c r="T184" s="1"/>
      <c r="U184" s="1"/>
      <c r="V184" s="1"/>
      <c r="BF184" s="9" t="s">
        <v>1049</v>
      </c>
      <c r="BG184" s="1">
        <v>183</v>
      </c>
    </row>
    <row r="185" spans="1:59">
      <c r="A185" s="1" t="str">
        <f t="shared" si="29"/>
        <v>#comment(above,nsize=[15],size=[30],num=[10])</v>
      </c>
      <c r="B185" s="1" t="s">
        <v>1049</v>
      </c>
      <c r="C185" s="1" t="s">
        <v>1108</v>
      </c>
      <c r="R185" s="1"/>
      <c r="S185" s="1"/>
      <c r="T185" s="1"/>
      <c r="U185" s="1"/>
      <c r="V185" s="1"/>
      <c r="BF185" s="9" t="s">
        <v>1049</v>
      </c>
      <c r="BG185" s="1">
        <v>184</v>
      </c>
    </row>
    <row r="186" spans="1:59">
      <c r="A186" s="1" t="str">
        <f t="shared" si="29"/>
        <v>&amp;br;&amp;br;</v>
      </c>
      <c r="B186" s="1" t="s">
        <v>1049</v>
      </c>
      <c r="C186" s="1" t="s">
        <v>1097</v>
      </c>
      <c r="R186" s="1"/>
      <c r="S186" s="1"/>
      <c r="T186" s="1"/>
      <c r="U186" s="1"/>
      <c r="V186" s="1"/>
      <c r="BF186" s="9" t="s">
        <v>1049</v>
      </c>
      <c r="BG186" s="1">
        <v>185</v>
      </c>
    </row>
    <row r="187" spans="1:59">
      <c r="A187" s="1" t="str">
        <f t="shared" si="29"/>
        <v/>
      </c>
      <c r="B187" s="1" t="s">
        <v>1049</v>
      </c>
      <c r="Q187" s="5"/>
      <c r="R187" s="6"/>
      <c r="S187" s="6"/>
      <c r="T187" s="6"/>
      <c r="U187" s="6"/>
      <c r="V187" s="7"/>
      <c r="W187" s="8">
        <v>15</v>
      </c>
      <c r="X187" s="5"/>
      <c r="Y187" s="26"/>
      <c r="Z187" s="26"/>
      <c r="AA187" s="27"/>
      <c r="BF187" s="9" t="s">
        <v>1049</v>
      </c>
      <c r="BG187" s="1">
        <v>186</v>
      </c>
    </row>
    <row r="188" spans="1:59">
      <c r="A188" s="1" t="str">
        <f t="shared" si="29"/>
        <v>*0/0</v>
      </c>
      <c r="B188" s="1" t="s">
        <v>1049</v>
      </c>
      <c r="C188" s="1" t="str">
        <f>"*"&amp;R188&amp;"/"&amp;T188</f>
        <v>*0/0</v>
      </c>
      <c r="Q188" s="9" t="s">
        <v>3</v>
      </c>
      <c r="R188" s="10">
        <f>INDEX(AJ:AJ,W187+1)</f>
        <v>0</v>
      </c>
      <c r="S188" s="11" t="s">
        <v>4</v>
      </c>
      <c r="T188" s="10">
        <f>INDEX(AK:AK,W187+1)</f>
        <v>0</v>
      </c>
      <c r="U188" s="11"/>
      <c r="V188" s="12"/>
      <c r="W188" s="13"/>
      <c r="X188" s="9"/>
      <c r="Y188" s="28"/>
      <c r="Z188" s="28"/>
      <c r="AA188" s="29"/>
      <c r="BF188" s="9" t="s">
        <v>1049</v>
      </c>
      <c r="BG188" s="1">
        <v>187</v>
      </c>
    </row>
    <row r="189" spans="1:59">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青</v>
      </c>
      <c r="S189" s="15" t="s">
        <v>1</v>
      </c>
      <c r="T189" s="10">
        <f>INDEX(AG:AG,W187+1)</f>
        <v>0</v>
      </c>
      <c r="U189" s="15" t="s">
        <v>2</v>
      </c>
      <c r="V189" s="10">
        <f>INDEX(AI:AI,W187+1)</f>
        <v>0</v>
      </c>
      <c r="W189" s="16"/>
      <c r="X189" s="10">
        <f>INDEX(AQ:AQ,W187+1)</f>
        <v>0</v>
      </c>
      <c r="Y189" s="28"/>
      <c r="Z189" s="28"/>
      <c r="AA189" s="29"/>
      <c r="BF189" s="9" t="s">
        <v>1049</v>
      </c>
      <c r="BG189" s="1">
        <v>188</v>
      </c>
    </row>
    <row r="190" spans="1:59">
      <c r="A190" s="1" t="str">
        <f t="shared" si="29"/>
        <v>|色|青|レアリティ||マナコスト||</v>
      </c>
      <c r="B190" s="1" t="s">
        <v>1049</v>
      </c>
      <c r="C190" s="1" t="s">
        <v>1069</v>
      </c>
      <c r="D190" s="4" t="s">
        <v>0</v>
      </c>
      <c r="E190" s="1" t="s">
        <v>1069</v>
      </c>
      <c r="F190" s="1" t="str">
        <f>IF(R189=0,"",R189)</f>
        <v>青</v>
      </c>
      <c r="G190" s="1" t="s">
        <v>1069</v>
      </c>
      <c r="H190" s="4" t="s">
        <v>1073</v>
      </c>
      <c r="I190" s="1" t="s">
        <v>1069</v>
      </c>
      <c r="J190" s="1" t="str">
        <f>IF(T189=0,"",T189)</f>
        <v/>
      </c>
      <c r="K190" s="1" t="s">
        <v>1069</v>
      </c>
      <c r="L190" s="4" t="s">
        <v>1074</v>
      </c>
      <c r="M190" s="1" t="s">
        <v>1069</v>
      </c>
      <c r="N190" s="1" t="str">
        <f>IF(V189=0,"",V189)</f>
        <v/>
      </c>
      <c r="O190" s="1" t="s">
        <v>1069</v>
      </c>
      <c r="Q190" s="9" t="s">
        <v>5</v>
      </c>
      <c r="R190" s="10">
        <f>INDEX(AL:AL,W187+1)</f>
        <v>0</v>
      </c>
      <c r="S190" s="15" t="s">
        <v>1075</v>
      </c>
      <c r="T190" s="10">
        <f>INDEX(AN:AN,W187+1)</f>
        <v>0</v>
      </c>
      <c r="U190" s="10">
        <f>INDEX(AO:AO,W187+1)</f>
        <v>0</v>
      </c>
      <c r="V190" s="10">
        <f>INDEX(AP:AP,W187+1)</f>
        <v>0</v>
      </c>
      <c r="W190" s="16"/>
      <c r="X190" s="10" t="str">
        <f>INDEX(AZ:AZ,W187+1)</f>
        <v/>
      </c>
      <c r="Y190" s="10" t="str">
        <f>INDEX(BA:BA,W187+1)</f>
        <v/>
      </c>
      <c r="Z190" s="10" t="str">
        <f>INDEX(BB:BB,W187+1)</f>
        <v/>
      </c>
      <c r="AA190" s="10">
        <f>INDEX(BC:BC,W187+1)</f>
        <v>0</v>
      </c>
      <c r="BF190" s="9" t="s">
        <v>1049</v>
      </c>
      <c r="BG190" s="1">
        <v>189</v>
      </c>
    </row>
    <row r="191" spans="1:59">
      <c r="A191" s="1" t="str">
        <f t="shared" si="29"/>
        <v>|種別||サブタイプ||||</v>
      </c>
      <c r="B191" s="1" t="s">
        <v>1049</v>
      </c>
      <c r="C191" s="1" t="s">
        <v>1069</v>
      </c>
      <c r="D191" s="4" t="s">
        <v>5</v>
      </c>
      <c r="E191" s="1" t="s">
        <v>1069</v>
      </c>
      <c r="F191" s="1" t="str">
        <f>IF(R190=0,"",R190)</f>
        <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
      </c>
      <c r="S191" s="11"/>
      <c r="T191" s="11"/>
      <c r="U191" s="11"/>
      <c r="V191" s="12"/>
      <c r="W191" s="16"/>
      <c r="X191" s="8"/>
      <c r="Y191" s="8"/>
      <c r="Z191" s="8"/>
      <c r="AA191" s="30"/>
      <c r="BF191" s="9" t="s">
        <v>1049</v>
      </c>
      <c r="BG191" s="1">
        <v>190</v>
      </c>
    </row>
    <row r="192" spans="1:59">
      <c r="A192" s="1" t="str">
        <f t="shared" si="29"/>
        <v>|テキスト|&gt;|&gt;|&gt;|&gt;||</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
      </c>
      <c r="O192" s="1" t="s">
        <v>1069</v>
      </c>
      <c r="Q192" s="14" t="s">
        <v>21</v>
      </c>
      <c r="R192" s="10" t="str">
        <f>INDEX(BE:BE,W187+1)</f>
        <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row>
    <row r="193" spans="1:59">
      <c r="A193" s="1" t="str">
        <f t="shared" si="29"/>
        <v>|英テキスト|&gt;|&gt;|&gt;|&gt;||</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
      </c>
      <c r="O193" s="1" t="s">
        <v>1069</v>
      </c>
      <c r="Q193" s="9" t="s">
        <v>12</v>
      </c>
      <c r="R193" s="10">
        <f>IF(INDEX(AX:AX,W187+1)="",0,INDEX(AX:AX,W187+1)&amp;"/"&amp;INDEX(AY:AY,W187+1))</f>
        <v>0</v>
      </c>
      <c r="S193" s="11"/>
      <c r="T193" s="11"/>
      <c r="U193" s="11"/>
      <c r="V193" s="12"/>
      <c r="W193" s="16"/>
      <c r="X193" s="9"/>
      <c r="Y193" s="28"/>
      <c r="Z193" s="28"/>
      <c r="AA193" s="29"/>
      <c r="BF193" s="9" t="s">
        <v>1049</v>
      </c>
      <c r="BG193" s="1">
        <v>192</v>
      </c>
    </row>
    <row r="194" spans="1:59">
      <c r="A194" s="1" t="str">
        <f t="shared" si="29"/>
        <v>|PT|&gt;||シールド数|&gt;||</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row>
    <row r="195" spans="1:59">
      <c r="A195" s="1" t="str">
        <f t="shared" si="29"/>
        <v>&amp;br;&amp;br;</v>
      </c>
      <c r="B195" s="1" t="s">
        <v>1049</v>
      </c>
      <c r="C195" s="1" t="s">
        <v>1097</v>
      </c>
      <c r="R195" s="1"/>
      <c r="S195" s="1"/>
      <c r="T195" s="1"/>
      <c r="U195" s="1"/>
      <c r="V195" s="1"/>
      <c r="BF195" s="9" t="s">
        <v>1049</v>
      </c>
      <c r="BG195" s="1">
        <v>194</v>
      </c>
    </row>
    <row r="196" spans="1:59">
      <c r="A196" s="1" t="str">
        <f t="shared" si="29"/>
        <v>#back(text=戻る,left)</v>
      </c>
      <c r="B196" s="1" t="s">
        <v>1049</v>
      </c>
      <c r="C196" s="1" t="s">
        <v>1100</v>
      </c>
      <c r="R196" s="1"/>
      <c r="S196" s="1"/>
      <c r="T196" s="1"/>
      <c r="U196" s="1"/>
      <c r="V196" s="1"/>
      <c r="BF196" s="9" t="s">
        <v>1049</v>
      </c>
      <c r="BG196" s="1">
        <v>195</v>
      </c>
    </row>
    <row r="197" spans="1:59">
      <c r="A197" s="1" t="str">
        <f t="shared" si="29"/>
        <v>&amp;br;</v>
      </c>
      <c r="B197" s="1" t="s">
        <v>1049</v>
      </c>
      <c r="C197" s="1" t="s">
        <v>1048</v>
      </c>
      <c r="R197" s="1"/>
      <c r="S197" s="1"/>
      <c r="T197" s="1"/>
      <c r="U197" s="1"/>
      <c r="V197" s="1"/>
      <c r="BF197" s="9" t="s">
        <v>1049</v>
      </c>
      <c r="BG197" s="1">
        <v>196</v>
      </c>
    </row>
    <row r="198" spans="1:59">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row>
    <row r="199" spans="1:59">
      <c r="A199" s="1" t="str">
        <f t="shared" si="40"/>
        <v>&amp;br;&amp;br;</v>
      </c>
      <c r="B199" s="1" t="s">
        <v>1049</v>
      </c>
      <c r="C199" s="1" t="s">
        <v>1097</v>
      </c>
      <c r="R199" s="1"/>
      <c r="S199" s="1"/>
      <c r="T199" s="1"/>
      <c r="U199" s="1"/>
      <c r="V199" s="1"/>
      <c r="BF199" s="9" t="s">
        <v>1049</v>
      </c>
      <c r="BG199" s="1">
        <v>198</v>
      </c>
    </row>
    <row r="200" spans="1:59">
      <c r="A200" s="1" t="str">
        <f t="shared" si="40"/>
        <v/>
      </c>
      <c r="B200" s="1" t="s">
        <v>1049</v>
      </c>
      <c r="Q200" s="5"/>
      <c r="R200" s="6"/>
      <c r="S200" s="6"/>
      <c r="T200" s="6"/>
      <c r="U200" s="6"/>
      <c r="V200" s="7"/>
      <c r="W200" s="8">
        <v>16</v>
      </c>
      <c r="X200" s="5"/>
      <c r="Y200" s="26"/>
      <c r="Z200" s="26"/>
      <c r="AA200" s="27"/>
      <c r="BF200" s="9" t="s">
        <v>1049</v>
      </c>
      <c r="BG200" s="1">
        <v>199</v>
      </c>
    </row>
    <row r="201" spans="1:59">
      <c r="A201" s="1" t="str">
        <f t="shared" si="40"/>
        <v>*0/0</v>
      </c>
      <c r="B201" s="1" t="s">
        <v>1049</v>
      </c>
      <c r="C201" s="1" t="str">
        <f>"*"&amp;R201&amp;"/"&amp;T201</f>
        <v>*0/0</v>
      </c>
      <c r="Q201" s="9" t="s">
        <v>3</v>
      </c>
      <c r="R201" s="10">
        <f>INDEX(AJ:AJ,W200+1)</f>
        <v>0</v>
      </c>
      <c r="S201" s="11" t="s">
        <v>4</v>
      </c>
      <c r="T201" s="10">
        <f>INDEX(AK:AK,W200+1)</f>
        <v>0</v>
      </c>
      <c r="U201" s="11"/>
      <c r="V201" s="12"/>
      <c r="W201" s="13"/>
      <c r="X201" s="9"/>
      <c r="Y201" s="28"/>
      <c r="Z201" s="28"/>
      <c r="AA201" s="29"/>
      <c r="BF201" s="9" t="s">
        <v>1049</v>
      </c>
      <c r="BG201" s="1">
        <v>200</v>
      </c>
    </row>
    <row r="202" spans="1:59">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青</v>
      </c>
      <c r="S202" s="15" t="s">
        <v>1</v>
      </c>
      <c r="T202" s="10">
        <f>INDEX(AG:AG,W200+1)</f>
        <v>0</v>
      </c>
      <c r="U202" s="15" t="s">
        <v>2</v>
      </c>
      <c r="V202" s="10">
        <f>INDEX(AI:AI,W200+1)</f>
        <v>0</v>
      </c>
      <c r="W202" s="16"/>
      <c r="X202" s="10">
        <f>INDEX(AQ:AQ,W200+1)</f>
        <v>0</v>
      </c>
      <c r="Y202" s="28"/>
      <c r="Z202" s="28"/>
      <c r="AA202" s="29"/>
      <c r="BF202" s="9" t="s">
        <v>1049</v>
      </c>
      <c r="BG202" s="1">
        <v>201</v>
      </c>
    </row>
    <row r="203" spans="1:59">
      <c r="A203" s="1" t="str">
        <f t="shared" si="40"/>
        <v>|色|青|レアリティ||マナコスト||</v>
      </c>
      <c r="B203" s="1" t="s">
        <v>1049</v>
      </c>
      <c r="C203" s="1" t="s">
        <v>1069</v>
      </c>
      <c r="D203" s="4" t="s">
        <v>0</v>
      </c>
      <c r="E203" s="1" t="s">
        <v>1069</v>
      </c>
      <c r="F203" s="1" t="str">
        <f>IF(R202=0,"",R202)</f>
        <v>青</v>
      </c>
      <c r="G203" s="1" t="s">
        <v>1069</v>
      </c>
      <c r="H203" s="4" t="s">
        <v>1073</v>
      </c>
      <c r="I203" s="1" t="s">
        <v>1069</v>
      </c>
      <c r="J203" s="1" t="str">
        <f>IF(T202=0,"",T202)</f>
        <v/>
      </c>
      <c r="K203" s="1" t="s">
        <v>1069</v>
      </c>
      <c r="L203" s="4" t="s">
        <v>1074</v>
      </c>
      <c r="M203" s="1" t="s">
        <v>1069</v>
      </c>
      <c r="N203" s="1" t="str">
        <f>IF(V202=0,"",V202)</f>
        <v/>
      </c>
      <c r="O203" s="1" t="s">
        <v>1069</v>
      </c>
      <c r="Q203" s="9" t="s">
        <v>5</v>
      </c>
      <c r="R203" s="10">
        <f>INDEX(AL:AL,W200+1)</f>
        <v>0</v>
      </c>
      <c r="S203" s="15" t="s">
        <v>1075</v>
      </c>
      <c r="T203" s="10">
        <f>INDEX(AN:AN,W200+1)</f>
        <v>0</v>
      </c>
      <c r="U203" s="10">
        <f>INDEX(AO:AO,W200+1)</f>
        <v>0</v>
      </c>
      <c r="V203" s="10">
        <f>INDEX(AP:AP,W200+1)</f>
        <v>0</v>
      </c>
      <c r="W203" s="16"/>
      <c r="X203" s="10" t="str">
        <f>INDEX(AZ:AZ,W200+1)</f>
        <v/>
      </c>
      <c r="Y203" s="10" t="str">
        <f>INDEX(BA:BA,W200+1)</f>
        <v/>
      </c>
      <c r="Z203" s="10" t="str">
        <f>INDEX(BB:BB,W200+1)</f>
        <v/>
      </c>
      <c r="AA203" s="10">
        <f>INDEX(BC:BC,W200+1)</f>
        <v>0</v>
      </c>
      <c r="BF203" s="9" t="s">
        <v>1049</v>
      </c>
      <c r="BG203" s="1">
        <v>202</v>
      </c>
    </row>
    <row r="204" spans="1:59">
      <c r="A204" s="1" t="str">
        <f t="shared" si="40"/>
        <v>|種別||サブタイプ||||</v>
      </c>
      <c r="B204" s="1" t="s">
        <v>1049</v>
      </c>
      <c r="C204" s="1" t="s">
        <v>1069</v>
      </c>
      <c r="D204" s="4" t="s">
        <v>5</v>
      </c>
      <c r="E204" s="1" t="s">
        <v>1069</v>
      </c>
      <c r="F204" s="1" t="str">
        <f>IF(R203=0,"",R203)</f>
        <v/>
      </c>
      <c r="G204" s="1" t="s">
        <v>1069</v>
      </c>
      <c r="H204" s="4" t="s">
        <v>1078</v>
      </c>
      <c r="I204" s="1" t="s">
        <v>1069</v>
      </c>
      <c r="J204" s="1" t="str">
        <f>IF(T203=0,"",T203)</f>
        <v/>
      </c>
      <c r="K204" s="1" t="s">
        <v>1069</v>
      </c>
      <c r="L204" s="1" t="str">
        <f>IF(U203=0,"",U203)</f>
        <v/>
      </c>
      <c r="M204" s="1" t="s">
        <v>1069</v>
      </c>
      <c r="N204" s="1" t="str">
        <f>IF(V203=0,"",V203)</f>
        <v/>
      </c>
      <c r="O204" s="1" t="s">
        <v>1069</v>
      </c>
      <c r="Q204" s="9" t="s">
        <v>1079</v>
      </c>
      <c r="R204" s="10" t="str">
        <f>INDEX(BD:BD,W200+1)</f>
        <v/>
      </c>
      <c r="S204" s="11"/>
      <c r="T204" s="11"/>
      <c r="U204" s="11"/>
      <c r="V204" s="12"/>
      <c r="W204" s="16"/>
      <c r="X204" s="8"/>
      <c r="Y204" s="8"/>
      <c r="Z204" s="8"/>
      <c r="AA204" s="30"/>
      <c r="BF204" s="9" t="s">
        <v>1049</v>
      </c>
      <c r="BG204" s="1">
        <v>203</v>
      </c>
    </row>
    <row r="205" spans="1:59">
      <c r="A205" s="1" t="str">
        <f t="shared" si="40"/>
        <v>|テキスト|&gt;|&gt;|&gt;|&gt;||</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
      </c>
      <c r="O205" s="1" t="s">
        <v>1069</v>
      </c>
      <c r="Q205" s="14" t="s">
        <v>21</v>
      </c>
      <c r="R205" s="10" t="str">
        <f>INDEX(BE:BE,W200+1)</f>
        <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row>
    <row r="206" spans="1:59">
      <c r="A206" s="1" t="str">
        <f t="shared" si="40"/>
        <v>|英テキスト|&gt;|&gt;|&gt;|&gt;||</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
      </c>
      <c r="O206" s="1" t="s">
        <v>1069</v>
      </c>
      <c r="Q206" s="9" t="s">
        <v>12</v>
      </c>
      <c r="R206" s="10">
        <f>IF(INDEX(AX:AX,W200+1)="",0,INDEX(AX:AX,W200+1)&amp;"/"&amp;INDEX(AY:AY,W200+1))</f>
        <v>0</v>
      </c>
      <c r="S206" s="11"/>
      <c r="T206" s="11"/>
      <c r="U206" s="11"/>
      <c r="V206" s="12"/>
      <c r="W206" s="16"/>
      <c r="X206" s="9"/>
      <c r="Y206" s="28"/>
      <c r="Z206" s="28"/>
      <c r="AA206" s="29"/>
      <c r="BF206" s="9" t="s">
        <v>1049</v>
      </c>
      <c r="BG206" s="1">
        <v>205</v>
      </c>
    </row>
    <row r="207" spans="1:59">
      <c r="A207" s="1" t="str">
        <f t="shared" si="40"/>
        <v>|PT|&gt;||シールド数|&gt;||</v>
      </c>
      <c r="B207" s="1" t="s">
        <v>1049</v>
      </c>
      <c r="C207" s="1" t="s">
        <v>1069</v>
      </c>
      <c r="D207" s="1" t="s">
        <v>12</v>
      </c>
      <c r="E207" s="1" t="s">
        <v>1069</v>
      </c>
      <c r="F207" s="1" t="s">
        <v>1083</v>
      </c>
      <c r="G207" s="1" t="s">
        <v>1069</v>
      </c>
      <c r="H207" s="1" t="str">
        <f>IF(R206=0,"",R206)</f>
        <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row>
    <row r="208" spans="1:59">
      <c r="A208" s="1" t="str">
        <f t="shared" si="40"/>
        <v>&amp;br;&amp;br;</v>
      </c>
      <c r="B208" s="1" t="s">
        <v>1049</v>
      </c>
      <c r="C208" s="1" t="s">
        <v>1097</v>
      </c>
      <c r="R208" s="1"/>
      <c r="S208" s="1"/>
      <c r="T208" s="1"/>
      <c r="U208" s="1"/>
      <c r="V208" s="1"/>
      <c r="BF208" s="9" t="s">
        <v>1049</v>
      </c>
      <c r="BG208" s="1">
        <v>207</v>
      </c>
    </row>
    <row r="209" spans="1:59">
      <c r="A209" s="1" t="str">
        <f t="shared" si="40"/>
        <v>#back(text=戻る,left)</v>
      </c>
      <c r="B209" s="1" t="s">
        <v>1049</v>
      </c>
      <c r="C209" s="1" t="s">
        <v>1100</v>
      </c>
      <c r="R209" s="1"/>
      <c r="S209" s="1"/>
      <c r="T209" s="1"/>
      <c r="U209" s="1"/>
      <c r="V209" s="1"/>
      <c r="BF209" s="9" t="s">
        <v>1049</v>
      </c>
      <c r="BG209" s="1">
        <v>208</v>
      </c>
    </row>
    <row r="210" spans="1:59">
      <c r="A210" s="1" t="str">
        <f t="shared" si="40"/>
        <v>&amp;br;</v>
      </c>
      <c r="B210" s="1" t="s">
        <v>1049</v>
      </c>
      <c r="C210" s="1" t="s">
        <v>1048</v>
      </c>
      <c r="R210" s="1"/>
      <c r="S210" s="1"/>
      <c r="T210" s="1"/>
      <c r="U210" s="1"/>
      <c r="V210" s="1"/>
      <c r="BF210" s="9" t="s">
        <v>1049</v>
      </c>
      <c r="BG210" s="1">
        <v>209</v>
      </c>
    </row>
    <row r="211" spans="1:59">
      <c r="A211" s="1" t="str">
        <f t="shared" si="40"/>
        <v>#comment(above,nsize=[15],size=[30],num=[10])</v>
      </c>
      <c r="B211" s="1" t="s">
        <v>1049</v>
      </c>
      <c r="C211" s="1" t="s">
        <v>1108</v>
      </c>
      <c r="R211" s="1"/>
      <c r="S211" s="1"/>
      <c r="T211" s="1"/>
      <c r="U211" s="1"/>
      <c r="V211" s="1"/>
      <c r="BF211" s="9" t="s">
        <v>1049</v>
      </c>
      <c r="BG211" s="1">
        <v>210</v>
      </c>
    </row>
    <row r="212" spans="1:59">
      <c r="A212" s="1" t="str">
        <f t="shared" si="40"/>
        <v>&amp;br;&amp;br;</v>
      </c>
      <c r="B212" s="1" t="s">
        <v>1049</v>
      </c>
      <c r="C212" s="1" t="s">
        <v>1097</v>
      </c>
      <c r="R212" s="1"/>
      <c r="S212" s="1"/>
      <c r="T212" s="1"/>
      <c r="U212" s="1"/>
      <c r="V212" s="1"/>
      <c r="BF212" s="9" t="s">
        <v>1049</v>
      </c>
      <c r="BG212" s="1">
        <v>211</v>
      </c>
    </row>
    <row r="213" spans="1:59">
      <c r="A213" s="1" t="str">
        <f t="shared" si="40"/>
        <v/>
      </c>
      <c r="B213" s="1" t="s">
        <v>1049</v>
      </c>
      <c r="Q213" s="5"/>
      <c r="R213" s="6"/>
      <c r="S213" s="6"/>
      <c r="T213" s="6"/>
      <c r="U213" s="6"/>
      <c r="V213" s="7"/>
      <c r="W213" s="8">
        <v>17</v>
      </c>
      <c r="X213" s="5"/>
      <c r="Y213" s="26"/>
      <c r="Z213" s="26"/>
      <c r="AA213" s="27"/>
      <c r="BF213" s="9" t="s">
        <v>1049</v>
      </c>
      <c r="BG213" s="1">
        <v>212</v>
      </c>
    </row>
    <row r="214" spans="1:59">
      <c r="A214" s="1" t="str">
        <f t="shared" si="40"/>
        <v>*0/0</v>
      </c>
      <c r="B214" s="1" t="s">
        <v>1049</v>
      </c>
      <c r="C214" s="1" t="str">
        <f>"*"&amp;R214&amp;"/"&amp;T214</f>
        <v>*0/0</v>
      </c>
      <c r="Q214" s="9" t="s">
        <v>3</v>
      </c>
      <c r="R214" s="10">
        <f>INDEX(AJ:AJ,W213+1)</f>
        <v>0</v>
      </c>
      <c r="S214" s="11" t="s">
        <v>4</v>
      </c>
      <c r="T214" s="10">
        <f>INDEX(AK:AK,W213+1)</f>
        <v>0</v>
      </c>
      <c r="U214" s="11"/>
      <c r="V214" s="12"/>
      <c r="W214" s="13"/>
      <c r="X214" s="9"/>
      <c r="Y214" s="28"/>
      <c r="Z214" s="28"/>
      <c r="AA214" s="29"/>
      <c r="BF214" s="9" t="s">
        <v>1049</v>
      </c>
      <c r="BG214" s="1">
        <v>213</v>
      </c>
    </row>
    <row r="215" spans="1:59">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青</v>
      </c>
      <c r="S215" s="15" t="s">
        <v>1</v>
      </c>
      <c r="T215" s="10">
        <f>INDEX(AG:AG,W213+1)</f>
        <v>0</v>
      </c>
      <c r="U215" s="15" t="s">
        <v>2</v>
      </c>
      <c r="V215" s="10">
        <f>INDEX(AI:AI,W213+1)</f>
        <v>0</v>
      </c>
      <c r="W215" s="16"/>
      <c r="X215" s="10">
        <f>INDEX(AQ:AQ,W213+1)</f>
        <v>0</v>
      </c>
      <c r="Y215" s="28"/>
      <c r="Z215" s="28"/>
      <c r="AA215" s="29"/>
      <c r="BF215" s="9" t="s">
        <v>1049</v>
      </c>
      <c r="BG215" s="1">
        <v>214</v>
      </c>
    </row>
    <row r="216" spans="1:59">
      <c r="A216" s="1" t="str">
        <f t="shared" si="40"/>
        <v>|色|青|レアリティ||マナコスト||</v>
      </c>
      <c r="B216" s="1" t="s">
        <v>1049</v>
      </c>
      <c r="C216" s="1" t="s">
        <v>1069</v>
      </c>
      <c r="D216" s="4" t="s">
        <v>0</v>
      </c>
      <c r="E216" s="1" t="s">
        <v>1069</v>
      </c>
      <c r="F216" s="1" t="str">
        <f>IF(R215=0,"",R215)</f>
        <v>青</v>
      </c>
      <c r="G216" s="1" t="s">
        <v>1069</v>
      </c>
      <c r="H216" s="4" t="s">
        <v>1073</v>
      </c>
      <c r="I216" s="1" t="s">
        <v>1069</v>
      </c>
      <c r="J216" s="1" t="str">
        <f>IF(T215=0,"",T215)</f>
        <v/>
      </c>
      <c r="K216" s="1" t="s">
        <v>1069</v>
      </c>
      <c r="L216" s="4" t="s">
        <v>1074</v>
      </c>
      <c r="M216" s="1" t="s">
        <v>1069</v>
      </c>
      <c r="N216" s="1" t="str">
        <f>IF(V215=0,"",V215)</f>
        <v/>
      </c>
      <c r="O216" s="1" t="s">
        <v>1069</v>
      </c>
      <c r="Q216" s="9" t="s">
        <v>5</v>
      </c>
      <c r="R216" s="10">
        <f>INDEX(AL:AL,W213+1)</f>
        <v>0</v>
      </c>
      <c r="S216" s="15" t="s">
        <v>1075</v>
      </c>
      <c r="T216" s="10">
        <f>INDEX(AN:AN,W213+1)</f>
        <v>0</v>
      </c>
      <c r="U216" s="10">
        <f>INDEX(AO:AO,W213+1)</f>
        <v>0</v>
      </c>
      <c r="V216" s="10">
        <f>INDEX(AP:AP,W213+1)</f>
        <v>0</v>
      </c>
      <c r="W216" s="16"/>
      <c r="X216" s="10" t="str">
        <f>INDEX(AZ:AZ,W213+1)</f>
        <v/>
      </c>
      <c r="Y216" s="10" t="str">
        <f>INDEX(BA:BA,W213+1)</f>
        <v/>
      </c>
      <c r="Z216" s="10" t="str">
        <f>INDEX(BB:BB,W213+1)</f>
        <v/>
      </c>
      <c r="AA216" s="10">
        <f>INDEX(BC:BC,W213+1)</f>
        <v>0</v>
      </c>
      <c r="BF216" s="9" t="s">
        <v>1049</v>
      </c>
      <c r="BG216" s="1">
        <v>215</v>
      </c>
    </row>
    <row r="217" spans="1:59">
      <c r="A217" s="1" t="str">
        <f t="shared" si="40"/>
        <v>|種別||サブタイプ||||</v>
      </c>
      <c r="B217" s="1" t="s">
        <v>1049</v>
      </c>
      <c r="C217" s="1" t="s">
        <v>1069</v>
      </c>
      <c r="D217" s="4" t="s">
        <v>5</v>
      </c>
      <c r="E217" s="1" t="s">
        <v>1069</v>
      </c>
      <c r="F217" s="1" t="str">
        <f>IF(R216=0,"",R216)</f>
        <v/>
      </c>
      <c r="G217" s="1" t="s">
        <v>1069</v>
      </c>
      <c r="H217" s="4" t="s">
        <v>1078</v>
      </c>
      <c r="I217" s="1" t="s">
        <v>1069</v>
      </c>
      <c r="J217" s="1" t="str">
        <f>IF(T216=0,"",T216)</f>
        <v/>
      </c>
      <c r="K217" s="1" t="s">
        <v>1069</v>
      </c>
      <c r="L217" s="1" t="str">
        <f>IF(U216=0,"",U216)</f>
        <v/>
      </c>
      <c r="M217" s="1" t="s">
        <v>1069</v>
      </c>
      <c r="N217" s="1" t="str">
        <f>IF(V216=0,"",V216)</f>
        <v/>
      </c>
      <c r="O217" s="1" t="s">
        <v>1069</v>
      </c>
      <c r="Q217" s="9" t="s">
        <v>1079</v>
      </c>
      <c r="R217" s="10" t="str">
        <f>INDEX(BD:BD,W213+1)</f>
        <v/>
      </c>
      <c r="S217" s="11"/>
      <c r="T217" s="11"/>
      <c r="U217" s="11"/>
      <c r="V217" s="12"/>
      <c r="W217" s="16"/>
      <c r="X217" s="8"/>
      <c r="Y217" s="8"/>
      <c r="Z217" s="8"/>
      <c r="AA217" s="30"/>
      <c r="BF217" s="9" t="s">
        <v>1049</v>
      </c>
      <c r="BG217" s="1">
        <v>216</v>
      </c>
    </row>
    <row r="218" spans="1:59">
      <c r="A218" s="1" t="str">
        <f t="shared" si="40"/>
        <v>|テキスト|&gt;|&gt;|&gt;|&gt;||</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
      </c>
      <c r="O218" s="1" t="s">
        <v>1069</v>
      </c>
      <c r="Q218" s="14" t="s">
        <v>21</v>
      </c>
      <c r="R218" s="10" t="str">
        <f>INDEX(BE:BE,W213+1)</f>
        <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
      </c>
      <c r="O219" s="1" t="s">
        <v>1069</v>
      </c>
      <c r="Q219" s="9" t="s">
        <v>12</v>
      </c>
      <c r="R219" s="10">
        <f>IF(INDEX(AX:AX,W213+1)="",0,INDEX(AX:AX,W213+1)&amp;"/"&amp;INDEX(AY:AY,W213+1))</f>
        <v>0</v>
      </c>
      <c r="S219" s="11"/>
      <c r="T219" s="11"/>
      <c r="U219" s="11"/>
      <c r="V219" s="12"/>
      <c r="W219" s="16"/>
      <c r="X219" s="9"/>
      <c r="Y219" s="28"/>
      <c r="Z219" s="28"/>
      <c r="AA219" s="29"/>
      <c r="BF219" s="9" t="s">
        <v>1049</v>
      </c>
      <c r="BG219" s="1">
        <v>218</v>
      </c>
    </row>
    <row r="220" spans="1:59">
      <c r="A220" s="1" t="str">
        <f t="shared" si="40"/>
        <v>|PT|&gt;||シールド数|&gt;||</v>
      </c>
      <c r="B220" s="1" t="s">
        <v>1049</v>
      </c>
      <c r="C220" s="1" t="s">
        <v>1069</v>
      </c>
      <c r="D220" s="1" t="s">
        <v>12</v>
      </c>
      <c r="E220" s="1" t="s">
        <v>1069</v>
      </c>
      <c r="F220" s="1" t="s">
        <v>1083</v>
      </c>
      <c r="G220" s="1" t="s">
        <v>1069</v>
      </c>
      <c r="H220" s="1" t="str">
        <f>IF(R219=0,"",R219)</f>
        <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*0/0</v>
      </c>
      <c r="B227" s="1" t="s">
        <v>1049</v>
      </c>
      <c r="C227" s="1" t="str">
        <f>"*"&amp;R227&amp;"/"&amp;T227</f>
        <v>*0/0</v>
      </c>
      <c r="Q227" s="9" t="s">
        <v>3</v>
      </c>
      <c r="R227" s="10">
        <f>INDEX(AJ:AJ,W226+1)</f>
        <v>0</v>
      </c>
      <c r="S227" s="11" t="s">
        <v>4</v>
      </c>
      <c r="T227" s="10">
        <f>INDEX(AK:AK,W226+1)</f>
        <v>0</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青</v>
      </c>
      <c r="S228" s="15" t="s">
        <v>1</v>
      </c>
      <c r="T228" s="10">
        <f>INDEX(AG:AG,W226+1)</f>
        <v>0</v>
      </c>
      <c r="U228" s="15" t="s">
        <v>2</v>
      </c>
      <c r="V228" s="10">
        <f>INDEX(AI:AI,W226+1)</f>
        <v>0</v>
      </c>
      <c r="W228" s="16"/>
      <c r="X228" s="10">
        <f>INDEX(AQ:AQ,W226+1)</f>
        <v>0</v>
      </c>
      <c r="Y228" s="28"/>
      <c r="Z228" s="28"/>
      <c r="AA228" s="29"/>
      <c r="BF228" s="9" t="s">
        <v>1049</v>
      </c>
      <c r="BG228" s="1">
        <v>227</v>
      </c>
    </row>
    <row r="229" spans="1:59">
      <c r="A229" s="1" t="str">
        <f t="shared" si="40"/>
        <v>|色|青|レアリティ||マナコスト||</v>
      </c>
      <c r="B229" s="1" t="s">
        <v>1049</v>
      </c>
      <c r="C229" s="1" t="s">
        <v>1069</v>
      </c>
      <c r="D229" s="4" t="s">
        <v>0</v>
      </c>
      <c r="E229" s="1" t="s">
        <v>1069</v>
      </c>
      <c r="F229" s="1" t="str">
        <f>IF(R228=0,"",R228)</f>
        <v>青</v>
      </c>
      <c r="G229" s="1" t="s">
        <v>1069</v>
      </c>
      <c r="H229" s="4" t="s">
        <v>1073</v>
      </c>
      <c r="I229" s="1" t="s">
        <v>1069</v>
      </c>
      <c r="J229" s="1" t="str">
        <f>IF(T228=0,"",T228)</f>
        <v/>
      </c>
      <c r="K229" s="1" t="s">
        <v>1069</v>
      </c>
      <c r="L229" s="4" t="s">
        <v>1074</v>
      </c>
      <c r="M229" s="1" t="s">
        <v>1069</v>
      </c>
      <c r="N229" s="1" t="str">
        <f>IF(V228=0,"",V228)</f>
        <v/>
      </c>
      <c r="O229" s="1" t="s">
        <v>1069</v>
      </c>
      <c r="Q229" s="9" t="s">
        <v>5</v>
      </c>
      <c r="R229" s="10">
        <f>INDEX(AL:AL,W226+1)</f>
        <v>0</v>
      </c>
      <c r="S229" s="15" t="s">
        <v>1075</v>
      </c>
      <c r="T229" s="10">
        <f>INDEX(AN:AN,W226+1)</f>
        <v>0</v>
      </c>
      <c r="U229" s="10">
        <f>INDEX(AO:AO,W226+1)</f>
        <v>0</v>
      </c>
      <c r="V229" s="10">
        <f>INDEX(AP:AP,W226+1)</f>
        <v>0</v>
      </c>
      <c r="W229" s="16"/>
      <c r="X229" s="10" t="str">
        <f>INDEX(AZ:AZ,W226+1)</f>
        <v/>
      </c>
      <c r="Y229" s="10" t="str">
        <f>INDEX(BA:BA,W226+1)</f>
        <v/>
      </c>
      <c r="Z229" s="10" t="str">
        <f>INDEX(BB:BB,W226+1)</f>
        <v/>
      </c>
      <c r="AA229" s="10">
        <f>INDEX(BC:BC,W226+1)</f>
        <v>0</v>
      </c>
      <c r="BF229" s="9" t="s">
        <v>1049</v>
      </c>
      <c r="BG229" s="1">
        <v>228</v>
      </c>
    </row>
    <row r="230" spans="1:59">
      <c r="A230" s="1" t="str">
        <f t="shared" si="40"/>
        <v>|種別||サブタイプ||||</v>
      </c>
      <c r="B230" s="1" t="s">
        <v>1049</v>
      </c>
      <c r="C230" s="1" t="s">
        <v>1069</v>
      </c>
      <c r="D230" s="4" t="s">
        <v>5</v>
      </c>
      <c r="E230" s="1" t="s">
        <v>1069</v>
      </c>
      <c r="F230" s="1" t="str">
        <f>IF(R229=0,"",R229)</f>
        <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
      </c>
      <c r="S230" s="11"/>
      <c r="T230" s="11"/>
      <c r="U230" s="11"/>
      <c r="V230" s="12"/>
      <c r="W230" s="16"/>
      <c r="X230" s="8"/>
      <c r="Y230" s="8"/>
      <c r="Z230" s="8"/>
      <c r="AA230" s="30"/>
      <c r="BF230" s="9" t="s">
        <v>1049</v>
      </c>
      <c r="BG230" s="1">
        <v>229</v>
      </c>
    </row>
    <row r="231" spans="1:59">
      <c r="A231" s="1" t="str">
        <f t="shared" si="40"/>
        <v>|テキスト|&gt;|&gt;|&gt;|&gt;||</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
      </c>
      <c r="O231" s="1" t="s">
        <v>1069</v>
      </c>
      <c r="Q231" s="14" t="s">
        <v>21</v>
      </c>
      <c r="R231" s="10" t="str">
        <f>INDEX(BE:BE,W226+1)</f>
        <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青</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|色|青|レアリティ||マナコスト||</v>
      </c>
      <c r="B242" s="1" t="s">
        <v>1049</v>
      </c>
      <c r="C242" s="1" t="s">
        <v>1069</v>
      </c>
      <c r="D242" s="4" t="s">
        <v>0</v>
      </c>
      <c r="E242" s="1" t="s">
        <v>1069</v>
      </c>
      <c r="F242" s="1" t="str">
        <f>IF(R241=0,"",R241)</f>
        <v>青</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青</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|色|青|レアリティ||マナコスト||</v>
      </c>
      <c r="B255" s="1" t="s">
        <v>1049</v>
      </c>
      <c r="C255" s="1" t="s">
        <v>1069</v>
      </c>
      <c r="D255" s="4" t="s">
        <v>0</v>
      </c>
      <c r="E255" s="1" t="s">
        <v>1069</v>
      </c>
      <c r="F255" s="1" t="str">
        <f>IF(R254=0,"",R254)</f>
        <v>青</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青</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|色|青|レアリティ||マナコスト||</v>
      </c>
      <c r="B268" s="1" t="s">
        <v>1049</v>
      </c>
      <c r="C268" s="1" t="s">
        <v>1069</v>
      </c>
      <c r="D268" s="4" t="s">
        <v>0</v>
      </c>
      <c r="E268" s="1" t="s">
        <v>1069</v>
      </c>
      <c r="F268" s="1" t="str">
        <f>IF(R267=0,"",R267)</f>
        <v>青</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青</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|色|青|レアリティ||マナコスト||</v>
      </c>
      <c r="B281" s="1" t="s">
        <v>1049</v>
      </c>
      <c r="C281" s="1" t="s">
        <v>1069</v>
      </c>
      <c r="D281" s="4" t="s">
        <v>0</v>
      </c>
      <c r="E281" s="1" t="s">
        <v>1069</v>
      </c>
      <c r="F281" s="1" t="str">
        <f>IF(R280=0,"",R280)</f>
        <v>青</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青</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|色|青|レアリティ||マナコスト||</v>
      </c>
      <c r="B294" s="1" t="s">
        <v>1049</v>
      </c>
      <c r="C294" s="1" t="s">
        <v>1069</v>
      </c>
      <c r="D294" s="4" t="s">
        <v>0</v>
      </c>
      <c r="E294" s="1" t="s">
        <v>1069</v>
      </c>
      <c r="F294" s="1" t="str">
        <f>IF(R293=0,"",R293)</f>
        <v>青</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青</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|色|青|レアリティ||マナコスト||</v>
      </c>
      <c r="B307" s="1" t="s">
        <v>1049</v>
      </c>
      <c r="C307" s="1" t="s">
        <v>1069</v>
      </c>
      <c r="D307" s="4" t="s">
        <v>0</v>
      </c>
      <c r="E307" s="1" t="s">
        <v>1069</v>
      </c>
      <c r="F307" s="1" t="str">
        <f>IF(R306=0,"",R306)</f>
        <v>青</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青</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|色|青|レアリティ||マナコスト||</v>
      </c>
      <c r="B320" s="1" t="s">
        <v>1049</v>
      </c>
      <c r="C320" s="1" t="s">
        <v>1069</v>
      </c>
      <c r="D320" s="4" t="s">
        <v>0</v>
      </c>
      <c r="E320" s="1" t="s">
        <v>1069</v>
      </c>
      <c r="F320" s="1" t="str">
        <f>IF(R319=0,"",R319)</f>
        <v>青</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青</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|色|青|レアリティ||マナコスト||</v>
      </c>
      <c r="B333" s="1" t="s">
        <v>1049</v>
      </c>
      <c r="C333" s="1" t="s">
        <v>1069</v>
      </c>
      <c r="D333" s="4" t="s">
        <v>0</v>
      </c>
      <c r="E333" s="1" t="s">
        <v>1069</v>
      </c>
      <c r="F333" s="1" t="str">
        <f>IF(R332=0,"",R332)</f>
        <v>青</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青</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|色|青|レアリティ||マナコスト||</v>
      </c>
      <c r="B346" s="1" t="s">
        <v>1049</v>
      </c>
      <c r="C346" s="1" t="s">
        <v>1069</v>
      </c>
      <c r="D346" s="4" t="s">
        <v>0</v>
      </c>
      <c r="E346" s="1" t="s">
        <v>1069</v>
      </c>
      <c r="F346" s="1" t="str">
        <f>IF(R345=0,"",R345)</f>
        <v>青</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青</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|色|青|レアリティ||マナコスト||</v>
      </c>
      <c r="B359" s="1" t="s">
        <v>1049</v>
      </c>
      <c r="C359" s="1" t="s">
        <v>1069</v>
      </c>
      <c r="D359" s="4" t="s">
        <v>0</v>
      </c>
      <c r="E359" s="1" t="s">
        <v>1069</v>
      </c>
      <c r="F359" s="1" t="str">
        <f>IF(R358=0,"",R358)</f>
        <v>青</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青</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|色|青|レアリティ||マナコスト||</v>
      </c>
      <c r="B372" s="1" t="s">
        <v>1049</v>
      </c>
      <c r="C372" s="1" t="s">
        <v>1069</v>
      </c>
      <c r="D372" s="4" t="s">
        <v>0</v>
      </c>
      <c r="E372" s="1" t="s">
        <v>1069</v>
      </c>
      <c r="F372" s="1" t="str">
        <f>IF(R371=0,"",R371)</f>
        <v>青</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青</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|色|青|レアリティ||マナコスト||</v>
      </c>
      <c r="B385" s="1" t="s">
        <v>1049</v>
      </c>
      <c r="C385" s="1" t="s">
        <v>1069</v>
      </c>
      <c r="D385" s="4" t="s">
        <v>0</v>
      </c>
      <c r="E385" s="1" t="s">
        <v>1069</v>
      </c>
      <c r="F385" s="1" t="str">
        <f>IF(R384=0,"",R384)</f>
        <v>青</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青</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|色|青|レアリティ||マナコスト||</v>
      </c>
      <c r="B398" s="1" t="s">
        <v>1049</v>
      </c>
      <c r="C398" s="1" t="s">
        <v>1069</v>
      </c>
      <c r="D398" s="4" t="s">
        <v>0</v>
      </c>
      <c r="E398" s="1" t="s">
        <v>1069</v>
      </c>
      <c r="F398" s="1" t="str">
        <f>IF(R397=0,"",R397)</f>
        <v>青</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青</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|色|青|レアリティ||マナコスト||</v>
      </c>
      <c r="B411" s="1" t="s">
        <v>1049</v>
      </c>
      <c r="C411" s="1" t="s">
        <v>1069</v>
      </c>
      <c r="D411" s="4" t="s">
        <v>0</v>
      </c>
      <c r="E411" s="1" t="s">
        <v>1069</v>
      </c>
      <c r="F411" s="1" t="str">
        <f>IF(R410=0,"",R410)</f>
        <v>青</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青</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|色|青|レアリティ||マナコスト||</v>
      </c>
      <c r="B424" s="1" t="s">
        <v>1049</v>
      </c>
      <c r="C424" s="1" t="s">
        <v>1069</v>
      </c>
      <c r="D424" s="4" t="s">
        <v>0</v>
      </c>
      <c r="E424" s="1" t="s">
        <v>1069</v>
      </c>
      <c r="F424" s="1" t="str">
        <f>IF(R423=0,"",R423)</f>
        <v>青</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青</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|色|青|レアリティ||マナコスト||</v>
      </c>
      <c r="B437" s="1" t="s">
        <v>1049</v>
      </c>
      <c r="C437" s="1" t="s">
        <v>1069</v>
      </c>
      <c r="D437" s="4" t="s">
        <v>0</v>
      </c>
      <c r="E437" s="1" t="s">
        <v>1069</v>
      </c>
      <c r="F437" s="1" t="str">
        <f>IF(R436=0,"",R436)</f>
        <v>青</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青</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|色|青|レアリティ||マナコスト||</v>
      </c>
      <c r="B450" s="1" t="s">
        <v>1049</v>
      </c>
      <c r="C450" s="1" t="s">
        <v>1069</v>
      </c>
      <c r="D450" s="4" t="s">
        <v>0</v>
      </c>
      <c r="E450" s="1" t="s">
        <v>1069</v>
      </c>
      <c r="F450" s="1" t="str">
        <f>IF(R449=0,"",R449)</f>
        <v>青</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青</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|色|青|レアリティ||マナコスト||</v>
      </c>
      <c r="B463" s="1" t="s">
        <v>1049</v>
      </c>
      <c r="C463" s="1" t="s">
        <v>1069</v>
      </c>
      <c r="D463" s="4" t="s">
        <v>0</v>
      </c>
      <c r="E463" s="1" t="s">
        <v>1069</v>
      </c>
      <c r="F463" s="1" t="str">
        <f>IF(R462=0,"",R462)</f>
        <v>青</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青</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|色|青|レアリティ||マナコスト||</v>
      </c>
      <c r="B476" s="1" t="s">
        <v>1049</v>
      </c>
      <c r="C476" s="1" t="s">
        <v>1069</v>
      </c>
      <c r="D476" s="4" t="s">
        <v>0</v>
      </c>
      <c r="E476" s="1" t="s">
        <v>1069</v>
      </c>
      <c r="F476" s="1" t="str">
        <f>IF(R475=0,"",R475)</f>
        <v>青</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青</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|色|青|レアリティ||マナコスト||</v>
      </c>
      <c r="B489" s="1" t="s">
        <v>1049</v>
      </c>
      <c r="C489" s="1" t="s">
        <v>1069</v>
      </c>
      <c r="D489" s="4" t="s">
        <v>0</v>
      </c>
      <c r="E489" s="1" t="s">
        <v>1069</v>
      </c>
      <c r="F489" s="1" t="str">
        <f>IF(R488=0,"",R488)</f>
        <v>青</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青</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|色|青|レアリティ||マナコスト||</v>
      </c>
      <c r="B502" s="1" t="s">
        <v>1049</v>
      </c>
      <c r="C502" s="1" t="s">
        <v>1069</v>
      </c>
      <c r="D502" s="4" t="s">
        <v>0</v>
      </c>
      <c r="E502" s="1" t="s">
        <v>1069</v>
      </c>
      <c r="F502" s="1" t="str">
        <f>IF(R501=0,"",R501)</f>
        <v>青</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青</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|色|青|レアリティ||マナコスト||</v>
      </c>
      <c r="B515" s="1" t="s">
        <v>1049</v>
      </c>
      <c r="C515" s="1" t="s">
        <v>1069</v>
      </c>
      <c r="D515" s="4" t="s">
        <v>0</v>
      </c>
      <c r="E515" s="1" t="s">
        <v>1069</v>
      </c>
      <c r="F515" s="1" t="str">
        <f>IF(R514=0,"",R514)</f>
        <v>青</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青</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|色|青|レアリティ||マナコスト||</v>
      </c>
      <c r="B528" s="1" t="s">
        <v>1049</v>
      </c>
      <c r="C528" s="1" t="s">
        <v>1069</v>
      </c>
      <c r="D528" s="4" t="s">
        <v>0</v>
      </c>
      <c r="E528" s="1" t="s">
        <v>1069</v>
      </c>
      <c r="F528" s="1" t="str">
        <f>IF(R527=0,"",R527)</f>
        <v>青</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青</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|色|青|レアリティ||マナコスト||</v>
      </c>
      <c r="B541" s="1" t="s">
        <v>1049</v>
      </c>
      <c r="C541" s="1" t="s">
        <v>1069</v>
      </c>
      <c r="D541" s="4" t="s">
        <v>0</v>
      </c>
      <c r="E541" s="1" t="s">
        <v>1069</v>
      </c>
      <c r="F541" s="1" t="str">
        <f>IF(R540=0,"",R540)</f>
        <v>青</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青</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|色|青|レアリティ||マナコスト||</v>
      </c>
      <c r="B554" s="1" t="s">
        <v>1049</v>
      </c>
      <c r="C554" s="1" t="s">
        <v>1069</v>
      </c>
      <c r="D554" s="4" t="s">
        <v>0</v>
      </c>
      <c r="E554" s="1" t="s">
        <v>1069</v>
      </c>
      <c r="F554" s="1" t="str">
        <f>IF(R553=0,"",R553)</f>
        <v>青</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青</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|色|青|レアリティ||マナコスト||</v>
      </c>
      <c r="B567" s="1" t="s">
        <v>1049</v>
      </c>
      <c r="C567" s="1" t="s">
        <v>1069</v>
      </c>
      <c r="D567" s="4" t="s">
        <v>0</v>
      </c>
      <c r="E567" s="1" t="s">
        <v>1069</v>
      </c>
      <c r="F567" s="1" t="str">
        <f>IF(R566=0,"",R566)</f>
        <v>青</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青</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|色|青|レアリティ||マナコスト||</v>
      </c>
      <c r="B580" s="1" t="s">
        <v>1049</v>
      </c>
      <c r="C580" s="1" t="s">
        <v>1069</v>
      </c>
      <c r="D580" s="4" t="s">
        <v>0</v>
      </c>
      <c r="E580" s="1" t="s">
        <v>1069</v>
      </c>
      <c r="F580" s="1" t="str">
        <f>IF(R579=0,"",R579)</f>
        <v>青</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青</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|色|青|レアリティ||マナコスト||</v>
      </c>
      <c r="B593" s="1" t="s">
        <v>1049</v>
      </c>
      <c r="C593" s="1" t="s">
        <v>1069</v>
      </c>
      <c r="D593" s="4" t="s">
        <v>0</v>
      </c>
      <c r="E593" s="1" t="s">
        <v>1069</v>
      </c>
      <c r="F593" s="1" t="str">
        <f>IF(R592=0,"",R592)</f>
        <v>青</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青</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|色|青|レアリティ||マナコスト||</v>
      </c>
      <c r="B606" s="1" t="s">
        <v>1049</v>
      </c>
      <c r="C606" s="1" t="s">
        <v>1069</v>
      </c>
      <c r="D606" s="4" t="s">
        <v>0</v>
      </c>
      <c r="E606" s="1" t="s">
        <v>1069</v>
      </c>
      <c r="F606" s="1" t="str">
        <f>IF(R605=0,"",R605)</f>
        <v>青</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青</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|色|青|レアリティ||マナコスト||</v>
      </c>
      <c r="B619" s="1" t="s">
        <v>1049</v>
      </c>
      <c r="C619" s="1" t="s">
        <v>1069</v>
      </c>
      <c r="D619" s="4" t="s">
        <v>0</v>
      </c>
      <c r="E619" s="1" t="s">
        <v>1069</v>
      </c>
      <c r="F619" s="1" t="str">
        <f>IF(R618=0,"",R618)</f>
        <v>青</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青</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|色|青|レアリティ||マナコスト||</v>
      </c>
      <c r="B632" s="1" t="s">
        <v>1049</v>
      </c>
      <c r="C632" s="1" t="s">
        <v>1069</v>
      </c>
      <c r="D632" s="4" t="s">
        <v>0</v>
      </c>
      <c r="E632" s="1" t="s">
        <v>1069</v>
      </c>
      <c r="F632" s="1" t="str">
        <f>IF(R631=0,"",R631)</f>
        <v>青</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青</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|色|青|レアリティ||マナコスト||</v>
      </c>
      <c r="B645" s="1" t="s">
        <v>1049</v>
      </c>
      <c r="C645" s="1" t="s">
        <v>1069</v>
      </c>
      <c r="D645" s="4" t="s">
        <v>0</v>
      </c>
      <c r="E645" s="1" t="s">
        <v>1069</v>
      </c>
      <c r="F645" s="1" t="str">
        <f>IF(R644=0,"",R644)</f>
        <v>青</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BE18" sqref="BE18"/>
    </sheetView>
  </sheetViews>
  <sheetFormatPr defaultColWidth="9" defaultRowHeight="13.5"/>
  <cols>
    <col min="1" max="1" width="29.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3.75" style="1" customWidth="1"/>
    <col min="34" max="34" width="9" style="1" hidden="1" customWidth="1"/>
    <col min="35" max="35" width="5" style="1" customWidth="1"/>
    <col min="36" max="38" width="9" style="1"/>
    <col min="39" max="39" width="9" style="1" hidden="1" customWidth="1"/>
    <col min="40" max="46" width="9" style="1"/>
    <col min="47" max="48" width="9" style="1" hidden="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288</v>
      </c>
      <c r="AG2" s="36" t="s">
        <v>78</v>
      </c>
      <c r="AH2" s="36"/>
      <c r="AI2" s="36">
        <v>10</v>
      </c>
      <c r="AJ2" s="36" t="s">
        <v>856</v>
      </c>
      <c r="AK2" s="36" t="s">
        <v>857</v>
      </c>
      <c r="AL2" s="36" t="s">
        <v>27</v>
      </c>
      <c r="AM2" s="36"/>
      <c r="AN2" s="36" t="s">
        <v>858</v>
      </c>
      <c r="AO2" s="36"/>
      <c r="AP2" s="36"/>
      <c r="AQ2" s="36" t="s">
        <v>859</v>
      </c>
      <c r="AR2" s="36"/>
      <c r="AS2" s="36"/>
      <c r="AT2" s="38">
        <v>42796</v>
      </c>
      <c r="AU2" s="36"/>
      <c r="AV2" s="36"/>
      <c r="AW2" s="36"/>
      <c r="AX2" s="36">
        <f t="shared" ref="AX2:AX51" si="0">IF(AT2&gt;1,MONTH(AT2),"")</f>
        <v>3</v>
      </c>
      <c r="AY2" s="36">
        <f t="shared" ref="AY2:AY51" si="1">IF(AT2&gt;1,DAY(AT2),"")</f>
        <v>2</v>
      </c>
      <c r="AZ2" s="36" t="str">
        <f t="shared" ref="AZ2:AZ51" si="2">LEFT(AQ2,2)</f>
        <v>この</v>
      </c>
      <c r="BA2" s="36" t="str">
        <f t="shared" ref="BA2:BA51" si="3">IF(ISERROR(FIND(" ",AQ2)),"",MID(AQ2,FIND(" ",AQ2)+1,2))</f>
        <v/>
      </c>
      <c r="BB2" s="36" t="str">
        <f t="shared" ref="BB2:BB51" si="4">IF(LEN(BA2)&gt;1,IF(ISERROR(FIND(" ",AQ2,FIND(" ",AQ2)+1)),"",MID(AQ2,FIND(" ",AQ2)+4,2)),"")</f>
        <v/>
      </c>
      <c r="BC2" s="36"/>
      <c r="BD2" s="36" t="str">
        <f t="shared" ref="BD2:BD51" si="5">IF(AQ2="","",AQ2&amp;IF(AR2="","","&amp;br;"&amp;AR2)&amp;IF(AS2="","","&amp;br;"&amp;AS2))</f>
        <v>このクリーチャーは夜深の死体あさりと合体する。</v>
      </c>
      <c r="BE2" s="30" t="str">
        <f>IF(AK2="","",VLOOKUP(AK2,BH:BJ,3,FALSE))</f>
        <v>This creature Melds with Midnight Scavengers.</v>
      </c>
      <c r="BF2" s="9" t="s">
        <v>1049</v>
      </c>
      <c r="BG2" s="1">
        <v>1</v>
      </c>
      <c r="BH2" s="1" t="s">
        <v>881</v>
      </c>
      <c r="BI2" s="1" t="s">
        <v>1055</v>
      </c>
      <c r="BJ2" s="1" t="s">
        <v>1299</v>
      </c>
    </row>
    <row r="3" spans="2:62">
      <c r="B3" s="1" t="s">
        <v>1049</v>
      </c>
      <c r="Q3" s="2" t="s">
        <v>23</v>
      </c>
      <c r="R3" s="2" t="s">
        <v>164</v>
      </c>
      <c r="S3" s="2" t="s">
        <v>288</v>
      </c>
      <c r="T3" s="2" t="s">
        <v>398</v>
      </c>
      <c r="U3" s="2" t="s">
        <v>510</v>
      </c>
      <c r="V3" s="2" t="s">
        <v>1057</v>
      </c>
      <c r="W3" s="2"/>
      <c r="AB3" s="1" t="s">
        <v>288</v>
      </c>
      <c r="AC3" s="1" t="s">
        <v>340</v>
      </c>
      <c r="AD3" s="16" t="s">
        <v>1058</v>
      </c>
      <c r="AE3" s="24">
        <v>2</v>
      </c>
      <c r="AF3" s="25" t="s">
        <v>288</v>
      </c>
      <c r="AG3" s="36" t="s">
        <v>78</v>
      </c>
      <c r="AH3" s="36"/>
      <c r="AI3" s="36">
        <v>10</v>
      </c>
      <c r="AJ3" s="36" t="s">
        <v>860</v>
      </c>
      <c r="AK3" s="36" t="s">
        <v>861</v>
      </c>
      <c r="AL3" s="36" t="s">
        <v>27</v>
      </c>
      <c r="AM3" s="36"/>
      <c r="AN3" s="36" t="s">
        <v>33</v>
      </c>
      <c r="AO3" s="36" t="s">
        <v>216</v>
      </c>
      <c r="AP3" s="36"/>
      <c r="AQ3" s="36" t="s">
        <v>862</v>
      </c>
      <c r="AR3" s="36"/>
      <c r="AS3" s="36"/>
      <c r="AT3" s="38">
        <v>42797</v>
      </c>
      <c r="AU3" s="36"/>
      <c r="AV3" s="36"/>
      <c r="AW3" s="36"/>
      <c r="AX3" s="36">
        <f t="shared" si="0"/>
        <v>3</v>
      </c>
      <c r="AY3" s="36">
        <f t="shared" si="1"/>
        <v>3</v>
      </c>
      <c r="AZ3" s="36" t="str">
        <f t="shared" si="2"/>
        <v>この</v>
      </c>
      <c r="BA3" s="36" t="str">
        <f t="shared" si="3"/>
        <v/>
      </c>
      <c r="BB3" s="36" t="str">
        <f t="shared" si="4"/>
        <v/>
      </c>
      <c r="BC3" s="36"/>
      <c r="BD3" s="36" t="str">
        <f t="shared" si="5"/>
        <v>このクリーチャーは墓ネズミと合体する。</v>
      </c>
      <c r="BE3" s="30" t="str">
        <f>IF(AK3="","",VLOOKUP(AK3,BH:BJ,3,FALSE))</f>
        <v>This creature Melds with Graf Rats.</v>
      </c>
      <c r="BF3" s="9" t="s">
        <v>1049</v>
      </c>
      <c r="BG3" s="1">
        <v>2</v>
      </c>
      <c r="BH3" s="1" t="s">
        <v>1026</v>
      </c>
      <c r="BI3" s="1" t="s">
        <v>1055</v>
      </c>
      <c r="BJ3" s="1" t="s">
        <v>1300</v>
      </c>
    </row>
    <row r="4" spans="2:62">
      <c r="B4" s="1" t="s">
        <v>1049</v>
      </c>
      <c r="Q4" s="1" t="s">
        <v>24</v>
      </c>
      <c r="R4" s="2" t="s">
        <v>78</v>
      </c>
      <c r="S4" s="2" t="s">
        <v>119</v>
      </c>
      <c r="T4" s="2" t="s">
        <v>143</v>
      </c>
      <c r="AB4" s="1" t="s">
        <v>398</v>
      </c>
      <c r="AC4" s="1" t="s">
        <v>1060</v>
      </c>
      <c r="AD4" s="16" t="s">
        <v>1061</v>
      </c>
      <c r="AE4" s="24">
        <v>3</v>
      </c>
      <c r="AF4" s="25" t="s">
        <v>288</v>
      </c>
      <c r="AG4" s="36" t="s">
        <v>78</v>
      </c>
      <c r="AH4" s="36"/>
      <c r="AI4" s="36">
        <v>1</v>
      </c>
      <c r="AJ4" s="36" t="s">
        <v>863</v>
      </c>
      <c r="AK4" s="36" t="s">
        <v>864</v>
      </c>
      <c r="AL4" s="36" t="s">
        <v>27</v>
      </c>
      <c r="AM4" s="36"/>
      <c r="AN4" s="36" t="s">
        <v>783</v>
      </c>
      <c r="AO4" s="36" t="s">
        <v>171</v>
      </c>
      <c r="AP4" s="36"/>
      <c r="AQ4" s="36" t="s">
        <v>458</v>
      </c>
      <c r="AR4" s="36" t="s">
        <v>814</v>
      </c>
      <c r="AS4" s="36" t="s">
        <v>865</v>
      </c>
      <c r="AT4" s="38">
        <v>42798</v>
      </c>
      <c r="AU4" s="36"/>
      <c r="AV4" s="36"/>
      <c r="AW4" s="36"/>
      <c r="AX4" s="36">
        <f t="shared" si="0"/>
        <v>3</v>
      </c>
      <c r="AY4" s="36">
        <f t="shared" si="1"/>
        <v>4</v>
      </c>
      <c r="AZ4" s="36" t="str">
        <f t="shared" si="2"/>
        <v>速攻</v>
      </c>
      <c r="BA4" s="36" t="str">
        <f t="shared" si="3"/>
        <v/>
      </c>
      <c r="BB4" s="36" t="str">
        <f t="shared" si="4"/>
        <v/>
      </c>
      <c r="BC4" s="36"/>
      <c r="BD4" s="36" t="str">
        <f t="shared" si="5"/>
        <v>速攻&amp;br;あなたが、合体してこのクリーチャーになったクリーチャー2体のうち一方を唱えた場合、代わりにこのクリーチャーを強化する。&amp;br;このクリーチャーがこの形態に変身したとき、あなたの他のクリーチャーは+2/0の修正を受ける。</v>
      </c>
      <c r="BE4" s="30" t="str">
        <f>IF(AK4="","",VLOOKUP(AK4,BH:BJ,3,FALSE))</f>
        <v>If you cast any of two creatures used to Meld into this creature, this creature is Reinforced instead.&amp;br;When this creature Transform s to this form, your other creatures get +2/0.</v>
      </c>
      <c r="BF4" s="9" t="s">
        <v>1049</v>
      </c>
      <c r="BG4" s="1">
        <v>3</v>
      </c>
      <c r="BH4" s="1" t="s">
        <v>819</v>
      </c>
      <c r="BI4" s="1" t="s">
        <v>1055</v>
      </c>
      <c r="BJ4" s="1" t="s">
        <v>1301</v>
      </c>
    </row>
    <row r="5" spans="2:62">
      <c r="B5" s="1" t="s">
        <v>1049</v>
      </c>
      <c r="Q5" s="5"/>
      <c r="R5" s="6"/>
      <c r="S5" s="6"/>
      <c r="T5" s="6"/>
      <c r="U5" s="6"/>
      <c r="V5" s="7"/>
      <c r="W5" s="8">
        <v>1</v>
      </c>
      <c r="X5" s="5"/>
      <c r="Y5" s="26"/>
      <c r="Z5" s="26"/>
      <c r="AA5" s="27"/>
      <c r="AB5" s="1" t="s">
        <v>510</v>
      </c>
      <c r="AC5" s="1" t="s">
        <v>1063</v>
      </c>
      <c r="AD5" s="16" t="s">
        <v>1064</v>
      </c>
      <c r="AE5" s="24">
        <v>4</v>
      </c>
      <c r="AF5" s="25" t="s">
        <v>288</v>
      </c>
      <c r="AG5" s="36" t="s">
        <v>78</v>
      </c>
      <c r="AH5" s="36"/>
      <c r="AI5" s="36">
        <v>3</v>
      </c>
      <c r="AJ5" s="36" t="s">
        <v>866</v>
      </c>
      <c r="AK5" s="36" t="s">
        <v>867</v>
      </c>
      <c r="AL5" s="36" t="s">
        <v>61</v>
      </c>
      <c r="AM5" s="36"/>
      <c r="AN5" s="36"/>
      <c r="AO5" s="36"/>
      <c r="AP5" s="36"/>
      <c r="AQ5" s="36" t="s">
        <v>868</v>
      </c>
      <c r="AR5" s="36" t="s">
        <v>869</v>
      </c>
      <c r="AS5" s="36"/>
      <c r="AT5" s="38"/>
      <c r="AU5" s="36"/>
      <c r="AV5" s="36"/>
      <c r="AW5" s="36"/>
      <c r="AX5" s="36" t="str">
        <f t="shared" si="0"/>
        <v/>
      </c>
      <c r="AY5" s="36" t="str">
        <f t="shared" si="1"/>
        <v/>
      </c>
      <c r="AZ5" s="36" t="str">
        <f t="shared" si="2"/>
        <v>対戦</v>
      </c>
      <c r="BA5" s="36" t="str">
        <f t="shared" si="3"/>
        <v/>
      </c>
      <c r="BB5" s="36" t="str">
        <f t="shared" si="4"/>
        <v/>
      </c>
      <c r="BC5" s="36"/>
      <c r="BD5" s="36" t="str">
        <f t="shared" si="5"/>
        <v>対戦相手はカードを無作為に1枚捨てる。&amp;br;昂揚：対戦相手はカードを無作為に1位枚捨てる。</v>
      </c>
      <c r="BE5" s="30" t="str">
        <f>IF(AK5="","",VLOOKUP(AK5,BH:BJ,3,FALSE))</f>
        <v>Your opponent Discards 1 card randomly.&amp;br;Delirium: Your opponent Discards 1 card randomly.</v>
      </c>
      <c r="BF5" s="9" t="s">
        <v>1049</v>
      </c>
      <c r="BG5" s="1">
        <v>4</v>
      </c>
      <c r="BH5" s="1" t="s">
        <v>922</v>
      </c>
      <c r="BI5" s="1" t="s">
        <v>1055</v>
      </c>
      <c r="BJ5" s="1" t="s">
        <v>1302</v>
      </c>
    </row>
    <row r="6" spans="1:62">
      <c r="A6" s="1" t="str">
        <f t="shared" ref="A6:A69" si="6">CONCATENATE(C6,D6,E6,F6,G6,H6,I6,J6,K6,L6,M6,N6,O6,P6)</f>
        <v>*墓ネズミ/Graf Rats</v>
      </c>
      <c r="B6" s="1" t="s">
        <v>1049</v>
      </c>
      <c r="C6" s="1" t="str">
        <f>"*"&amp;R6&amp;"/"&amp;T6</f>
        <v>*墓ネズミ/Graf Rats</v>
      </c>
      <c r="Q6" s="9" t="s">
        <v>3</v>
      </c>
      <c r="R6" s="10" t="str">
        <f>INDEX(AJ:AJ,W5+1)</f>
        <v>墓ネズミ</v>
      </c>
      <c r="S6" s="11" t="s">
        <v>4</v>
      </c>
      <c r="T6" s="10" t="str">
        <f>INDEX(AK:AK,W5+1)</f>
        <v>Graf Rats</v>
      </c>
      <c r="U6" s="11"/>
      <c r="V6" s="12"/>
      <c r="W6" s="13"/>
      <c r="X6" s="9"/>
      <c r="Y6" s="28"/>
      <c r="Z6" s="28"/>
      <c r="AA6" s="29"/>
      <c r="AB6" s="1" t="s">
        <v>663</v>
      </c>
      <c r="AC6" s="1" t="s">
        <v>1066</v>
      </c>
      <c r="AD6" s="16" t="s">
        <v>1067</v>
      </c>
      <c r="AE6" s="24">
        <v>5</v>
      </c>
      <c r="AF6" s="25" t="s">
        <v>288</v>
      </c>
      <c r="AG6" s="36" t="s">
        <v>78</v>
      </c>
      <c r="AH6" s="36"/>
      <c r="AI6" s="36">
        <v>11</v>
      </c>
      <c r="AJ6" s="36" t="s">
        <v>870</v>
      </c>
      <c r="AK6" s="36" t="s">
        <v>871</v>
      </c>
      <c r="AL6" s="36" t="s">
        <v>76</v>
      </c>
      <c r="AM6" s="36"/>
      <c r="AN6" s="36"/>
      <c r="AO6" s="36"/>
      <c r="AP6" s="36"/>
      <c r="AQ6" s="36" t="s">
        <v>872</v>
      </c>
      <c r="AR6" s="36" t="s">
        <v>873</v>
      </c>
      <c r="AS6" s="36"/>
      <c r="AT6" s="38"/>
      <c r="AU6" s="36"/>
      <c r="AV6" s="36"/>
      <c r="AW6" s="36">
        <v>3</v>
      </c>
      <c r="AX6" s="36" t="str">
        <f t="shared" si="0"/>
        <v/>
      </c>
      <c r="AY6" s="36" t="str">
        <f t="shared" si="1"/>
        <v/>
      </c>
      <c r="AZ6" s="36" t="str">
        <f t="shared" si="2"/>
        <v>この</v>
      </c>
      <c r="BA6" s="36" t="str">
        <f t="shared" si="3"/>
        <v/>
      </c>
      <c r="BB6" s="36" t="str">
        <f t="shared" si="4"/>
        <v/>
      </c>
      <c r="BC6" s="36"/>
      <c r="BD6" s="36" t="str">
        <f t="shared" si="5"/>
        <v>このサポートがボードにある間、あなたがコントロールする各ゾンビは威迫を得る。&amp;br;あなたがコントロールするクリーチャーが死亡したとき、あなたは2/2のゾンビ・トークンを1体召喚する。</v>
      </c>
      <c r="BE6" s="30" t="str">
        <f>IF(AK6="","",VLOOKUP(AK6,BH:BJ,3,FALSE))</f>
        <v>While this support is on the board, if your opponent controls 2 or less creatures with Defender or Reach, each Zombie you control gains Unblockable.&amp;br;When a creature you control dies, you summon 1 2/2 Zombie token.</v>
      </c>
      <c r="BF6" s="9" t="s">
        <v>1049</v>
      </c>
      <c r="BG6" s="1">
        <v>5</v>
      </c>
      <c r="BH6" s="1" t="s">
        <v>930</v>
      </c>
      <c r="BI6" s="1" t="s">
        <v>1055</v>
      </c>
      <c r="BJ6" s="1" t="s">
        <v>1303</v>
      </c>
    </row>
    <row r="7" spans="1:62">
      <c r="A7" s="1" t="str">
        <f t="shared" si="6"/>
        <v>|LEFT:80|LEFT:100|LEFT:100|LEFT:100|LEFT:100|LEFT:100|c</v>
      </c>
      <c r="B7" s="1" t="s">
        <v>1049</v>
      </c>
      <c r="C7" s="1" t="s">
        <v>1069</v>
      </c>
      <c r="D7" s="3" t="str">
        <f>$Q$1</f>
        <v>LEFT:80</v>
      </c>
      <c r="E7" s="3" t="s">
        <v>1069</v>
      </c>
      <c r="F7" s="3" t="str">
        <f t="shared" ref="F7:J7" si="7">$R$1</f>
        <v>LEFT:100</v>
      </c>
      <c r="G7" s="3" t="s">
        <v>1069</v>
      </c>
      <c r="H7" s="3" t="str">
        <f t="shared" si="7"/>
        <v>LEFT:100</v>
      </c>
      <c r="I7" s="3" t="s">
        <v>1069</v>
      </c>
      <c r="J7" s="3" t="str">
        <f t="shared" si="7"/>
        <v>LEFT:100</v>
      </c>
      <c r="K7" s="3" t="s">
        <v>1069</v>
      </c>
      <c r="L7" s="3" t="str">
        <f>$R$1</f>
        <v>LEFT:100</v>
      </c>
      <c r="M7" s="3" t="s">
        <v>1069</v>
      </c>
      <c r="N7" s="3" t="str">
        <f>$R$1</f>
        <v>LEFT:100</v>
      </c>
      <c r="O7" s="1" t="s">
        <v>1069</v>
      </c>
      <c r="P7" s="1" t="s">
        <v>1070</v>
      </c>
      <c r="Q7" s="14" t="s">
        <v>0</v>
      </c>
      <c r="R7" s="10" t="str">
        <f>INDEX(AF:AF,W5+1)</f>
        <v>黒</v>
      </c>
      <c r="S7" s="15" t="s">
        <v>1</v>
      </c>
      <c r="T7" s="10" t="str">
        <f>INDEX(AG:AG,W5+1)</f>
        <v>アンコモン</v>
      </c>
      <c r="U7" s="15" t="s">
        <v>2</v>
      </c>
      <c r="V7" s="10">
        <f>INDEX(AI:AI,W5+1)</f>
        <v>10</v>
      </c>
      <c r="W7" s="16"/>
      <c r="X7" s="10" t="str">
        <f>INDEX(AQ:AQ,W5+1)</f>
        <v>このクリーチャーは夜深の死体あさりと合体する。</v>
      </c>
      <c r="Y7" s="28"/>
      <c r="Z7" s="28"/>
      <c r="AA7" s="29"/>
      <c r="AB7" s="1" t="s">
        <v>645</v>
      </c>
      <c r="AC7" s="1" t="s">
        <v>1024</v>
      </c>
      <c r="AD7" s="16" t="s">
        <v>1071</v>
      </c>
      <c r="AE7" s="24">
        <v>6</v>
      </c>
      <c r="AF7" s="25" t="s">
        <v>288</v>
      </c>
      <c r="AG7" s="36" t="s">
        <v>78</v>
      </c>
      <c r="AH7" s="36"/>
      <c r="AI7" s="36">
        <v>10</v>
      </c>
      <c r="AJ7" s="36" t="s">
        <v>874</v>
      </c>
      <c r="AK7" s="36" t="s">
        <v>875</v>
      </c>
      <c r="AL7" s="36" t="s">
        <v>61</v>
      </c>
      <c r="AM7" s="36"/>
      <c r="AN7" s="36"/>
      <c r="AO7" s="36"/>
      <c r="AP7" s="36"/>
      <c r="AQ7" s="36" t="s">
        <v>876</v>
      </c>
      <c r="AR7" s="36"/>
      <c r="AS7" s="36"/>
      <c r="AT7" s="38"/>
      <c r="AU7" s="36"/>
      <c r="AV7" s="36"/>
      <c r="AW7" s="36"/>
      <c r="AX7" s="36" t="str">
        <f t="shared" si="0"/>
        <v/>
      </c>
      <c r="AY7" s="36" t="str">
        <f t="shared" si="1"/>
        <v/>
      </c>
      <c r="AZ7" s="36" t="str">
        <f t="shared" si="2"/>
        <v>あな</v>
      </c>
      <c r="BA7" s="36" t="str">
        <f t="shared" si="3"/>
        <v/>
      </c>
      <c r="BB7" s="36" t="str">
        <f t="shared" si="4"/>
        <v/>
      </c>
      <c r="BC7" s="36"/>
      <c r="BD7" s="36" t="str">
        <f t="shared" si="5"/>
        <v>あなたはカードを1枚捨てて、あなたがコントロールする最初のクリーチャーを破壊する。クリーチャー2体を対象とする。あなたのターン終了時まで、それらは-13/-13の修正を受ける。</v>
      </c>
      <c r="BE7" s="30" t="str">
        <f>IF(AK7="","",VLOOKUP(AK7,BH:BJ,3,FALSE))</f>
        <v>You Discard 1 card.&amp;br;The first creature you control is Destroyed.&amp;br;Target 2 creatures get -13/-13 until the end of your turn.</v>
      </c>
      <c r="BF7" s="9" t="s">
        <v>1049</v>
      </c>
      <c r="BG7" s="1">
        <v>6</v>
      </c>
      <c r="BH7" s="1" t="s">
        <v>812</v>
      </c>
      <c r="BI7" s="1" t="s">
        <v>1055</v>
      </c>
      <c r="BJ7" s="1" t="s">
        <v>1304</v>
      </c>
    </row>
    <row r="8" spans="1:62">
      <c r="A8" s="1" t="str">
        <f t="shared" si="6"/>
        <v>|色|黒|レアリティ|アンコモン|マナコスト|10|</v>
      </c>
      <c r="B8" s="1" t="s">
        <v>1049</v>
      </c>
      <c r="C8" s="1" t="s">
        <v>1069</v>
      </c>
      <c r="D8" s="4" t="s">
        <v>0</v>
      </c>
      <c r="E8" s="1" t="s">
        <v>1069</v>
      </c>
      <c r="F8" s="1" t="str">
        <f>IF(R7=0,"",R7)</f>
        <v>黒</v>
      </c>
      <c r="G8" s="1" t="s">
        <v>1069</v>
      </c>
      <c r="H8" s="4" t="s">
        <v>1073</v>
      </c>
      <c r="I8" s="1" t="s">
        <v>1069</v>
      </c>
      <c r="J8" s="1" t="str">
        <f>IF(T7=0,"",T7)</f>
        <v>アンコモン</v>
      </c>
      <c r="K8" s="1" t="s">
        <v>1069</v>
      </c>
      <c r="L8" s="4" t="s">
        <v>1074</v>
      </c>
      <c r="M8" s="1" t="s">
        <v>1069</v>
      </c>
      <c r="N8" s="1">
        <f>IF(V7=0,"",V7)</f>
        <v>10</v>
      </c>
      <c r="O8" s="1" t="s">
        <v>1069</v>
      </c>
      <c r="Q8" s="9" t="s">
        <v>5</v>
      </c>
      <c r="R8" s="10" t="str">
        <f>INDEX(AL:AL,W5+1)</f>
        <v>クリーチャー</v>
      </c>
      <c r="S8" s="15" t="s">
        <v>1075</v>
      </c>
      <c r="T8" s="10" t="str">
        <f>INDEX(AN:AN,W5+1)</f>
        <v>ネズミ</v>
      </c>
      <c r="U8" s="10">
        <f>INDEX(AO:AO,W5+1)</f>
        <v>0</v>
      </c>
      <c r="V8" s="10">
        <f>INDEX(AP:AP,W5+1)</f>
        <v>0</v>
      </c>
      <c r="W8" s="16"/>
      <c r="X8" s="10" t="str">
        <f>INDEX(AZ:AZ,W5+1)</f>
        <v>この</v>
      </c>
      <c r="Y8" s="10" t="str">
        <f>INDEX(BA:BA,W5+1)</f>
        <v/>
      </c>
      <c r="Z8" s="10" t="str">
        <f>INDEX(BB:BB,W5+1)</f>
        <v/>
      </c>
      <c r="AA8" s="10">
        <f>INDEX(BC:BC,W5+1)</f>
        <v>0</v>
      </c>
      <c r="AB8" s="1" t="s">
        <v>631</v>
      </c>
      <c r="AC8" s="1" t="s">
        <v>970</v>
      </c>
      <c r="AD8" s="16" t="s">
        <v>1076</v>
      </c>
      <c r="AE8" s="24">
        <v>7</v>
      </c>
      <c r="AF8" s="25" t="s">
        <v>288</v>
      </c>
      <c r="AG8" s="36" t="s">
        <v>119</v>
      </c>
      <c r="AH8" s="36"/>
      <c r="AI8" s="36">
        <v>14</v>
      </c>
      <c r="AJ8" s="36" t="s">
        <v>877</v>
      </c>
      <c r="AK8" s="36" t="s">
        <v>878</v>
      </c>
      <c r="AL8" s="36" t="s">
        <v>27</v>
      </c>
      <c r="AM8" s="36"/>
      <c r="AN8" s="36" t="s">
        <v>308</v>
      </c>
      <c r="AO8" s="36" t="s">
        <v>171</v>
      </c>
      <c r="AP8" s="36"/>
      <c r="AQ8" s="36" t="s">
        <v>29</v>
      </c>
      <c r="AR8" s="36" t="s">
        <v>200</v>
      </c>
      <c r="AS8" s="36" t="s">
        <v>879</v>
      </c>
      <c r="AT8" s="38">
        <v>42892</v>
      </c>
      <c r="AU8" s="36"/>
      <c r="AV8" s="36"/>
      <c r="AW8" s="36"/>
      <c r="AX8" s="36">
        <f t="shared" si="0"/>
        <v>6</v>
      </c>
      <c r="AY8" s="36">
        <f t="shared" si="1"/>
        <v>6</v>
      </c>
      <c r="AZ8" s="36" t="str">
        <f t="shared" si="2"/>
        <v>飛行</v>
      </c>
      <c r="BA8" s="36" t="str">
        <f t="shared" si="3"/>
        <v/>
      </c>
      <c r="BB8" s="36" t="str">
        <f t="shared" si="4"/>
        <v/>
      </c>
      <c r="BC8" s="36"/>
      <c r="BD8" s="36" t="str">
        <f t="shared" si="5"/>
        <v>飛行&amp;br;マッドネス2&amp;br;あなたのターン開始時に、あなたがクリーチャーを3体以上コントロールしている場合、あなたの他のクリーチャーを破壊し、このクリーチャーは変身する。</v>
      </c>
      <c r="BE8" s="30" t="str">
        <f>IF(AK8="","",VLOOKUP(AK8,BH:BJ,3,FALSE))</f>
        <v>Emerge 2. At the beginning of your turn, if you control 3 or more creatures, your other creatures are Destroyed and this creature Transforms.</v>
      </c>
      <c r="BF8" s="9" t="s">
        <v>1049</v>
      </c>
      <c r="BG8" s="1">
        <v>7</v>
      </c>
      <c r="BH8" s="1" t="s">
        <v>804</v>
      </c>
      <c r="BI8" s="1" t="s">
        <v>1055</v>
      </c>
      <c r="BJ8" s="1" t="s">
        <v>1305</v>
      </c>
    </row>
    <row r="9" spans="1:62">
      <c r="A9" s="1" t="str">
        <f t="shared" si="6"/>
        <v>|種別|クリーチャー|サブタイプ|ネズミ|||</v>
      </c>
      <c r="B9" s="1" t="s">
        <v>1049</v>
      </c>
      <c r="C9" s="1" t="s">
        <v>1069</v>
      </c>
      <c r="D9" s="4" t="s">
        <v>5</v>
      </c>
      <c r="E9" s="1" t="s">
        <v>1069</v>
      </c>
      <c r="F9" s="1" t="str">
        <f>IF(R8=0,"",R8)</f>
        <v>クリーチャー</v>
      </c>
      <c r="G9" s="1" t="s">
        <v>1069</v>
      </c>
      <c r="H9" s="4" t="s">
        <v>1078</v>
      </c>
      <c r="I9" s="1" t="s">
        <v>1069</v>
      </c>
      <c r="J9" s="1" t="str">
        <f>IF(T8=0,"",T8)</f>
        <v>ネズミ</v>
      </c>
      <c r="K9" s="1" t="s">
        <v>1069</v>
      </c>
      <c r="L9" s="1" t="str">
        <f>IF(U8=0,"",U8)</f>
        <v/>
      </c>
      <c r="M9" s="1" t="s">
        <v>1069</v>
      </c>
      <c r="N9" s="1" t="str">
        <f>IF(V8=0,"",V8)</f>
        <v/>
      </c>
      <c r="O9" s="1" t="s">
        <v>1069</v>
      </c>
      <c r="Q9" s="9" t="s">
        <v>1079</v>
      </c>
      <c r="R9" s="10" t="str">
        <f>INDEX(BD:BD,W5+1)</f>
        <v>このクリーチャーは夜深の死体あさりと合体する。</v>
      </c>
      <c r="S9" s="11"/>
      <c r="T9" s="11"/>
      <c r="U9" s="11"/>
      <c r="V9" s="12"/>
      <c r="W9" s="16"/>
      <c r="X9" s="8" t="s">
        <v>1049</v>
      </c>
      <c r="Y9" s="8"/>
      <c r="Z9" s="8"/>
      <c r="AA9" s="30" t="s">
        <v>1049</v>
      </c>
      <c r="AB9" s="1" t="s">
        <v>654</v>
      </c>
      <c r="AC9" s="1" t="s">
        <v>1080</v>
      </c>
      <c r="AD9" s="16" t="s">
        <v>1081</v>
      </c>
      <c r="AE9" s="24">
        <v>8</v>
      </c>
      <c r="AF9" s="25" t="s">
        <v>288</v>
      </c>
      <c r="AG9" s="36" t="s">
        <v>119</v>
      </c>
      <c r="AH9" s="36"/>
      <c r="AI9" s="36">
        <v>1</v>
      </c>
      <c r="AJ9" s="36" t="s">
        <v>880</v>
      </c>
      <c r="AK9" s="36" t="s">
        <v>881</v>
      </c>
      <c r="AL9" s="36" t="s">
        <v>27</v>
      </c>
      <c r="AM9" s="36"/>
      <c r="AN9" s="36" t="s">
        <v>783</v>
      </c>
      <c r="AO9" s="36" t="s">
        <v>308</v>
      </c>
      <c r="AP9" s="36"/>
      <c r="AQ9" s="36" t="s">
        <v>29</v>
      </c>
      <c r="AR9" s="36" t="s">
        <v>882</v>
      </c>
      <c r="AS9" s="36"/>
      <c r="AT9" s="38">
        <v>42891</v>
      </c>
      <c r="AU9" s="36"/>
      <c r="AV9" s="36"/>
      <c r="AW9" s="36"/>
      <c r="AX9" s="36">
        <f t="shared" si="0"/>
        <v>6</v>
      </c>
      <c r="AY9" s="36">
        <f t="shared" si="1"/>
        <v>5</v>
      </c>
      <c r="AZ9" s="36" t="str">
        <f t="shared" si="2"/>
        <v>飛行</v>
      </c>
      <c r="BA9" s="36" t="str">
        <f t="shared" si="3"/>
        <v/>
      </c>
      <c r="BB9" s="36" t="str">
        <f t="shared" si="4"/>
        <v/>
      </c>
      <c r="BC9" s="36"/>
      <c r="BD9" s="36" t="str">
        <f t="shared" si="5"/>
        <v>飛行&amp;br;このクリーチャーがこの形態に変身したとき、対戦相手がコントロールする各クリーチャーを破壊する。</v>
      </c>
      <c r="BE9" s="30" t="str">
        <f>IF(AK9="","",VLOOKUP(AK9,BH:BJ,3,FALSE))</f>
        <v>When this creature Transforms to this form, each creature your opponent controls is Destroyed.</v>
      </c>
      <c r="BF9" s="9" t="s">
        <v>1049</v>
      </c>
      <c r="BG9" s="1">
        <v>8</v>
      </c>
      <c r="BH9" s="1" t="s">
        <v>987</v>
      </c>
      <c r="BI9" s="1" t="s">
        <v>1055</v>
      </c>
      <c r="BJ9" s="1" t="s">
        <v>1306</v>
      </c>
    </row>
    <row r="10" spans="1:62">
      <c r="A10" s="1" t="str">
        <f t="shared" si="6"/>
        <v>|テキスト|&gt;|&gt;|&gt;|&gt;|このクリーチャーは夜深の死体あさりと合体する。|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このクリーチャーは夜深の死体あさりと合体する。</v>
      </c>
      <c r="O10" s="1" t="s">
        <v>1069</v>
      </c>
      <c r="Q10" s="14" t="s">
        <v>21</v>
      </c>
      <c r="R10" s="10" t="str">
        <f>INDEX(BE:BE,W5+1)</f>
        <v>This creature Melds with Midnight Scavengers.</v>
      </c>
      <c r="S10" s="9" t="s">
        <v>1084</v>
      </c>
      <c r="T10" s="10" t="str">
        <f>IF(X10="","",X10&amp;IF(Y10="",""," "&amp;Y10)&amp;IF(Z10="",""," "&amp;Z10)&amp;IF(AA10="",""," "&amp;AA10))</f>
        <v/>
      </c>
      <c r="U10" s="11"/>
      <c r="V10" s="12"/>
      <c r="W10" s="16" t="s">
        <v>1084</v>
      </c>
      <c r="X10" s="9" t="str">
        <f t="shared" ref="X10:AA10" si="8">IF(ISERROR(IF(LEN(X9)&gt;1,X9,VLOOKUP(X8,$AC:$AD,2,FALSE))),"",IF(LEN(X9)&gt;1,X9,VLOOKUP(X8,$AC:$AD,2,FALSE)))</f>
        <v/>
      </c>
      <c r="Y10" s="9" t="str">
        <f t="shared" si="8"/>
        <v/>
      </c>
      <c r="Z10" s="9" t="str">
        <f t="shared" si="8"/>
        <v/>
      </c>
      <c r="AA10" s="9" t="str">
        <f t="shared" si="8"/>
        <v> </v>
      </c>
      <c r="AB10" s="1" t="s">
        <v>1004</v>
      </c>
      <c r="AC10" s="1" t="s">
        <v>458</v>
      </c>
      <c r="AD10" s="16" t="s">
        <v>1085</v>
      </c>
      <c r="AE10" s="24">
        <v>9</v>
      </c>
      <c r="AF10" s="25" t="s">
        <v>288</v>
      </c>
      <c r="AG10" s="36" t="s">
        <v>119</v>
      </c>
      <c r="AH10" s="36"/>
      <c r="AI10" s="36">
        <v>9</v>
      </c>
      <c r="AJ10" s="36" t="s">
        <v>883</v>
      </c>
      <c r="AK10" s="36" t="s">
        <v>884</v>
      </c>
      <c r="AL10" s="36" t="s">
        <v>27</v>
      </c>
      <c r="AM10" s="36"/>
      <c r="AN10" s="36" t="s">
        <v>170</v>
      </c>
      <c r="AO10" s="36"/>
      <c r="AP10" s="36"/>
      <c r="AQ10" s="36" t="s">
        <v>885</v>
      </c>
      <c r="AR10" s="36"/>
      <c r="AS10" s="36"/>
      <c r="AT10" s="38">
        <v>42892</v>
      </c>
      <c r="AU10" s="36"/>
      <c r="AV10" s="36"/>
      <c r="AW10" s="36"/>
      <c r="AX10" s="36">
        <f t="shared" si="0"/>
        <v>6</v>
      </c>
      <c r="AY10" s="36">
        <f t="shared" si="1"/>
        <v>6</v>
      </c>
      <c r="AZ10" s="36" t="str">
        <f t="shared" si="2"/>
        <v>いず</v>
      </c>
      <c r="BA10" s="36" t="str">
        <f t="shared" si="3"/>
        <v/>
      </c>
      <c r="BB10" s="36" t="str">
        <f t="shared" si="4"/>
        <v/>
      </c>
      <c r="BC10" s="36"/>
      <c r="BD10" s="36" t="str">
        <f t="shared" si="5"/>
        <v>いずれかのプレイヤーが呪文と唱えたとき、このクリーチャーは-1/-1の修正を受け、あなたは2/2のゾンビ･トークンを1体召喚する。</v>
      </c>
      <c r="BE10" s="30" t="str">
        <f>IF(AK10="","",VLOOKUP(AK10,BH:BJ,3,FALSE))</f>
        <v>When any player casts a spell, this creature gets -1/-1 and you summon 1 2/2 Zombie token.</v>
      </c>
      <c r="BF10" s="9" t="s">
        <v>1049</v>
      </c>
      <c r="BG10" s="1">
        <v>9</v>
      </c>
      <c r="BH10" s="1" t="s">
        <v>831</v>
      </c>
      <c r="BI10" s="1" t="s">
        <v>1055</v>
      </c>
      <c r="BJ10" s="1" t="s">
        <v>1307</v>
      </c>
    </row>
    <row r="11" spans="1:62">
      <c r="A11" s="1" t="str">
        <f t="shared" si="6"/>
        <v>|英テキスト|&gt;|&gt;|&gt;|&gt;|This creature Melds with Midnight Scavengers.|</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This creature Melds with Midnight Scavengers.</v>
      </c>
      <c r="O11" s="1" t="s">
        <v>1069</v>
      </c>
      <c r="Q11" s="9" t="s">
        <v>12</v>
      </c>
      <c r="R11" s="10" t="str">
        <f>IF(INDEX(AX:AX,W5+1)="",0,INDEX(AX:AX,W5+1)&amp;"/"&amp;INDEX(AY:AY,W5+1))</f>
        <v>3/2</v>
      </c>
      <c r="S11" s="11"/>
      <c r="T11" s="11"/>
      <c r="U11" s="11"/>
      <c r="V11" s="12"/>
      <c r="W11" s="16"/>
      <c r="X11" s="9"/>
      <c r="Y11" s="28"/>
      <c r="Z11" s="28"/>
      <c r="AA11" s="29"/>
      <c r="AB11" s="1" t="s">
        <v>658</v>
      </c>
      <c r="AC11" s="1" t="s">
        <v>1088</v>
      </c>
      <c r="AD11" s="16" t="s">
        <v>1089</v>
      </c>
      <c r="AE11" s="24">
        <v>10</v>
      </c>
      <c r="AF11" s="25" t="s">
        <v>288</v>
      </c>
      <c r="AG11" s="36" t="s">
        <v>119</v>
      </c>
      <c r="AH11" s="36"/>
      <c r="AI11" s="36">
        <v>14</v>
      </c>
      <c r="AJ11" s="36" t="s">
        <v>886</v>
      </c>
      <c r="AK11" s="36" t="s">
        <v>887</v>
      </c>
      <c r="AL11" s="36" t="s">
        <v>27</v>
      </c>
      <c r="AM11" s="36"/>
      <c r="AN11" s="36" t="s">
        <v>308</v>
      </c>
      <c r="AO11" s="36" t="s">
        <v>171</v>
      </c>
      <c r="AP11" s="36"/>
      <c r="AQ11" s="36" t="s">
        <v>888</v>
      </c>
      <c r="AR11" s="36"/>
      <c r="AS11" s="36"/>
      <c r="AT11" s="38">
        <v>42892</v>
      </c>
      <c r="AU11" s="36"/>
      <c r="AV11" s="36"/>
      <c r="AW11" s="36"/>
      <c r="AX11" s="36">
        <f t="shared" si="0"/>
        <v>6</v>
      </c>
      <c r="AY11" s="36">
        <f t="shared" si="1"/>
        <v>6</v>
      </c>
      <c r="AZ11" s="36" t="str">
        <f t="shared" si="2"/>
        <v>あな</v>
      </c>
      <c r="BA11" s="36" t="str">
        <f t="shared" si="3"/>
        <v/>
      </c>
      <c r="BB11" s="36" t="str">
        <f t="shared" si="4"/>
        <v/>
      </c>
      <c r="BC11" s="36"/>
      <c r="BD11" s="36" t="str">
        <f t="shared" si="5"/>
        <v>あなたがカードを捨てたとき、あなたがコントロールする各吸血鬼は+1/+1の修正を受ける。</v>
      </c>
      <c r="BE11" s="30" t="str">
        <f>IF(AK11="","",VLOOKUP(AK11,BH:BJ,3,FALSE))</f>
        <v>When you Discard a card, each Vampire you control gets +1/+1.</v>
      </c>
      <c r="BF11" s="9" t="s">
        <v>1049</v>
      </c>
      <c r="BG11" s="1">
        <v>10</v>
      </c>
      <c r="BH11" s="1" t="s">
        <v>864</v>
      </c>
      <c r="BI11" s="1" t="s">
        <v>1055</v>
      </c>
      <c r="BJ11" s="1" t="s">
        <v>1308</v>
      </c>
    </row>
    <row r="12" spans="1:62">
      <c r="A12" s="1" t="str">
        <f t="shared" si="6"/>
        <v>|PT|&gt;|3/2|シールド数|&gt;||</v>
      </c>
      <c r="B12" s="1" t="s">
        <v>1049</v>
      </c>
      <c r="C12" s="1" t="s">
        <v>1069</v>
      </c>
      <c r="D12" s="1" t="s">
        <v>12</v>
      </c>
      <c r="E12" s="1" t="s">
        <v>1069</v>
      </c>
      <c r="F12" s="1" t="s">
        <v>1083</v>
      </c>
      <c r="G12" s="1" t="s">
        <v>1069</v>
      </c>
      <c r="H12" s="1" t="str">
        <f>IF(R11=0,"",R11)</f>
        <v>3/2</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288</v>
      </c>
      <c r="AG12" s="36" t="s">
        <v>119</v>
      </c>
      <c r="AH12" s="36"/>
      <c r="AI12" s="36">
        <v>11</v>
      </c>
      <c r="AJ12" s="36" t="s">
        <v>889</v>
      </c>
      <c r="AK12" s="36" t="s">
        <v>890</v>
      </c>
      <c r="AL12" s="36" t="s">
        <v>76</v>
      </c>
      <c r="AM12" s="36"/>
      <c r="AN12" s="36"/>
      <c r="AO12" s="36"/>
      <c r="AP12" s="36"/>
      <c r="AQ12" s="36" t="s">
        <v>891</v>
      </c>
      <c r="AR12" s="36" t="s">
        <v>892</v>
      </c>
      <c r="AS12" s="36"/>
      <c r="AT12" s="38"/>
      <c r="AU12" s="36"/>
      <c r="AV12" s="36"/>
      <c r="AW12" s="36">
        <v>3</v>
      </c>
      <c r="AX12" s="36" t="str">
        <f t="shared" si="0"/>
        <v/>
      </c>
      <c r="AY12" s="36" t="str">
        <f t="shared" si="1"/>
        <v/>
      </c>
      <c r="AZ12" s="36" t="str">
        <f t="shared" si="2"/>
        <v>あな</v>
      </c>
      <c r="BA12" s="36" t="str">
        <f t="shared" si="3"/>
        <v/>
      </c>
      <c r="BB12" s="36" t="str">
        <f t="shared" si="4"/>
        <v/>
      </c>
      <c r="BC12" s="36"/>
      <c r="BD12" s="36" t="str">
        <f t="shared" si="5"/>
        <v>あなたのターン開始時に、2/2のゾンビ･トークンを1体召喚する。&amp;br;このサポートがボードに出たとき、対戦相手がコントロールするクリーチャー1体対象とし、それを破壊する。</v>
      </c>
      <c r="BE12" s="30" t="str">
        <f>IF(AK12="","",VLOOKUP(AK12,BH:BJ,3,FALSE))</f>
        <v>At the beginning of your turn, you summon 1 2/2 Zombie token.&amp;br;When this support enters the board, target creature your opponent controls is Destroyed.</v>
      </c>
      <c r="BF12" s="9" t="s">
        <v>1049</v>
      </c>
      <c r="BG12" s="1">
        <v>11</v>
      </c>
      <c r="BH12" s="1" t="s">
        <v>902</v>
      </c>
      <c r="BI12" s="1" t="s">
        <v>1055</v>
      </c>
      <c r="BJ12" s="1" t="s">
        <v>1309</v>
      </c>
    </row>
    <row r="13" spans="1:62">
      <c r="A13" s="1" t="str">
        <f t="shared" si="6"/>
        <v>&amp;br;&amp;br;</v>
      </c>
      <c r="B13" s="1" t="s">
        <v>1049</v>
      </c>
      <c r="C13" s="1" t="s">
        <v>1097</v>
      </c>
      <c r="R13" s="1"/>
      <c r="S13" s="1"/>
      <c r="T13" s="1"/>
      <c r="U13" s="1"/>
      <c r="V13" s="1"/>
      <c r="AB13" s="1" t="s">
        <v>649</v>
      </c>
      <c r="AC13" s="1" t="s">
        <v>538</v>
      </c>
      <c r="AD13" s="16" t="s">
        <v>1098</v>
      </c>
      <c r="AE13" s="24">
        <v>12</v>
      </c>
      <c r="AF13" s="25" t="s">
        <v>288</v>
      </c>
      <c r="AG13" s="36" t="s">
        <v>143</v>
      </c>
      <c r="AH13" s="36"/>
      <c r="AI13" s="36">
        <v>18</v>
      </c>
      <c r="AJ13" s="36" t="s">
        <v>893</v>
      </c>
      <c r="AK13" s="36" t="s">
        <v>894</v>
      </c>
      <c r="AL13" s="36" t="s">
        <v>27</v>
      </c>
      <c r="AM13" s="36"/>
      <c r="AN13" s="36" t="s">
        <v>895</v>
      </c>
      <c r="AO13" s="36"/>
      <c r="AP13" s="36"/>
      <c r="AQ13" s="36" t="s">
        <v>35</v>
      </c>
      <c r="AR13" s="36" t="s">
        <v>896</v>
      </c>
      <c r="AS13" s="36"/>
      <c r="AT13" s="38">
        <v>42748</v>
      </c>
      <c r="AU13" s="36"/>
      <c r="AV13" s="36"/>
      <c r="AW13" s="36"/>
      <c r="AX13" s="36">
        <f t="shared" si="0"/>
        <v>1</v>
      </c>
      <c r="AY13" s="36">
        <f t="shared" si="1"/>
        <v>13</v>
      </c>
      <c r="AZ13" s="36" t="str">
        <f t="shared" si="2"/>
        <v>ディ</v>
      </c>
      <c r="BA13" s="36" t="str">
        <f t="shared" si="3"/>
        <v/>
      </c>
      <c r="BB13" s="36" t="str">
        <f t="shared" si="4"/>
        <v/>
      </c>
      <c r="BC13" s="36"/>
      <c r="BD13" s="36" t="str">
        <f t="shared" si="5"/>
        <v>ディフェンダー&amp;br;このクリーチャーがダメージを受けたとき、対戦相手は、このクリーチャーの最大タフネスとこのクリーチャーのその時点でのタフネスの差に等しい点数のダメージを受ける。</v>
      </c>
      <c r="BE13" s="30" t="str">
        <f>IF(AK13="","",VLOOKUP(AK13,BH:BJ,3,FALSE))</f>
        <v>When this creature takes damage, your opponent takes damage equal to the difference between this creature's  maximum toughness and this creature's current toughness.</v>
      </c>
      <c r="BF13" s="9" t="s">
        <v>1049</v>
      </c>
      <c r="BG13" s="1">
        <v>12</v>
      </c>
      <c r="BH13" s="1" t="s">
        <v>898</v>
      </c>
      <c r="BI13" s="1" t="s">
        <v>1055</v>
      </c>
      <c r="BJ13" s="1" t="s">
        <v>1310</v>
      </c>
    </row>
    <row r="14" spans="1:62">
      <c r="A14" s="1" t="str">
        <f t="shared" si="6"/>
        <v>#back(text=戻る,left)</v>
      </c>
      <c r="B14" s="1" t="s">
        <v>1049</v>
      </c>
      <c r="C14" s="1" t="s">
        <v>1100</v>
      </c>
      <c r="R14" s="1"/>
      <c r="S14" s="1"/>
      <c r="T14" s="1"/>
      <c r="U14" s="1"/>
      <c r="V14" s="1"/>
      <c r="AB14" s="1" t="s">
        <v>996</v>
      </c>
      <c r="AC14" s="1" t="s">
        <v>1101</v>
      </c>
      <c r="AD14" s="16" t="s">
        <v>1102</v>
      </c>
      <c r="AE14" s="24">
        <v>13</v>
      </c>
      <c r="AF14" s="25" t="str">
        <f t="shared" ref="AF14:AF51" si="9">AF13</f>
        <v>黒</v>
      </c>
      <c r="AG14" s="36"/>
      <c r="AH14" s="36"/>
      <c r="AI14" s="36"/>
      <c r="AJ14" s="36"/>
      <c r="AK14" s="36"/>
      <c r="AL14" s="36"/>
      <c r="AM14" s="36"/>
      <c r="AN14" s="36"/>
      <c r="AO14" s="36"/>
      <c r="AP14" s="36"/>
      <c r="AQ14" s="36"/>
      <c r="AR14" s="36"/>
      <c r="AS14" s="36"/>
      <c r="AT14" s="38"/>
      <c r="AU14" s="36"/>
      <c r="AV14" s="36"/>
      <c r="AW14" s="36"/>
      <c r="AX14" s="36" t="str">
        <f t="shared" si="0"/>
        <v/>
      </c>
      <c r="AY14" s="36" t="str">
        <f t="shared" si="1"/>
        <v/>
      </c>
      <c r="AZ14" s="36" t="str">
        <f t="shared" si="2"/>
        <v/>
      </c>
      <c r="BA14" s="36" t="str">
        <f t="shared" si="3"/>
        <v/>
      </c>
      <c r="BB14" s="36" t="str">
        <f t="shared" si="4"/>
        <v/>
      </c>
      <c r="BC14" s="36"/>
      <c r="BD14" s="36" t="str">
        <f t="shared" si="5"/>
        <v/>
      </c>
      <c r="BE14" s="30" t="str">
        <f>IF(AK14="","",VLOOKUP(AK14,BH:BJ,3,FALSE))</f>
        <v/>
      </c>
      <c r="BF14" s="9" t="s">
        <v>1049</v>
      </c>
      <c r="BG14" s="1">
        <v>13</v>
      </c>
      <c r="BH14" s="1" t="s">
        <v>822</v>
      </c>
      <c r="BI14" s="1" t="s">
        <v>1055</v>
      </c>
      <c r="BJ14" s="1" t="s">
        <v>1311</v>
      </c>
    </row>
    <row r="15" spans="1:62">
      <c r="A15" s="1" t="str">
        <f t="shared" si="6"/>
        <v>&amp;br;</v>
      </c>
      <c r="B15" s="1" t="s">
        <v>1049</v>
      </c>
      <c r="C15" s="1" t="s">
        <v>1048</v>
      </c>
      <c r="R15" s="1"/>
      <c r="S15" s="1"/>
      <c r="T15" s="1"/>
      <c r="U15" s="1"/>
      <c r="V15" s="1"/>
      <c r="AB15" s="1" t="s">
        <v>1104</v>
      </c>
      <c r="AC15" s="1" t="s">
        <v>1105</v>
      </c>
      <c r="AD15" s="16" t="s">
        <v>1106</v>
      </c>
      <c r="AE15" s="24">
        <v>14</v>
      </c>
      <c r="AF15" s="25" t="str">
        <f t="shared" si="9"/>
        <v>黒</v>
      </c>
      <c r="AG15" s="36"/>
      <c r="AH15" s="36"/>
      <c r="AI15" s="36"/>
      <c r="AJ15" s="36"/>
      <c r="AK15" s="36"/>
      <c r="AL15" s="36"/>
      <c r="AM15" s="36"/>
      <c r="AN15" s="36"/>
      <c r="AO15" s="36"/>
      <c r="AP15" s="36"/>
      <c r="AQ15" s="36"/>
      <c r="AR15" s="36"/>
      <c r="AS15" s="36"/>
      <c r="AT15" s="38"/>
      <c r="AU15" s="36"/>
      <c r="AV15" s="36"/>
      <c r="AW15" s="36"/>
      <c r="AX15" s="36" t="str">
        <f t="shared" si="0"/>
        <v/>
      </c>
      <c r="AY15" s="36" t="str">
        <f t="shared" si="1"/>
        <v/>
      </c>
      <c r="AZ15" s="36" t="str">
        <f t="shared" si="2"/>
        <v/>
      </c>
      <c r="BA15" s="36" t="str">
        <f t="shared" si="3"/>
        <v/>
      </c>
      <c r="BB15" s="36" t="str">
        <f t="shared" si="4"/>
        <v/>
      </c>
      <c r="BC15" s="36"/>
      <c r="BD15" s="36" t="str">
        <f t="shared" si="5"/>
        <v/>
      </c>
      <c r="BE15" s="30" t="str">
        <f>IF(AK15="","",VLOOKUP(AK15,BH:BJ,3,FALSE))</f>
        <v/>
      </c>
      <c r="BF15" s="9" t="s">
        <v>1049</v>
      </c>
      <c r="BG15" s="1">
        <v>14</v>
      </c>
      <c r="BH15" s="1" t="s">
        <v>1042</v>
      </c>
      <c r="BI15" s="1" t="s">
        <v>1055</v>
      </c>
      <c r="BJ15" s="1" t="s">
        <v>1312</v>
      </c>
    </row>
    <row r="16" spans="1:62">
      <c r="A16" s="1" t="str">
        <f t="shared" si="6"/>
        <v>#comment(above,nsize=[15],size=[30],num=[10])</v>
      </c>
      <c r="B16" s="1" t="s">
        <v>1049</v>
      </c>
      <c r="C16" s="1" t="s">
        <v>1108</v>
      </c>
      <c r="R16" s="1"/>
      <c r="S16" s="1"/>
      <c r="T16" s="1"/>
      <c r="U16" s="1"/>
      <c r="V16" s="1"/>
      <c r="AB16" s="1" t="s">
        <v>635</v>
      </c>
      <c r="AC16" s="1" t="s">
        <v>1109</v>
      </c>
      <c r="AD16" s="16" t="s">
        <v>1110</v>
      </c>
      <c r="AE16" s="24">
        <v>15</v>
      </c>
      <c r="AF16" s="25" t="str">
        <f t="shared" si="9"/>
        <v>黒</v>
      </c>
      <c r="AG16" s="36"/>
      <c r="AH16" s="36"/>
      <c r="AI16" s="36"/>
      <c r="AJ16" s="36"/>
      <c r="AK16" s="36"/>
      <c r="AL16" s="36"/>
      <c r="AM16" s="36"/>
      <c r="AN16" s="36"/>
      <c r="AO16" s="36"/>
      <c r="AP16" s="36"/>
      <c r="AQ16" s="36"/>
      <c r="AR16" s="36"/>
      <c r="AS16" s="36"/>
      <c r="AT16" s="38"/>
      <c r="AU16" s="36"/>
      <c r="AV16" s="36"/>
      <c r="AW16" s="36"/>
      <c r="AX16" s="36" t="str">
        <f t="shared" si="0"/>
        <v/>
      </c>
      <c r="AY16" s="36" t="str">
        <f t="shared" si="1"/>
        <v/>
      </c>
      <c r="AZ16" s="36" t="str">
        <f t="shared" si="2"/>
        <v/>
      </c>
      <c r="BA16" s="36" t="str">
        <f t="shared" si="3"/>
        <v/>
      </c>
      <c r="BB16" s="36" t="str">
        <f t="shared" si="4"/>
        <v/>
      </c>
      <c r="BC16" s="36"/>
      <c r="BD16" s="36" t="str">
        <f t="shared" si="5"/>
        <v/>
      </c>
      <c r="BE16" s="30" t="str">
        <f>IF(AK16="","",VLOOKUP(AK16,BH:BJ,3,FALSE))</f>
        <v/>
      </c>
      <c r="BF16" s="9" t="s">
        <v>1049</v>
      </c>
      <c r="BG16" s="1">
        <v>15</v>
      </c>
      <c r="BH16" s="1" t="s">
        <v>816</v>
      </c>
      <c r="BI16" s="1" t="s">
        <v>1055</v>
      </c>
      <c r="BJ16" s="1" t="s">
        <v>1313</v>
      </c>
    </row>
    <row r="17" spans="1:62">
      <c r="A17" s="1" t="str">
        <f t="shared" si="6"/>
        <v>&amp;br;&amp;br;</v>
      </c>
      <c r="B17" s="1" t="s">
        <v>1049</v>
      </c>
      <c r="C17" s="1" t="s">
        <v>1097</v>
      </c>
      <c r="R17" s="1"/>
      <c r="S17" s="1"/>
      <c r="T17" s="1"/>
      <c r="U17" s="1"/>
      <c r="V17" s="1"/>
      <c r="AC17" s="1" t="s">
        <v>29</v>
      </c>
      <c r="AD17" s="16" t="s">
        <v>1112</v>
      </c>
      <c r="AE17" s="24">
        <v>16</v>
      </c>
      <c r="AF17" s="25" t="str">
        <f t="shared" si="9"/>
        <v>黒</v>
      </c>
      <c r="AG17" s="36"/>
      <c r="AH17" s="36"/>
      <c r="AI17" s="36"/>
      <c r="AJ17" s="36"/>
      <c r="AK17" s="36"/>
      <c r="AL17" s="36"/>
      <c r="AM17" s="36"/>
      <c r="AN17" s="36"/>
      <c r="AO17" s="36"/>
      <c r="AP17" s="36"/>
      <c r="AQ17" s="36"/>
      <c r="AR17" s="36"/>
      <c r="AS17" s="36"/>
      <c r="AT17" s="38"/>
      <c r="AU17" s="36"/>
      <c r="AV17" s="36"/>
      <c r="AW17" s="36"/>
      <c r="AX17" s="36" t="str">
        <f t="shared" si="0"/>
        <v/>
      </c>
      <c r="AY17" s="36" t="str">
        <f t="shared" si="1"/>
        <v/>
      </c>
      <c r="AZ17" s="36" t="str">
        <f t="shared" si="2"/>
        <v/>
      </c>
      <c r="BA17" s="36" t="str">
        <f t="shared" si="3"/>
        <v/>
      </c>
      <c r="BB17" s="36" t="str">
        <f t="shared" si="4"/>
        <v/>
      </c>
      <c r="BC17" s="36"/>
      <c r="BD17" s="36" t="str">
        <f t="shared" si="5"/>
        <v/>
      </c>
      <c r="BE17" s="30" t="str">
        <f>IF(AK17="","",VLOOKUP(AK17,BH:BJ,3,FALSE))</f>
        <v/>
      </c>
      <c r="BF17" s="9" t="s">
        <v>1049</v>
      </c>
      <c r="BG17" s="1">
        <v>16</v>
      </c>
      <c r="BH17" s="1" t="s">
        <v>1039</v>
      </c>
      <c r="BI17" s="1" t="s">
        <v>1055</v>
      </c>
      <c r="BJ17" s="1" t="s">
        <v>1314</v>
      </c>
    </row>
    <row r="18" spans="1:62">
      <c r="A18" s="1" t="str">
        <f t="shared" si="6"/>
        <v/>
      </c>
      <c r="B18" s="1" t="s">
        <v>1049</v>
      </c>
      <c r="C18" s="1"/>
      <c r="Q18" s="5"/>
      <c r="R18" s="6"/>
      <c r="S18" s="6"/>
      <c r="T18" s="6"/>
      <c r="U18" s="6"/>
      <c r="V18" s="7"/>
      <c r="W18" s="8">
        <v>2</v>
      </c>
      <c r="X18" s="5"/>
      <c r="Y18" s="26"/>
      <c r="Z18" s="26"/>
      <c r="AA18" s="27"/>
      <c r="AC18" s="1" t="s">
        <v>1114</v>
      </c>
      <c r="AD18" s="16" t="s">
        <v>1115</v>
      </c>
      <c r="AE18" s="24">
        <v>17</v>
      </c>
      <c r="AF18" s="25" t="str">
        <f t="shared" si="9"/>
        <v>黒</v>
      </c>
      <c r="AG18" s="36"/>
      <c r="AH18" s="36"/>
      <c r="AI18" s="36"/>
      <c r="AJ18" s="36"/>
      <c r="AK18" s="36"/>
      <c r="AL18" s="36"/>
      <c r="AM18" s="36"/>
      <c r="AN18" s="36"/>
      <c r="AO18" s="36"/>
      <c r="AP18" s="36"/>
      <c r="AQ18" s="36"/>
      <c r="AR18" s="36"/>
      <c r="AS18" s="36"/>
      <c r="AT18" s="38"/>
      <c r="AU18" s="36"/>
      <c r="AV18" s="36"/>
      <c r="AW18" s="36"/>
      <c r="AX18" s="36" t="str">
        <f t="shared" si="0"/>
        <v/>
      </c>
      <c r="AY18" s="36" t="str">
        <f t="shared" si="1"/>
        <v/>
      </c>
      <c r="AZ18" s="36" t="str">
        <f t="shared" si="2"/>
        <v/>
      </c>
      <c r="BA18" s="36" t="str">
        <f t="shared" si="3"/>
        <v/>
      </c>
      <c r="BB18" s="36" t="str">
        <f t="shared" si="4"/>
        <v/>
      </c>
      <c r="BC18" s="36"/>
      <c r="BD18" s="36" t="str">
        <f t="shared" si="5"/>
        <v/>
      </c>
      <c r="BE18" s="30" t="str">
        <f>IF(AK18="","",VLOOKUP(AK18,BH:BJ,3,FALSE))</f>
        <v/>
      </c>
      <c r="BF18" s="9" t="s">
        <v>1049</v>
      </c>
      <c r="BG18" s="1">
        <v>17</v>
      </c>
      <c r="BH18" s="1" t="s">
        <v>837</v>
      </c>
      <c r="BI18" s="1" t="s">
        <v>1055</v>
      </c>
      <c r="BJ18" s="1" t="s">
        <v>1315</v>
      </c>
    </row>
    <row r="19" spans="1:62">
      <c r="A19" s="1" t="str">
        <f t="shared" si="6"/>
        <v>*夜深の死体あさり/Midnight Scavengers</v>
      </c>
      <c r="B19" s="1" t="s">
        <v>1049</v>
      </c>
      <c r="C19" s="1" t="str">
        <f>"*"&amp;R19&amp;"/"&amp;T19</f>
        <v>*夜深の死体あさり/Midnight Scavengers</v>
      </c>
      <c r="Q19" s="9" t="s">
        <v>3</v>
      </c>
      <c r="R19" s="10" t="str">
        <f>INDEX(AJ:AJ,W18+1)</f>
        <v>夜深の死体あさり</v>
      </c>
      <c r="S19" s="11" t="s">
        <v>4</v>
      </c>
      <c r="T19" s="10" t="str">
        <f>INDEX(AK:AK,W18+1)</f>
        <v>Midnight Scavengers</v>
      </c>
      <c r="U19" s="11"/>
      <c r="V19" s="12"/>
      <c r="W19" s="13"/>
      <c r="X19" s="9"/>
      <c r="Y19" s="28"/>
      <c r="Z19" s="28"/>
      <c r="AA19" s="29"/>
      <c r="AC19" s="1" t="s">
        <v>1117</v>
      </c>
      <c r="AD19" s="16" t="s">
        <v>1118</v>
      </c>
      <c r="AE19" s="24">
        <v>18</v>
      </c>
      <c r="AF19" s="25" t="str">
        <f t="shared" si="9"/>
        <v>黒</v>
      </c>
      <c r="AG19" s="36"/>
      <c r="AH19" s="36"/>
      <c r="AI19" s="36"/>
      <c r="AJ19" s="36"/>
      <c r="AK19" s="36"/>
      <c r="AL19" s="36"/>
      <c r="AM19" s="36"/>
      <c r="AN19" s="36"/>
      <c r="AO19" s="36"/>
      <c r="AP19" s="36"/>
      <c r="AQ19" s="36"/>
      <c r="AR19" s="36"/>
      <c r="AS19" s="36"/>
      <c r="AT19" s="38"/>
      <c r="AU19" s="36"/>
      <c r="AV19" s="36"/>
      <c r="AW19" s="36"/>
      <c r="AX19" s="36" t="str">
        <f t="shared" si="0"/>
        <v/>
      </c>
      <c r="AY19" s="36" t="str">
        <f t="shared" si="1"/>
        <v/>
      </c>
      <c r="AZ19" s="36" t="str">
        <f t="shared" si="2"/>
        <v/>
      </c>
      <c r="BA19" s="36" t="str">
        <f t="shared" si="3"/>
        <v/>
      </c>
      <c r="BB19" s="36" t="str">
        <f t="shared" si="4"/>
        <v/>
      </c>
      <c r="BC19" s="36"/>
      <c r="BD19" s="36" t="str">
        <f t="shared" si="5"/>
        <v/>
      </c>
      <c r="BE19" s="30" t="str">
        <f>IF(AK19="","",VLOOKUP(AK19,BH:BJ,3,FALSE))</f>
        <v/>
      </c>
      <c r="BF19" s="9" t="s">
        <v>1049</v>
      </c>
      <c r="BG19" s="1">
        <v>18</v>
      </c>
      <c r="BH19" s="1" t="s">
        <v>1023</v>
      </c>
      <c r="BI19" s="1" t="s">
        <v>1055</v>
      </c>
      <c r="BJ19" s="1" t="s">
        <v>1316</v>
      </c>
    </row>
    <row r="20" spans="1:62">
      <c r="A20" s="1" t="str">
        <f t="shared" si="6"/>
        <v>|LEFT:80|LEFT:100|LEFT:100|LEFT:100|LEFT:100|LEFT:100|c</v>
      </c>
      <c r="B20" s="1" t="s">
        <v>1049</v>
      </c>
      <c r="C20" s="1" t="s">
        <v>1069</v>
      </c>
      <c r="D20" s="3" t="str">
        <f>$Q$1</f>
        <v>LEFT:80</v>
      </c>
      <c r="E20" s="3" t="s">
        <v>1069</v>
      </c>
      <c r="F20" s="3" t="str">
        <f t="shared" ref="F20:J20" si="10">$R$1</f>
        <v>LEFT:100</v>
      </c>
      <c r="G20" s="3" t="s">
        <v>1069</v>
      </c>
      <c r="H20" s="3" t="str">
        <f t="shared" si="10"/>
        <v>LEFT:100</v>
      </c>
      <c r="I20" s="3" t="s">
        <v>1069</v>
      </c>
      <c r="J20" s="3" t="str">
        <f t="shared" si="10"/>
        <v>LEFT:100</v>
      </c>
      <c r="K20" s="3" t="s">
        <v>1069</v>
      </c>
      <c r="L20" s="3" t="str">
        <f>$R$1</f>
        <v>LEFT:100</v>
      </c>
      <c r="M20" s="3" t="s">
        <v>1069</v>
      </c>
      <c r="N20" s="3" t="str">
        <f>$R$1</f>
        <v>LEFT:100</v>
      </c>
      <c r="O20" s="1" t="s">
        <v>1069</v>
      </c>
      <c r="P20" s="1" t="s">
        <v>1070</v>
      </c>
      <c r="Q20" s="14" t="s">
        <v>0</v>
      </c>
      <c r="R20" s="10" t="str">
        <f>INDEX(AF:AF,W18+1)</f>
        <v>黒</v>
      </c>
      <c r="S20" s="15" t="s">
        <v>1</v>
      </c>
      <c r="T20" s="10" t="str">
        <f>INDEX(AG:AG,W18+1)</f>
        <v>アンコモン</v>
      </c>
      <c r="U20" s="15" t="s">
        <v>2</v>
      </c>
      <c r="V20" s="10">
        <f>INDEX(AI:AI,W18+1)</f>
        <v>10</v>
      </c>
      <c r="W20" s="16"/>
      <c r="X20" s="10" t="str">
        <f>INDEX(AQ:AQ,W18+1)</f>
        <v>このクリーチャーは墓ネズミと合体する。</v>
      </c>
      <c r="Y20" s="28"/>
      <c r="Z20" s="28"/>
      <c r="AA20" s="29"/>
      <c r="AC20" s="1">
        <v>0</v>
      </c>
      <c r="AD20" s="16" t="s">
        <v>1049</v>
      </c>
      <c r="AE20" s="24">
        <v>19</v>
      </c>
      <c r="AF20" s="25" t="str">
        <f t="shared" si="9"/>
        <v>黒</v>
      </c>
      <c r="AG20" s="36"/>
      <c r="AH20" s="36"/>
      <c r="AI20" s="36"/>
      <c r="AJ20" s="36"/>
      <c r="AK20" s="36"/>
      <c r="AL20" s="36"/>
      <c r="AM20" s="36"/>
      <c r="AN20" s="36"/>
      <c r="AO20" s="36"/>
      <c r="AP20" s="36"/>
      <c r="AQ20" s="36"/>
      <c r="AR20" s="36"/>
      <c r="AS20" s="36"/>
      <c r="AT20" s="38"/>
      <c r="AU20" s="36"/>
      <c r="AV20" s="36"/>
      <c r="AW20" s="36"/>
      <c r="AX20" s="36" t="str">
        <f t="shared" si="0"/>
        <v/>
      </c>
      <c r="AY20" s="36" t="str">
        <f t="shared" si="1"/>
        <v/>
      </c>
      <c r="AZ20" s="36" t="str">
        <f t="shared" si="2"/>
        <v/>
      </c>
      <c r="BA20" s="36" t="str">
        <f t="shared" si="3"/>
        <v/>
      </c>
      <c r="BB20" s="36" t="str">
        <f t="shared" si="4"/>
        <v/>
      </c>
      <c r="BC20" s="36"/>
      <c r="BD20" s="36" t="str">
        <f t="shared" si="5"/>
        <v/>
      </c>
      <c r="BE20" s="30" t="str">
        <f>IF(AK20="","",VLOOKUP(AK20,BH:BJ,3,FALSE))</f>
        <v/>
      </c>
      <c r="BF20" s="9" t="s">
        <v>1049</v>
      </c>
      <c r="BG20" s="1">
        <v>19</v>
      </c>
      <c r="BH20" s="1" t="s">
        <v>1035</v>
      </c>
      <c r="BI20" s="1" t="s">
        <v>1055</v>
      </c>
      <c r="BJ20" s="1" t="s">
        <v>1317</v>
      </c>
    </row>
    <row r="21" spans="1:62">
      <c r="A21" s="1" t="str">
        <f t="shared" si="6"/>
        <v>|色|黒|レアリティ|アンコモン|マナコスト|10|</v>
      </c>
      <c r="B21" s="1" t="s">
        <v>1049</v>
      </c>
      <c r="C21" s="1" t="s">
        <v>1069</v>
      </c>
      <c r="D21" s="4" t="s">
        <v>0</v>
      </c>
      <c r="E21" s="1" t="s">
        <v>1069</v>
      </c>
      <c r="F21" s="1" t="str">
        <f>IF(R20=0,"",R20)</f>
        <v>黒</v>
      </c>
      <c r="G21" s="1" t="s">
        <v>1069</v>
      </c>
      <c r="H21" s="4" t="s">
        <v>1073</v>
      </c>
      <c r="I21" s="1" t="s">
        <v>1069</v>
      </c>
      <c r="J21" s="1" t="str">
        <f>IF(T20=0,"",T20)</f>
        <v>アンコモン</v>
      </c>
      <c r="K21" s="1" t="s">
        <v>1069</v>
      </c>
      <c r="L21" s="4" t="s">
        <v>1074</v>
      </c>
      <c r="M21" s="1" t="s">
        <v>1069</v>
      </c>
      <c r="N21" s="1">
        <f>IF(V20=0,"",V20)</f>
        <v>10</v>
      </c>
      <c r="O21" s="1" t="s">
        <v>1069</v>
      </c>
      <c r="Q21" s="9" t="s">
        <v>5</v>
      </c>
      <c r="R21" s="10" t="str">
        <f>INDEX(AL:AL,W18+1)</f>
        <v>クリーチャー</v>
      </c>
      <c r="S21" s="15" t="s">
        <v>1075</v>
      </c>
      <c r="T21" s="10" t="str">
        <f>INDEX(AN:AN,W18+1)</f>
        <v>人間</v>
      </c>
      <c r="U21" s="10" t="str">
        <f>INDEX(AO:AO,W18+1)</f>
        <v>ならず者</v>
      </c>
      <c r="V21" s="10">
        <f>INDEX(AP:AP,W18+1)</f>
        <v>0</v>
      </c>
      <c r="W21" s="16"/>
      <c r="X21" s="10" t="str">
        <f>INDEX(AZ:AZ,W18+1)</f>
        <v>この</v>
      </c>
      <c r="Y21" s="10" t="str">
        <f>INDEX(BA:BA,W18+1)</f>
        <v/>
      </c>
      <c r="Z21" s="10" t="str">
        <f>INDEX(BB:BB,W18+1)</f>
        <v/>
      </c>
      <c r="AA21" s="10">
        <f>INDEX(BC:BC,W18+1)</f>
        <v>0</v>
      </c>
      <c r="AD21" s="16"/>
      <c r="AE21" s="24">
        <v>20</v>
      </c>
      <c r="AF21" s="25" t="str">
        <f t="shared" si="9"/>
        <v>黒</v>
      </c>
      <c r="AG21" s="36"/>
      <c r="AH21" s="36"/>
      <c r="AI21" s="36"/>
      <c r="AJ21" s="36"/>
      <c r="AK21" s="36"/>
      <c r="AL21" s="36"/>
      <c r="AM21" s="36"/>
      <c r="AN21" s="36"/>
      <c r="AO21" s="36"/>
      <c r="AP21" s="36"/>
      <c r="AQ21" s="36"/>
      <c r="AR21" s="36"/>
      <c r="AS21" s="36"/>
      <c r="AT21" s="38"/>
      <c r="AU21" s="36"/>
      <c r="AV21" s="36"/>
      <c r="AW21" s="36"/>
      <c r="AX21" s="36" t="str">
        <f t="shared" si="0"/>
        <v/>
      </c>
      <c r="AY21" s="36" t="str">
        <f t="shared" si="1"/>
        <v/>
      </c>
      <c r="AZ21" s="36" t="str">
        <f t="shared" si="2"/>
        <v/>
      </c>
      <c r="BA21" s="36" t="str">
        <f t="shared" si="3"/>
        <v/>
      </c>
      <c r="BB21" s="36" t="str">
        <f t="shared" si="4"/>
        <v/>
      </c>
      <c r="BC21" s="36"/>
      <c r="BD21" s="36" t="str">
        <f t="shared" si="5"/>
        <v/>
      </c>
      <c r="BE21" s="30" t="str">
        <f>IF(AK21="","",VLOOKUP(AK21,BH:BJ,3,FALSE))</f>
        <v/>
      </c>
      <c r="BF21" s="9" t="s">
        <v>1049</v>
      </c>
      <c r="BG21" s="1">
        <v>20</v>
      </c>
      <c r="BH21" s="1" t="s">
        <v>1046</v>
      </c>
      <c r="BI21" s="1" t="s">
        <v>1055</v>
      </c>
      <c r="BJ21" s="1" t="s">
        <v>1318</v>
      </c>
    </row>
    <row r="22" spans="1:62">
      <c r="A22" s="1" t="str">
        <f t="shared" si="6"/>
        <v>|種別|クリーチャー|サブタイプ|人間|ならず者||</v>
      </c>
      <c r="B22" s="1" t="s">
        <v>1049</v>
      </c>
      <c r="C22" s="1" t="s">
        <v>1069</v>
      </c>
      <c r="D22" s="4" t="s">
        <v>5</v>
      </c>
      <c r="E22" s="1" t="s">
        <v>1069</v>
      </c>
      <c r="F22" s="1" t="str">
        <f>IF(R21=0,"",R21)</f>
        <v>クリーチャー</v>
      </c>
      <c r="G22" s="1" t="s">
        <v>1069</v>
      </c>
      <c r="H22" s="4" t="s">
        <v>1078</v>
      </c>
      <c r="I22" s="1" t="s">
        <v>1069</v>
      </c>
      <c r="J22" s="1" t="str">
        <f>IF(T21=0,"",T21)</f>
        <v>人間</v>
      </c>
      <c r="K22" s="1" t="s">
        <v>1069</v>
      </c>
      <c r="L22" s="1" t="str">
        <f>IF(U21=0,"",U21)</f>
        <v>ならず者</v>
      </c>
      <c r="M22" s="1" t="s">
        <v>1069</v>
      </c>
      <c r="N22" s="1" t="str">
        <f>IF(V21=0,"",V21)</f>
        <v/>
      </c>
      <c r="O22" s="1" t="s">
        <v>1069</v>
      </c>
      <c r="Q22" s="9" t="s">
        <v>1079</v>
      </c>
      <c r="R22" s="10" t="str">
        <f>INDEX(BD:BD,W18+1)</f>
        <v>このクリーチャーは墓ネズミと合体する。</v>
      </c>
      <c r="S22" s="11"/>
      <c r="T22" s="11"/>
      <c r="U22" s="11"/>
      <c r="V22" s="12"/>
      <c r="W22" s="16"/>
      <c r="X22" s="8"/>
      <c r="Y22" s="8"/>
      <c r="Z22" s="8"/>
      <c r="AA22" s="30"/>
      <c r="AD22" s="16"/>
      <c r="AE22" s="24">
        <v>21</v>
      </c>
      <c r="AF22" s="25" t="str">
        <f t="shared" si="9"/>
        <v>黒</v>
      </c>
      <c r="AG22" s="36"/>
      <c r="AH22" s="36"/>
      <c r="AI22" s="36"/>
      <c r="AJ22" s="36"/>
      <c r="AK22" s="36"/>
      <c r="AL22" s="36"/>
      <c r="AM22" s="36"/>
      <c r="AN22" s="36"/>
      <c r="AO22" s="36"/>
      <c r="AP22" s="36"/>
      <c r="AQ22" s="36"/>
      <c r="AR22" s="36"/>
      <c r="AS22" s="36"/>
      <c r="AT22" s="38"/>
      <c r="AU22" s="36"/>
      <c r="AV22" s="36"/>
      <c r="AW22" s="36"/>
      <c r="AX22" s="36" t="str">
        <f t="shared" si="0"/>
        <v/>
      </c>
      <c r="AY22" s="36" t="str">
        <f t="shared" si="1"/>
        <v/>
      </c>
      <c r="AZ22" s="36" t="str">
        <f t="shared" si="2"/>
        <v/>
      </c>
      <c r="BA22" s="36" t="str">
        <f t="shared" si="3"/>
        <v/>
      </c>
      <c r="BB22" s="36" t="str">
        <f t="shared" si="4"/>
        <v/>
      </c>
      <c r="BC22" s="36"/>
      <c r="BD22" s="36" t="str">
        <f t="shared" si="5"/>
        <v/>
      </c>
      <c r="BE22" s="30" t="str">
        <f>IF(AK22="","",VLOOKUP(AK22,BH:BJ,3,FALSE))</f>
        <v/>
      </c>
      <c r="BF22" s="9" t="s">
        <v>1049</v>
      </c>
      <c r="BG22" s="1">
        <v>21</v>
      </c>
      <c r="BH22" s="1" t="s">
        <v>977</v>
      </c>
      <c r="BI22" s="1" t="s">
        <v>1055</v>
      </c>
      <c r="BJ22" s="1" t="s">
        <v>1319</v>
      </c>
    </row>
    <row r="23" spans="1:62">
      <c r="A23" s="1" t="str">
        <f t="shared" si="6"/>
        <v>|テキスト|&gt;|&gt;|&gt;|&gt;|このクリーチャーは墓ネズミと合体する。|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このクリーチャーは墓ネズミと合体する。</v>
      </c>
      <c r="O23" s="1" t="s">
        <v>1069</v>
      </c>
      <c r="Q23" s="14" t="s">
        <v>21</v>
      </c>
      <c r="R23" s="10" t="str">
        <f>INDEX(BE:BE,W18+1)</f>
        <v>This creature Melds with Graf Rats.</v>
      </c>
      <c r="S23" s="9" t="s">
        <v>1084</v>
      </c>
      <c r="T23" s="10" t="str">
        <f>IF(X23="","",X23&amp;IF(Y23="",""," "&amp;Y23)&amp;IF(Z23="",""," "&amp;Z23)&amp;IF(AA23="",""," "&amp;AA23))</f>
        <v/>
      </c>
      <c r="U23" s="11"/>
      <c r="V23" s="12"/>
      <c r="W23" s="16" t="s">
        <v>1084</v>
      </c>
      <c r="X23" s="9" t="str">
        <f t="shared" ref="X23:AA23" si="11">IF(ISERROR(IF(LEN(X22)&gt;1,X22,VLOOKUP(X21,$AC:$AD,2,FALSE))),"",IF(LEN(X22)&gt;1,X22,VLOOKUP(X21,$AC:$AD,2,FALSE)))</f>
        <v/>
      </c>
      <c r="Y23" s="9" t="str">
        <f t="shared" si="11"/>
        <v/>
      </c>
      <c r="Z23" s="9" t="str">
        <f t="shared" si="11"/>
        <v/>
      </c>
      <c r="AA23" s="9" t="str">
        <f t="shared" si="11"/>
        <v> </v>
      </c>
      <c r="AD23" s="16"/>
      <c r="AE23" s="24">
        <v>22</v>
      </c>
      <c r="AF23" s="25" t="str">
        <f t="shared" si="9"/>
        <v>黒</v>
      </c>
      <c r="AG23" s="36"/>
      <c r="AH23" s="36"/>
      <c r="AI23" s="36"/>
      <c r="AJ23" s="36"/>
      <c r="AK23" s="36"/>
      <c r="AL23" s="36"/>
      <c r="AM23" s="36"/>
      <c r="AN23" s="36"/>
      <c r="AO23" s="36"/>
      <c r="AP23" s="36"/>
      <c r="AQ23" s="36"/>
      <c r="AR23" s="36"/>
      <c r="AS23" s="36"/>
      <c r="AT23" s="38"/>
      <c r="AU23" s="36"/>
      <c r="AV23" s="36"/>
      <c r="AW23" s="36"/>
      <c r="AX23" s="36" t="str">
        <f t="shared" si="0"/>
        <v/>
      </c>
      <c r="AY23" s="36" t="str">
        <f t="shared" si="1"/>
        <v/>
      </c>
      <c r="AZ23" s="36" t="str">
        <f t="shared" si="2"/>
        <v/>
      </c>
      <c r="BA23" s="36" t="str">
        <f t="shared" si="3"/>
        <v/>
      </c>
      <c r="BB23" s="36" t="str">
        <f t="shared" si="4"/>
        <v/>
      </c>
      <c r="BC23" s="36"/>
      <c r="BD23" s="36" t="str">
        <f t="shared" si="5"/>
        <v/>
      </c>
      <c r="BE23" s="30" t="str">
        <f>IF(AK23="","",VLOOKUP(AK23,BH:BJ,3,FALSE))</f>
        <v/>
      </c>
      <c r="BF23" s="9" t="s">
        <v>1049</v>
      </c>
      <c r="BG23" s="1">
        <v>22</v>
      </c>
      <c r="BH23" s="1" t="s">
        <v>919</v>
      </c>
      <c r="BI23" s="1" t="s">
        <v>1055</v>
      </c>
      <c r="BJ23" s="1" t="s">
        <v>1320</v>
      </c>
    </row>
    <row r="24" spans="1:62">
      <c r="A24" s="1" t="str">
        <f t="shared" si="6"/>
        <v>|英テキスト|&gt;|&gt;|&gt;|&gt;|This creature Melds with Graf Rats.|</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This creature Melds with Graf Rats.</v>
      </c>
      <c r="O24" s="1" t="s">
        <v>1069</v>
      </c>
      <c r="Q24" s="9" t="s">
        <v>12</v>
      </c>
      <c r="R24" s="10" t="str">
        <f>IF(INDEX(AX:AX,W18+1)="",0,INDEX(AX:AX,W18+1)&amp;"/"&amp;INDEX(AY:AY,W18+1))</f>
        <v>3/3</v>
      </c>
      <c r="S24" s="11"/>
      <c r="T24" s="11"/>
      <c r="U24" s="11"/>
      <c r="V24" s="12"/>
      <c r="W24" s="16"/>
      <c r="X24" s="9"/>
      <c r="Y24" s="28"/>
      <c r="Z24" s="28"/>
      <c r="AA24" s="29"/>
      <c r="AD24" s="20"/>
      <c r="AE24" s="24">
        <v>23</v>
      </c>
      <c r="AF24" s="25" t="str">
        <f t="shared" si="9"/>
        <v>黒</v>
      </c>
      <c r="AG24" s="36"/>
      <c r="AH24" s="36"/>
      <c r="AI24" s="36"/>
      <c r="AJ24" s="36"/>
      <c r="AK24" s="36"/>
      <c r="AL24" s="36"/>
      <c r="AM24" s="36"/>
      <c r="AN24" s="36"/>
      <c r="AO24" s="36"/>
      <c r="AP24" s="36"/>
      <c r="AQ24" s="36"/>
      <c r="AR24" s="36"/>
      <c r="AS24" s="36"/>
      <c r="AT24" s="38"/>
      <c r="AU24" s="36"/>
      <c r="AV24" s="36"/>
      <c r="AW24" s="36"/>
      <c r="AX24" s="36" t="str">
        <f t="shared" si="0"/>
        <v/>
      </c>
      <c r="AY24" s="36" t="str">
        <f t="shared" si="1"/>
        <v/>
      </c>
      <c r="AZ24" s="36" t="str">
        <f t="shared" si="2"/>
        <v/>
      </c>
      <c r="BA24" s="36" t="str">
        <f t="shared" si="3"/>
        <v/>
      </c>
      <c r="BB24" s="36" t="str">
        <f t="shared" si="4"/>
        <v/>
      </c>
      <c r="BC24" s="36"/>
      <c r="BD24" s="36" t="str">
        <f t="shared" si="5"/>
        <v/>
      </c>
      <c r="BE24" s="30" t="str">
        <f>IF(AK24="","",VLOOKUP(AK24,BH:BJ,3,FALSE))</f>
        <v/>
      </c>
      <c r="BF24" s="9" t="s">
        <v>1049</v>
      </c>
      <c r="BG24" s="1">
        <v>23</v>
      </c>
      <c r="BH24" s="1" t="s">
        <v>1033</v>
      </c>
      <c r="BI24" s="1" t="s">
        <v>1055</v>
      </c>
      <c r="BJ24" s="1" t="s">
        <v>1321</v>
      </c>
    </row>
    <row r="25" spans="1:62">
      <c r="A25" s="1" t="str">
        <f t="shared" si="6"/>
        <v>|PT|&gt;|3/3|シールド数|&gt;||</v>
      </c>
      <c r="B25" s="1" t="s">
        <v>1049</v>
      </c>
      <c r="C25" s="1" t="s">
        <v>1069</v>
      </c>
      <c r="D25" s="1" t="s">
        <v>12</v>
      </c>
      <c r="E25" s="1" t="s">
        <v>1069</v>
      </c>
      <c r="F25" s="1" t="s">
        <v>1083</v>
      </c>
      <c r="G25" s="1" t="s">
        <v>1069</v>
      </c>
      <c r="H25" s="1" t="str">
        <f>IF(R24=0,"",R24)</f>
        <v>3/3</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9"/>
        <v>黒</v>
      </c>
      <c r="AG25" s="36"/>
      <c r="AH25" s="36"/>
      <c r="AI25" s="36"/>
      <c r="AJ25" s="36"/>
      <c r="AK25" s="36"/>
      <c r="AL25" s="36"/>
      <c r="AM25" s="36"/>
      <c r="AN25" s="36"/>
      <c r="AO25" s="36"/>
      <c r="AP25" s="36"/>
      <c r="AQ25" s="36"/>
      <c r="AR25" s="36"/>
      <c r="AS25" s="36"/>
      <c r="AT25" s="38"/>
      <c r="AU25" s="36"/>
      <c r="AV25" s="36"/>
      <c r="AW25" s="36"/>
      <c r="AX25" s="36" t="str">
        <f t="shared" si="0"/>
        <v/>
      </c>
      <c r="AY25" s="36" t="str">
        <f t="shared" si="1"/>
        <v/>
      </c>
      <c r="AZ25" s="36" t="str">
        <f t="shared" si="2"/>
        <v/>
      </c>
      <c r="BA25" s="36" t="str">
        <f t="shared" si="3"/>
        <v/>
      </c>
      <c r="BB25" s="36" t="str">
        <f t="shared" si="4"/>
        <v/>
      </c>
      <c r="BC25" s="36"/>
      <c r="BD25" s="36" t="str">
        <f t="shared" si="5"/>
        <v/>
      </c>
      <c r="BE25" s="30" t="str">
        <f>IF(AK25="","",VLOOKUP(AK25,BH:BJ,3,FALSE))</f>
        <v/>
      </c>
      <c r="BF25" s="9" t="s">
        <v>1049</v>
      </c>
      <c r="BG25" s="1">
        <v>24</v>
      </c>
      <c r="BH25" s="1" t="s">
        <v>790</v>
      </c>
      <c r="BI25" s="1" t="s">
        <v>1055</v>
      </c>
      <c r="BJ25" s="1" t="s">
        <v>1322</v>
      </c>
    </row>
    <row r="26" spans="1:62">
      <c r="A26" s="1" t="str">
        <f t="shared" si="6"/>
        <v>&amp;br;&amp;br;</v>
      </c>
      <c r="B26" s="1" t="s">
        <v>1049</v>
      </c>
      <c r="C26" s="1" t="s">
        <v>1097</v>
      </c>
      <c r="R26" s="1"/>
      <c r="S26" s="1"/>
      <c r="T26" s="1"/>
      <c r="U26" s="1"/>
      <c r="V26" s="1"/>
      <c r="AE26" s="24">
        <v>25</v>
      </c>
      <c r="AF26" s="25" t="str">
        <f t="shared" si="9"/>
        <v>黒</v>
      </c>
      <c r="AG26" s="36"/>
      <c r="AH26" s="36"/>
      <c r="AI26" s="36"/>
      <c r="AJ26" s="36"/>
      <c r="AK26" s="36"/>
      <c r="AL26" s="36"/>
      <c r="AM26" s="36"/>
      <c r="AN26" s="36"/>
      <c r="AO26" s="36"/>
      <c r="AP26" s="36"/>
      <c r="AQ26" s="36"/>
      <c r="AR26" s="36"/>
      <c r="AS26" s="36"/>
      <c r="AT26" s="38"/>
      <c r="AU26" s="36"/>
      <c r="AV26" s="36"/>
      <c r="AW26" s="36"/>
      <c r="AX26" s="36" t="str">
        <f t="shared" si="0"/>
        <v/>
      </c>
      <c r="AY26" s="36" t="str">
        <f t="shared" si="1"/>
        <v/>
      </c>
      <c r="AZ26" s="36" t="str">
        <f t="shared" si="2"/>
        <v/>
      </c>
      <c r="BA26" s="36" t="str">
        <f t="shared" si="3"/>
        <v/>
      </c>
      <c r="BB26" s="36" t="str">
        <f t="shared" si="4"/>
        <v/>
      </c>
      <c r="BC26" s="36"/>
      <c r="BD26" s="36" t="str">
        <f t="shared" si="5"/>
        <v/>
      </c>
      <c r="BE26" s="30" t="str">
        <f>IF(AK26="","",VLOOKUP(AK26,BH:BJ,3,FALSE))</f>
        <v/>
      </c>
      <c r="BF26" s="9" t="s">
        <v>1049</v>
      </c>
      <c r="BG26" s="1">
        <v>25</v>
      </c>
      <c r="BH26" s="1" t="s">
        <v>786</v>
      </c>
      <c r="BI26" s="1" t="s">
        <v>1055</v>
      </c>
      <c r="BJ26" s="1" t="s">
        <v>1323</v>
      </c>
    </row>
    <row r="27" spans="1:62">
      <c r="A27" s="1" t="str">
        <f t="shared" si="6"/>
        <v>#back(text=戻る,left)</v>
      </c>
      <c r="B27" s="1" t="s">
        <v>1049</v>
      </c>
      <c r="C27" s="1" t="s">
        <v>1100</v>
      </c>
      <c r="R27" s="1"/>
      <c r="S27" s="1"/>
      <c r="T27" s="1"/>
      <c r="U27" s="1"/>
      <c r="V27" s="1"/>
      <c r="AE27" s="24">
        <v>26</v>
      </c>
      <c r="AF27" s="25" t="str">
        <f t="shared" si="9"/>
        <v>黒</v>
      </c>
      <c r="AG27" s="36"/>
      <c r="AH27" s="36"/>
      <c r="AI27" s="36"/>
      <c r="AJ27" s="36"/>
      <c r="AK27" s="36"/>
      <c r="AL27" s="36"/>
      <c r="AM27" s="36"/>
      <c r="AN27" s="36"/>
      <c r="AO27" s="36"/>
      <c r="AP27" s="36"/>
      <c r="AQ27" s="36"/>
      <c r="AR27" s="36"/>
      <c r="AS27" s="36"/>
      <c r="AT27" s="38"/>
      <c r="AU27" s="36"/>
      <c r="AV27" s="36"/>
      <c r="AW27" s="36"/>
      <c r="AX27" s="36" t="str">
        <f t="shared" si="0"/>
        <v/>
      </c>
      <c r="AY27" s="36" t="str">
        <f t="shared" si="1"/>
        <v/>
      </c>
      <c r="AZ27" s="36" t="str">
        <f t="shared" si="2"/>
        <v/>
      </c>
      <c r="BA27" s="36" t="str">
        <f t="shared" si="3"/>
        <v/>
      </c>
      <c r="BB27" s="36" t="str">
        <f t="shared" si="4"/>
        <v/>
      </c>
      <c r="BC27" s="36"/>
      <c r="BD27" s="36" t="str">
        <f t="shared" si="5"/>
        <v/>
      </c>
      <c r="BE27" s="30" t="str">
        <f>IF(AK27="","",VLOOKUP(AK27,BH:BJ,3,FALSE))</f>
        <v/>
      </c>
      <c r="BF27" s="9" t="s">
        <v>1049</v>
      </c>
      <c r="BG27" s="1">
        <v>26</v>
      </c>
      <c r="BH27" s="1" t="s">
        <v>961</v>
      </c>
      <c r="BI27" s="1" t="s">
        <v>1055</v>
      </c>
      <c r="BJ27" s="1" t="s">
        <v>1090</v>
      </c>
    </row>
    <row r="28" spans="1:62">
      <c r="A28" s="1" t="str">
        <f t="shared" si="6"/>
        <v>&amp;br;</v>
      </c>
      <c r="B28" s="1" t="s">
        <v>1049</v>
      </c>
      <c r="C28" s="1" t="s">
        <v>1048</v>
      </c>
      <c r="R28" s="1"/>
      <c r="S28" s="1"/>
      <c r="T28" s="1"/>
      <c r="U28" s="1"/>
      <c r="V28" s="1"/>
      <c r="AE28" s="24">
        <v>27</v>
      </c>
      <c r="AF28" s="25" t="str">
        <f t="shared" si="9"/>
        <v>黒</v>
      </c>
      <c r="AG28" s="36"/>
      <c r="AH28" s="36"/>
      <c r="AI28" s="36"/>
      <c r="AJ28" s="36"/>
      <c r="AK28" s="36"/>
      <c r="AL28" s="36"/>
      <c r="AM28" s="36"/>
      <c r="AN28" s="36"/>
      <c r="AO28" s="36"/>
      <c r="AP28" s="36"/>
      <c r="AQ28" s="36"/>
      <c r="AR28" s="36"/>
      <c r="AS28" s="36"/>
      <c r="AT28" s="38"/>
      <c r="AU28" s="36"/>
      <c r="AV28" s="36"/>
      <c r="AW28" s="36"/>
      <c r="AX28" s="36" t="str">
        <f t="shared" si="0"/>
        <v/>
      </c>
      <c r="AY28" s="36" t="str">
        <f t="shared" si="1"/>
        <v/>
      </c>
      <c r="AZ28" s="36" t="str">
        <f t="shared" si="2"/>
        <v/>
      </c>
      <c r="BA28" s="36" t="str">
        <f t="shared" si="3"/>
        <v/>
      </c>
      <c r="BB28" s="36" t="str">
        <f t="shared" si="4"/>
        <v/>
      </c>
      <c r="BC28" s="36"/>
      <c r="BD28" s="36" t="str">
        <f t="shared" si="5"/>
        <v/>
      </c>
      <c r="BE28" s="30" t="str">
        <f>IF(AK28="","",VLOOKUP(AK28,BH:BJ,3,FALSE))</f>
        <v/>
      </c>
      <c r="BF28" s="9" t="s">
        <v>1049</v>
      </c>
      <c r="BG28" s="1">
        <v>27</v>
      </c>
      <c r="BH28" s="1" t="s">
        <v>841</v>
      </c>
      <c r="BI28" s="1" t="s">
        <v>1055</v>
      </c>
      <c r="BJ28" s="1" t="s">
        <v>1324</v>
      </c>
    </row>
    <row r="29" spans="1:62">
      <c r="A29" s="1" t="str">
        <f t="shared" si="6"/>
        <v>#comment(above,nsize=[15],size=[30],num=[10])</v>
      </c>
      <c r="B29" s="1" t="s">
        <v>1049</v>
      </c>
      <c r="C29" s="1" t="s">
        <v>1108</v>
      </c>
      <c r="R29" s="1"/>
      <c r="S29" s="1"/>
      <c r="T29" s="1"/>
      <c r="U29" s="1"/>
      <c r="V29" s="1"/>
      <c r="AE29" s="24">
        <v>28</v>
      </c>
      <c r="AF29" s="25" t="str">
        <f t="shared" si="9"/>
        <v>黒</v>
      </c>
      <c r="AG29" s="36"/>
      <c r="AH29" s="36"/>
      <c r="AI29" s="36"/>
      <c r="AJ29" s="36"/>
      <c r="AK29" s="36"/>
      <c r="AL29" s="36"/>
      <c r="AM29" s="36"/>
      <c r="AN29" s="36"/>
      <c r="AO29" s="36"/>
      <c r="AP29" s="36"/>
      <c r="AQ29" s="36"/>
      <c r="AR29" s="36"/>
      <c r="AS29" s="36"/>
      <c r="AT29" s="38"/>
      <c r="AU29" s="36"/>
      <c r="AV29" s="36"/>
      <c r="AW29" s="36"/>
      <c r="AX29" s="36" t="str">
        <f t="shared" si="0"/>
        <v/>
      </c>
      <c r="AY29" s="36" t="str">
        <f t="shared" si="1"/>
        <v/>
      </c>
      <c r="AZ29" s="36" t="str">
        <f t="shared" si="2"/>
        <v/>
      </c>
      <c r="BA29" s="36" t="str">
        <f t="shared" si="3"/>
        <v/>
      </c>
      <c r="BB29" s="36" t="str">
        <f t="shared" si="4"/>
        <v/>
      </c>
      <c r="BC29" s="36"/>
      <c r="BD29" s="36" t="str">
        <f t="shared" si="5"/>
        <v/>
      </c>
      <c r="BE29" s="30" t="str">
        <f>IF(AK29="","",VLOOKUP(AK29,BH:BJ,3,FALSE))</f>
        <v/>
      </c>
      <c r="BF29" s="9" t="s">
        <v>1049</v>
      </c>
      <c r="BG29" s="1">
        <v>28</v>
      </c>
      <c r="BH29" s="1" t="s">
        <v>955</v>
      </c>
      <c r="BI29" s="1" t="s">
        <v>1055</v>
      </c>
      <c r="BJ29" s="1" t="s">
        <v>1325</v>
      </c>
    </row>
    <row r="30" spans="1:62">
      <c r="A30" s="1" t="str">
        <f t="shared" si="6"/>
        <v>&amp;br;&amp;br;</v>
      </c>
      <c r="B30" s="1" t="s">
        <v>1049</v>
      </c>
      <c r="C30" s="1" t="s">
        <v>1097</v>
      </c>
      <c r="R30" s="1"/>
      <c r="S30" s="1"/>
      <c r="T30" s="1"/>
      <c r="U30" s="1"/>
      <c r="V30" s="1"/>
      <c r="AE30" s="24">
        <v>29</v>
      </c>
      <c r="AF30" s="25" t="str">
        <f t="shared" si="9"/>
        <v>黒</v>
      </c>
      <c r="AG30" s="36"/>
      <c r="AH30" s="36"/>
      <c r="AI30" s="36"/>
      <c r="AJ30" s="36"/>
      <c r="AK30" s="36"/>
      <c r="AL30" s="36"/>
      <c r="AM30" s="36"/>
      <c r="AN30" s="36"/>
      <c r="AO30" s="36"/>
      <c r="AP30" s="36"/>
      <c r="AQ30" s="36"/>
      <c r="AR30" s="36"/>
      <c r="AS30" s="36"/>
      <c r="AT30" s="38"/>
      <c r="AU30" s="36"/>
      <c r="AV30" s="36"/>
      <c r="AW30" s="36"/>
      <c r="AX30" s="36" t="str">
        <f t="shared" si="0"/>
        <v/>
      </c>
      <c r="AY30" s="36" t="str">
        <f t="shared" si="1"/>
        <v/>
      </c>
      <c r="AZ30" s="36" t="str">
        <f t="shared" si="2"/>
        <v/>
      </c>
      <c r="BA30" s="36" t="str">
        <f t="shared" si="3"/>
        <v/>
      </c>
      <c r="BB30" s="36" t="str">
        <f t="shared" si="4"/>
        <v/>
      </c>
      <c r="BC30" s="36"/>
      <c r="BD30" s="36" t="str">
        <f t="shared" si="5"/>
        <v/>
      </c>
      <c r="BE30" s="30" t="str">
        <f>IF(AK30="","",VLOOKUP(AK30,BH:BJ,3,FALSE))</f>
        <v/>
      </c>
      <c r="BF30" s="9" t="s">
        <v>1049</v>
      </c>
      <c r="BG30" s="1">
        <v>29</v>
      </c>
      <c r="BH30" s="1" t="s">
        <v>905</v>
      </c>
      <c r="BI30" s="1" t="s">
        <v>1055</v>
      </c>
      <c r="BJ30" s="1" t="s">
        <v>1326</v>
      </c>
    </row>
    <row r="31" spans="1:62">
      <c r="A31" s="1" t="str">
        <f t="shared" si="6"/>
        <v/>
      </c>
      <c r="B31" s="1" t="s">
        <v>1049</v>
      </c>
      <c r="Q31" s="5"/>
      <c r="R31" s="6"/>
      <c r="S31" s="6"/>
      <c r="T31" s="6"/>
      <c r="U31" s="6"/>
      <c r="V31" s="7"/>
      <c r="W31" s="8">
        <v>3</v>
      </c>
      <c r="X31" s="5"/>
      <c r="Y31" s="26"/>
      <c r="Z31" s="26"/>
      <c r="AA31" s="27"/>
      <c r="AE31" s="24">
        <v>30</v>
      </c>
      <c r="AF31" s="25" t="str">
        <f t="shared" si="9"/>
        <v>黒</v>
      </c>
      <c r="AG31" s="36"/>
      <c r="AH31" s="36"/>
      <c r="AI31" s="36"/>
      <c r="AJ31" s="36"/>
      <c r="AK31" s="36"/>
      <c r="AL31" s="36"/>
      <c r="AM31" s="36"/>
      <c r="AN31" s="36"/>
      <c r="AO31" s="36"/>
      <c r="AP31" s="36"/>
      <c r="AQ31" s="36"/>
      <c r="AR31" s="36"/>
      <c r="AS31" s="36"/>
      <c r="AT31" s="38"/>
      <c r="AU31" s="36"/>
      <c r="AV31" s="36"/>
      <c r="AW31" s="36"/>
      <c r="AX31" s="36" t="str">
        <f t="shared" si="0"/>
        <v/>
      </c>
      <c r="AY31" s="36" t="str">
        <f t="shared" si="1"/>
        <v/>
      </c>
      <c r="AZ31" s="36" t="str">
        <f t="shared" si="2"/>
        <v/>
      </c>
      <c r="BA31" s="36" t="str">
        <f t="shared" si="3"/>
        <v/>
      </c>
      <c r="BB31" s="36" t="str">
        <f t="shared" si="4"/>
        <v/>
      </c>
      <c r="BC31" s="36"/>
      <c r="BD31" s="36" t="str">
        <f t="shared" si="5"/>
        <v/>
      </c>
      <c r="BE31" s="30" t="str">
        <f>IF(AK31="","",VLOOKUP(AK31,BH:BJ,3,FALSE))</f>
        <v/>
      </c>
      <c r="BF31" s="9" t="s">
        <v>1049</v>
      </c>
      <c r="BG31" s="1">
        <v>30</v>
      </c>
      <c r="BH31" s="1" t="s">
        <v>990</v>
      </c>
      <c r="BI31" s="1" t="s">
        <v>1055</v>
      </c>
      <c r="BJ31" s="1" t="s">
        <v>1327</v>
      </c>
    </row>
    <row r="32" spans="1:62">
      <c r="A32" s="1" t="str">
        <f t="shared" si="6"/>
        <v>*騒がしい徒党/Chittering Host</v>
      </c>
      <c r="B32" s="1" t="s">
        <v>1049</v>
      </c>
      <c r="C32" s="1" t="str">
        <f>"*"&amp;R32&amp;"/"&amp;T32</f>
        <v>*騒がしい徒党/Chittering Host</v>
      </c>
      <c r="Q32" s="9" t="s">
        <v>3</v>
      </c>
      <c r="R32" s="10" t="str">
        <f>INDEX(AJ:AJ,W31+1)</f>
        <v>騒がしい徒党</v>
      </c>
      <c r="S32" s="11" t="s">
        <v>4</v>
      </c>
      <c r="T32" s="10" t="str">
        <f>INDEX(AK:AK,W31+1)</f>
        <v>Chittering Host</v>
      </c>
      <c r="U32" s="11"/>
      <c r="V32" s="12"/>
      <c r="W32" s="13"/>
      <c r="X32" s="9"/>
      <c r="Y32" s="28"/>
      <c r="Z32" s="28"/>
      <c r="AA32" s="29"/>
      <c r="AE32" s="24">
        <v>31</v>
      </c>
      <c r="AF32" s="25" t="str">
        <f t="shared" si="9"/>
        <v>黒</v>
      </c>
      <c r="AG32" s="36"/>
      <c r="AH32" s="36"/>
      <c r="AI32" s="36"/>
      <c r="AJ32" s="36"/>
      <c r="AK32" s="36"/>
      <c r="AL32" s="36"/>
      <c r="AM32" s="36"/>
      <c r="AN32" s="36"/>
      <c r="AO32" s="36"/>
      <c r="AP32" s="36"/>
      <c r="AQ32" s="36"/>
      <c r="AR32" s="36"/>
      <c r="AS32" s="36"/>
      <c r="AT32" s="38"/>
      <c r="AU32" s="36"/>
      <c r="AV32" s="36"/>
      <c r="AW32" s="36"/>
      <c r="AX32" s="36" t="str">
        <f t="shared" si="0"/>
        <v/>
      </c>
      <c r="AY32" s="36" t="str">
        <f t="shared" si="1"/>
        <v/>
      </c>
      <c r="AZ32" s="36" t="str">
        <f t="shared" si="2"/>
        <v/>
      </c>
      <c r="BA32" s="36" t="str">
        <f t="shared" si="3"/>
        <v/>
      </c>
      <c r="BB32" s="36" t="str">
        <f t="shared" si="4"/>
        <v/>
      </c>
      <c r="BC32" s="36"/>
      <c r="BD32" s="36" t="str">
        <f t="shared" si="5"/>
        <v/>
      </c>
      <c r="BE32" s="30" t="str">
        <f>IF(AK32="","",VLOOKUP(AK32,BH:BJ,3,FALSE))</f>
        <v/>
      </c>
      <c r="BF32" s="9" t="s">
        <v>1049</v>
      </c>
      <c r="BG32" s="1">
        <v>31</v>
      </c>
      <c r="BH32" s="1" t="s">
        <v>808</v>
      </c>
      <c r="BI32" s="1" t="s">
        <v>1055</v>
      </c>
      <c r="BJ32" s="1" t="s">
        <v>1328</v>
      </c>
    </row>
    <row r="33" spans="1:62">
      <c r="A33" s="1" t="str">
        <f t="shared" si="6"/>
        <v>|LEFT:80|LEFT:100|LEFT:100|LEFT:100|LEFT:100|LEFT:100|c</v>
      </c>
      <c r="B33" s="1" t="s">
        <v>1049</v>
      </c>
      <c r="C33" s="1" t="s">
        <v>1069</v>
      </c>
      <c r="D33" s="3" t="str">
        <f>$Q$1</f>
        <v>LEFT:80</v>
      </c>
      <c r="E33" s="3" t="s">
        <v>1069</v>
      </c>
      <c r="F33" s="3" t="str">
        <f t="shared" ref="F33:J33" si="12">$R$1</f>
        <v>LEFT:100</v>
      </c>
      <c r="G33" s="3" t="s">
        <v>1069</v>
      </c>
      <c r="H33" s="3" t="str">
        <f t="shared" si="12"/>
        <v>LEFT:100</v>
      </c>
      <c r="I33" s="3" t="s">
        <v>1069</v>
      </c>
      <c r="J33" s="3" t="str">
        <f t="shared" si="12"/>
        <v>LEFT:100</v>
      </c>
      <c r="K33" s="3" t="s">
        <v>1069</v>
      </c>
      <c r="L33" s="3" t="str">
        <f>$R$1</f>
        <v>LEFT:100</v>
      </c>
      <c r="M33" s="3" t="s">
        <v>1069</v>
      </c>
      <c r="N33" s="3" t="str">
        <f>$R$1</f>
        <v>LEFT:100</v>
      </c>
      <c r="O33" s="1" t="s">
        <v>1069</v>
      </c>
      <c r="P33" s="1" t="s">
        <v>1070</v>
      </c>
      <c r="Q33" s="14" t="s">
        <v>0</v>
      </c>
      <c r="R33" s="10" t="str">
        <f>INDEX(AF:AF,W31+1)</f>
        <v>黒</v>
      </c>
      <c r="S33" s="15" t="s">
        <v>1</v>
      </c>
      <c r="T33" s="10" t="str">
        <f>INDEX(AG:AG,W31+1)</f>
        <v>アンコモン</v>
      </c>
      <c r="U33" s="15" t="s">
        <v>2</v>
      </c>
      <c r="V33" s="10">
        <f>INDEX(AI:AI,W31+1)</f>
        <v>1</v>
      </c>
      <c r="W33" s="16"/>
      <c r="X33" s="10" t="str">
        <f>INDEX(AQ:AQ,W31+1)</f>
        <v>速攻</v>
      </c>
      <c r="Y33" s="28"/>
      <c r="Z33" s="28"/>
      <c r="AA33" s="29"/>
      <c r="AE33" s="24">
        <v>32</v>
      </c>
      <c r="AF33" s="25" t="str">
        <f t="shared" si="9"/>
        <v>黒</v>
      </c>
      <c r="AG33" s="36"/>
      <c r="AH33" s="36"/>
      <c r="AI33" s="36"/>
      <c r="AJ33" s="36"/>
      <c r="AK33" s="36"/>
      <c r="AL33" s="36"/>
      <c r="AM33" s="36"/>
      <c r="AN33" s="36"/>
      <c r="AO33" s="36"/>
      <c r="AP33" s="36"/>
      <c r="AQ33" s="36"/>
      <c r="AR33" s="36"/>
      <c r="AS33" s="36"/>
      <c r="AT33" s="38"/>
      <c r="AU33" s="36"/>
      <c r="AV33" s="36"/>
      <c r="AW33" s="36"/>
      <c r="AX33" s="36" t="str">
        <f t="shared" si="0"/>
        <v/>
      </c>
      <c r="AY33" s="36" t="str">
        <f t="shared" si="1"/>
        <v/>
      </c>
      <c r="AZ33" s="36" t="str">
        <f t="shared" si="2"/>
        <v/>
      </c>
      <c r="BA33" s="36" t="str">
        <f t="shared" si="3"/>
        <v/>
      </c>
      <c r="BB33" s="36" t="str">
        <f t="shared" si="4"/>
        <v/>
      </c>
      <c r="BC33" s="36"/>
      <c r="BD33" s="36" t="str">
        <f t="shared" si="5"/>
        <v/>
      </c>
      <c r="BE33" s="30" t="str">
        <f>IF(AK33="","",VLOOKUP(AK33,BH:BJ,3,FALSE))</f>
        <v/>
      </c>
      <c r="BF33" s="9" t="s">
        <v>1049</v>
      </c>
      <c r="BG33" s="1">
        <v>32</v>
      </c>
      <c r="BH33" s="1" t="s">
        <v>772</v>
      </c>
      <c r="BI33" s="1" t="s">
        <v>1055</v>
      </c>
      <c r="BJ33" s="1" t="s">
        <v>1329</v>
      </c>
    </row>
    <row r="34" spans="1:62">
      <c r="A34" s="1" t="str">
        <f t="shared" si="6"/>
        <v>|色|黒|レアリティ|アンコモン|マナコスト|1|</v>
      </c>
      <c r="B34" s="1" t="s">
        <v>1049</v>
      </c>
      <c r="C34" s="1" t="s">
        <v>1069</v>
      </c>
      <c r="D34" s="4" t="s">
        <v>0</v>
      </c>
      <c r="E34" s="1" t="s">
        <v>1069</v>
      </c>
      <c r="F34" s="1" t="str">
        <f>IF(R33=0,"",R33)</f>
        <v>黒</v>
      </c>
      <c r="G34" s="1" t="s">
        <v>1069</v>
      </c>
      <c r="H34" s="4" t="s">
        <v>1073</v>
      </c>
      <c r="I34" s="1" t="s">
        <v>1069</v>
      </c>
      <c r="J34" s="1" t="str">
        <f>IF(T33=0,"",T33)</f>
        <v>アンコモン</v>
      </c>
      <c r="K34" s="1" t="s">
        <v>1069</v>
      </c>
      <c r="L34" s="4" t="s">
        <v>1074</v>
      </c>
      <c r="M34" s="1" t="s">
        <v>1069</v>
      </c>
      <c r="N34" s="1">
        <f>IF(V33=0,"",V33)</f>
        <v>1</v>
      </c>
      <c r="O34" s="1" t="s">
        <v>1069</v>
      </c>
      <c r="Q34" s="9" t="s">
        <v>5</v>
      </c>
      <c r="R34" s="10" t="str">
        <f>INDEX(AL:AL,W31+1)</f>
        <v>クリーチャー</v>
      </c>
      <c r="S34" s="15" t="s">
        <v>1075</v>
      </c>
      <c r="T34" s="10" t="str">
        <f>INDEX(AN:AN,W31+1)</f>
        <v>エルドラージ</v>
      </c>
      <c r="U34" s="10" t="str">
        <f>INDEX(AO:AO,W31+1)</f>
        <v>ホラー</v>
      </c>
      <c r="V34" s="10">
        <f>INDEX(AP:AP,W31+1)</f>
        <v>0</v>
      </c>
      <c r="W34" s="16"/>
      <c r="X34" s="10" t="str">
        <f>INDEX(AZ:AZ,W31+1)</f>
        <v>速攻</v>
      </c>
      <c r="Y34" s="10" t="str">
        <f>INDEX(BA:BA,W31+1)</f>
        <v/>
      </c>
      <c r="Z34" s="10" t="str">
        <f>INDEX(BB:BB,W31+1)</f>
        <v/>
      </c>
      <c r="AA34" s="10">
        <f>INDEX(BC:BC,W31+1)</f>
        <v>0</v>
      </c>
      <c r="AE34" s="24">
        <v>33</v>
      </c>
      <c r="AF34" s="25" t="str">
        <f t="shared" si="9"/>
        <v>黒</v>
      </c>
      <c r="AG34" s="36"/>
      <c r="AH34" s="36"/>
      <c r="AI34" s="36"/>
      <c r="AJ34" s="36"/>
      <c r="AK34" s="36"/>
      <c r="AL34" s="36"/>
      <c r="AM34" s="36"/>
      <c r="AN34" s="36"/>
      <c r="AO34" s="36"/>
      <c r="AP34" s="36"/>
      <c r="AQ34" s="36"/>
      <c r="AR34" s="36"/>
      <c r="AS34" s="36"/>
      <c r="AT34" s="38"/>
      <c r="AU34" s="36"/>
      <c r="AV34" s="36"/>
      <c r="AW34" s="36"/>
      <c r="AX34" s="36" t="str">
        <f t="shared" si="0"/>
        <v/>
      </c>
      <c r="AY34" s="36" t="str">
        <f t="shared" si="1"/>
        <v/>
      </c>
      <c r="AZ34" s="36" t="str">
        <f t="shared" si="2"/>
        <v/>
      </c>
      <c r="BA34" s="36" t="str">
        <f t="shared" si="3"/>
        <v/>
      </c>
      <c r="BB34" s="36" t="str">
        <f t="shared" si="4"/>
        <v/>
      </c>
      <c r="BC34" s="36"/>
      <c r="BD34" s="36" t="str">
        <f t="shared" si="5"/>
        <v/>
      </c>
      <c r="BE34" s="30" t="str">
        <f>IF(AK34="","",VLOOKUP(AK34,BH:BJ,3,FALSE))</f>
        <v/>
      </c>
      <c r="BF34" s="9" t="s">
        <v>1049</v>
      </c>
      <c r="BG34" s="1">
        <v>33</v>
      </c>
      <c r="BH34" s="1" t="s">
        <v>968</v>
      </c>
      <c r="BI34" s="1" t="s">
        <v>1055</v>
      </c>
      <c r="BJ34" s="1" t="s">
        <v>1330</v>
      </c>
    </row>
    <row r="35" spans="1:62">
      <c r="A35" s="1" t="str">
        <f t="shared" si="6"/>
        <v>|種別|クリーチャー|サブタイプ|エルドラージ|ホラー||</v>
      </c>
      <c r="B35" s="1" t="s">
        <v>1049</v>
      </c>
      <c r="C35" s="1" t="s">
        <v>1069</v>
      </c>
      <c r="D35" s="4" t="s">
        <v>5</v>
      </c>
      <c r="E35" s="1" t="s">
        <v>1069</v>
      </c>
      <c r="F35" s="1" t="str">
        <f>IF(R34=0,"",R34)</f>
        <v>クリーチャー</v>
      </c>
      <c r="G35" s="1" t="s">
        <v>1069</v>
      </c>
      <c r="H35" s="4" t="s">
        <v>1078</v>
      </c>
      <c r="I35" s="1" t="s">
        <v>1069</v>
      </c>
      <c r="J35" s="1" t="str">
        <f>IF(T34=0,"",T34)</f>
        <v>エルドラージ</v>
      </c>
      <c r="K35" s="1" t="s">
        <v>1069</v>
      </c>
      <c r="L35" s="1" t="str">
        <f>IF(U34=0,"",U34)</f>
        <v>ホラー</v>
      </c>
      <c r="M35" s="1" t="s">
        <v>1069</v>
      </c>
      <c r="N35" s="1" t="str">
        <f>IF(V34=0,"",V34)</f>
        <v/>
      </c>
      <c r="O35" s="1" t="s">
        <v>1069</v>
      </c>
      <c r="Q35" s="9" t="s">
        <v>1079</v>
      </c>
      <c r="R35" s="10" t="str">
        <f>INDEX(BD:BD,W31+1)</f>
        <v>速攻&amp;br;あなたが、合体してこのクリーチャーになったクリーチャー2体のうち一方を唱えた場合、代わりにこのクリーチャーを強化する。&amp;br;このクリーチャーがこの形態に変身したとき、あなたの他のクリーチャーは+2/0の修正を受ける。</v>
      </c>
      <c r="S35" s="11"/>
      <c r="T35" s="11"/>
      <c r="U35" s="11"/>
      <c r="V35" s="12"/>
      <c r="W35" s="16"/>
      <c r="X35" s="8"/>
      <c r="Y35" s="8"/>
      <c r="Z35" s="8"/>
      <c r="AA35" s="30"/>
      <c r="AE35" s="24">
        <v>34</v>
      </c>
      <c r="AF35" s="25" t="str">
        <f t="shared" si="9"/>
        <v>黒</v>
      </c>
      <c r="AG35" s="36"/>
      <c r="AH35" s="36"/>
      <c r="AI35" s="36"/>
      <c r="AJ35" s="36"/>
      <c r="AK35" s="36"/>
      <c r="AL35" s="36"/>
      <c r="AM35" s="36"/>
      <c r="AN35" s="36"/>
      <c r="AO35" s="36"/>
      <c r="AP35" s="36"/>
      <c r="AQ35" s="36"/>
      <c r="AR35" s="36"/>
      <c r="AS35" s="36"/>
      <c r="AT35" s="38"/>
      <c r="AU35" s="36"/>
      <c r="AV35" s="36"/>
      <c r="AW35" s="36"/>
      <c r="AX35" s="36" t="str">
        <f t="shared" si="0"/>
        <v/>
      </c>
      <c r="AY35" s="36" t="str">
        <f t="shared" si="1"/>
        <v/>
      </c>
      <c r="AZ35" s="36" t="str">
        <f t="shared" si="2"/>
        <v/>
      </c>
      <c r="BA35" s="36" t="str">
        <f t="shared" si="3"/>
        <v/>
      </c>
      <c r="BB35" s="36" t="str">
        <f t="shared" si="4"/>
        <v/>
      </c>
      <c r="BC35" s="36"/>
      <c r="BD35" s="36" t="str">
        <f t="shared" si="5"/>
        <v/>
      </c>
      <c r="BE35" s="30" t="str">
        <f>IF(AK35="","",VLOOKUP(AK35,BH:BJ,3,FALSE))</f>
        <v/>
      </c>
      <c r="BF35" s="9" t="s">
        <v>1049</v>
      </c>
      <c r="BG35" s="1">
        <v>34</v>
      </c>
      <c r="BH35" s="1" t="s">
        <v>871</v>
      </c>
      <c r="BI35" s="1" t="s">
        <v>1055</v>
      </c>
      <c r="BJ35" s="1" t="s">
        <v>1331</v>
      </c>
    </row>
    <row r="36" spans="1:62">
      <c r="A36" s="1" t="str">
        <f t="shared" si="6"/>
        <v>|テキスト|&gt;|&gt;|&gt;|&gt;|速攻&amp;br;あなたが、合体してこのクリーチャーになったクリーチャー2体のうち一方を唱えた場合、代わりにこのクリーチャーを強化する。&amp;br;このクリーチャーがこの形態に変身したとき、あなたの他のクリーチャーは+2/0の修正を受け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速攻&amp;br;あなたが、合体してこのクリーチャーになったクリーチャー2体のうち一方を唱えた場合、代わりにこのクリーチャーを強化する。&amp;br;このクリーチャーがこの形態に変身したとき、あなたの他のクリーチャーは+2/0の修正を受ける。</v>
      </c>
      <c r="O36" s="1" t="s">
        <v>1069</v>
      </c>
      <c r="Q36" s="14" t="s">
        <v>21</v>
      </c>
      <c r="R36" s="10" t="str">
        <f>INDEX(BE:BE,W31+1)</f>
        <v>If you cast any of two creatures used to Meld into this creature, this creature is Reinforced instead.&amp;br;When this creature Transform s to this form, your other creatures get +2/0.</v>
      </c>
      <c r="S36" s="9" t="s">
        <v>1084</v>
      </c>
      <c r="T36" s="10" t="str">
        <f>IF(X36="","",X36&amp;IF(Y36="",""," "&amp;Y36)&amp;IF(Z36="",""," "&amp;Z36)&amp;IF(AA36="",""," "&amp;AA36))</f>
        <v>Haste  </v>
      </c>
      <c r="U36" s="11"/>
      <c r="V36" s="12"/>
      <c r="W36" s="16" t="s">
        <v>1084</v>
      </c>
      <c r="X36" s="9" t="str">
        <f t="shared" ref="X36:AA36" si="13">IF(ISERROR(IF(LEN(X35)&gt;1,X35,VLOOKUP(X34,$AC:$AD,2,FALSE))),"",IF(LEN(X35)&gt;1,X35,VLOOKUP(X34,$AC:$AD,2,FALSE)))</f>
        <v>Haste</v>
      </c>
      <c r="Y36" s="9" t="str">
        <f t="shared" si="13"/>
        <v/>
      </c>
      <c r="Z36" s="9" t="str">
        <f t="shared" si="13"/>
        <v/>
      </c>
      <c r="AA36" s="9" t="str">
        <f t="shared" si="13"/>
        <v> </v>
      </c>
      <c r="AE36" s="24">
        <v>35</v>
      </c>
      <c r="AF36" s="25" t="str">
        <f t="shared" si="9"/>
        <v>黒</v>
      </c>
      <c r="AG36" s="36"/>
      <c r="AH36" s="36"/>
      <c r="AI36" s="36"/>
      <c r="AJ36" s="36"/>
      <c r="AK36" s="36"/>
      <c r="AL36" s="36"/>
      <c r="AM36" s="36"/>
      <c r="AN36" s="36"/>
      <c r="AO36" s="36"/>
      <c r="AP36" s="36"/>
      <c r="AQ36" s="36"/>
      <c r="AR36" s="36"/>
      <c r="AS36" s="36"/>
      <c r="AT36" s="38"/>
      <c r="AU36" s="36"/>
      <c r="AV36" s="36"/>
      <c r="AW36" s="36"/>
      <c r="AX36" s="36" t="str">
        <f t="shared" si="0"/>
        <v/>
      </c>
      <c r="AY36" s="36" t="str">
        <f t="shared" si="1"/>
        <v/>
      </c>
      <c r="AZ36" s="36" t="str">
        <f t="shared" si="2"/>
        <v/>
      </c>
      <c r="BA36" s="36" t="str">
        <f t="shared" si="3"/>
        <v/>
      </c>
      <c r="BB36" s="36" t="str">
        <f t="shared" si="4"/>
        <v/>
      </c>
      <c r="BC36" s="36"/>
      <c r="BD36" s="36" t="str">
        <f t="shared" si="5"/>
        <v/>
      </c>
      <c r="BE36" s="30" t="str">
        <f>IF(AK36="","",VLOOKUP(AK36,BH:BJ,3,FALSE))</f>
        <v/>
      </c>
      <c r="BF36" s="9" t="s">
        <v>1049</v>
      </c>
      <c r="BG36" s="1">
        <v>35</v>
      </c>
      <c r="BH36" s="1" t="s">
        <v>857</v>
      </c>
      <c r="BI36" s="1" t="s">
        <v>1055</v>
      </c>
      <c r="BJ36" s="1" t="s">
        <v>1332</v>
      </c>
    </row>
    <row r="37" spans="1:62">
      <c r="A37" s="1" t="str">
        <f t="shared" si="6"/>
        <v>|英テキスト|&gt;|&gt;|&gt;|&gt;|Haste  &amp;br;If you cast any of two creatures used to Meld into this creature, this creature is Reinforced instead.&amp;br;When this creature Transform s to this form, your other creatures get +2/0.|</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Haste  &amp;br;If you cast any of two creatures used to Meld into this creature, this creature is Reinforced instead.&amp;br;When this creature Transform s to this form, your other creatures get +2/0.</v>
      </c>
      <c r="O37" s="1" t="s">
        <v>1069</v>
      </c>
      <c r="Q37" s="9" t="s">
        <v>12</v>
      </c>
      <c r="R37" s="10" t="str">
        <f>IF(INDEX(AX:AX,W31+1)="",0,INDEX(AX:AX,W31+1)&amp;"/"&amp;INDEX(AY:AY,W31+1))</f>
        <v>3/4</v>
      </c>
      <c r="S37" s="11"/>
      <c r="T37" s="11"/>
      <c r="U37" s="11"/>
      <c r="V37" s="12"/>
      <c r="W37" s="16"/>
      <c r="X37" s="9"/>
      <c r="Y37" s="28"/>
      <c r="Z37" s="28"/>
      <c r="AA37" s="29"/>
      <c r="AE37" s="24">
        <v>36</v>
      </c>
      <c r="AF37" s="25" t="str">
        <f t="shared" si="9"/>
        <v>黒</v>
      </c>
      <c r="AG37" s="36"/>
      <c r="AH37" s="36"/>
      <c r="AI37" s="36"/>
      <c r="AJ37" s="36"/>
      <c r="AK37" s="36"/>
      <c r="AL37" s="36"/>
      <c r="AM37" s="36"/>
      <c r="AN37" s="36"/>
      <c r="AO37" s="36"/>
      <c r="AP37" s="36"/>
      <c r="AQ37" s="36"/>
      <c r="AR37" s="36"/>
      <c r="AS37" s="36"/>
      <c r="AT37" s="38"/>
      <c r="AU37" s="36"/>
      <c r="AV37" s="36"/>
      <c r="AW37" s="36"/>
      <c r="AX37" s="36" t="str">
        <f t="shared" si="0"/>
        <v/>
      </c>
      <c r="AY37" s="36" t="str">
        <f t="shared" si="1"/>
        <v/>
      </c>
      <c r="AZ37" s="36" t="str">
        <f t="shared" si="2"/>
        <v/>
      </c>
      <c r="BA37" s="36" t="str">
        <f t="shared" si="3"/>
        <v/>
      </c>
      <c r="BB37" s="36" t="str">
        <f t="shared" si="4"/>
        <v/>
      </c>
      <c r="BC37" s="36"/>
      <c r="BD37" s="36" t="str">
        <f t="shared" si="5"/>
        <v/>
      </c>
      <c r="BE37" s="30" t="str">
        <f>IF(AK37="","",VLOOKUP(AK37,BH:BJ,3,FALSE))</f>
        <v/>
      </c>
      <c r="BF37" s="9" t="s">
        <v>1049</v>
      </c>
      <c r="BG37" s="1">
        <v>36</v>
      </c>
      <c r="BH37" s="1" t="s">
        <v>1001</v>
      </c>
      <c r="BI37" s="1" t="s">
        <v>1055</v>
      </c>
      <c r="BJ37" s="1" t="s">
        <v>1333</v>
      </c>
    </row>
    <row r="38" spans="1:62">
      <c r="A38" s="1" t="str">
        <f t="shared" si="6"/>
        <v>|PT|&gt;|3/4|シールド数|&gt;||</v>
      </c>
      <c r="B38" s="1" t="s">
        <v>1049</v>
      </c>
      <c r="C38" s="1" t="s">
        <v>1069</v>
      </c>
      <c r="D38" s="1" t="s">
        <v>12</v>
      </c>
      <c r="E38" s="1" t="s">
        <v>1069</v>
      </c>
      <c r="F38" s="1" t="s">
        <v>1083</v>
      </c>
      <c r="G38" s="1" t="s">
        <v>1069</v>
      </c>
      <c r="H38" s="1" t="str">
        <f>IF(R37=0,"",R37)</f>
        <v>3/4</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9"/>
        <v>黒</v>
      </c>
      <c r="AG38" s="36"/>
      <c r="AH38" s="36"/>
      <c r="AI38" s="36"/>
      <c r="AJ38" s="36"/>
      <c r="AK38" s="36"/>
      <c r="AL38" s="36"/>
      <c r="AM38" s="36"/>
      <c r="AN38" s="36"/>
      <c r="AO38" s="36"/>
      <c r="AP38" s="36"/>
      <c r="AQ38" s="36"/>
      <c r="AR38" s="36"/>
      <c r="AS38" s="36"/>
      <c r="AT38" s="38"/>
      <c r="AU38" s="36"/>
      <c r="AV38" s="36"/>
      <c r="AW38" s="36"/>
      <c r="AX38" s="36" t="str">
        <f t="shared" si="0"/>
        <v/>
      </c>
      <c r="AY38" s="36" t="str">
        <f t="shared" si="1"/>
        <v/>
      </c>
      <c r="AZ38" s="36" t="str">
        <f t="shared" si="2"/>
        <v/>
      </c>
      <c r="BA38" s="36" t="str">
        <f t="shared" si="3"/>
        <v/>
      </c>
      <c r="BB38" s="36" t="str">
        <f t="shared" si="4"/>
        <v/>
      </c>
      <c r="BC38" s="36"/>
      <c r="BD38" s="36" t="str">
        <f t="shared" si="5"/>
        <v/>
      </c>
      <c r="BE38" s="30" t="str">
        <f>IF(AK38="","",VLOOKUP(AK38,BH:BJ,3,FALSE))</f>
        <v/>
      </c>
      <c r="BF38" s="9" t="s">
        <v>1049</v>
      </c>
      <c r="BG38" s="1">
        <v>37</v>
      </c>
      <c r="BH38" s="1" t="s">
        <v>937</v>
      </c>
      <c r="BI38" s="1" t="s">
        <v>1055</v>
      </c>
      <c r="BJ38" s="1" t="s">
        <v>1334</v>
      </c>
    </row>
    <row r="39" spans="1:62">
      <c r="A39" s="1" t="str">
        <f t="shared" si="6"/>
        <v>&amp;br;&amp;br;</v>
      </c>
      <c r="B39" s="1" t="s">
        <v>1049</v>
      </c>
      <c r="C39" s="1" t="s">
        <v>1097</v>
      </c>
      <c r="R39" s="1"/>
      <c r="S39" s="1"/>
      <c r="T39" s="1"/>
      <c r="U39" s="1"/>
      <c r="V39" s="1"/>
      <c r="AE39" s="24">
        <v>38</v>
      </c>
      <c r="AF39" s="25" t="str">
        <f t="shared" si="9"/>
        <v>黒</v>
      </c>
      <c r="AG39" s="36"/>
      <c r="AH39" s="36"/>
      <c r="AI39" s="36"/>
      <c r="AJ39" s="36"/>
      <c r="AK39" s="36"/>
      <c r="AL39" s="36"/>
      <c r="AM39" s="36"/>
      <c r="AN39" s="36"/>
      <c r="AO39" s="36"/>
      <c r="AP39" s="36"/>
      <c r="AQ39" s="36"/>
      <c r="AR39" s="36"/>
      <c r="AS39" s="36"/>
      <c r="AT39" s="38"/>
      <c r="AU39" s="36"/>
      <c r="AV39" s="36"/>
      <c r="AW39" s="36"/>
      <c r="AX39" s="36" t="str">
        <f t="shared" si="0"/>
        <v/>
      </c>
      <c r="AY39" s="36" t="str">
        <f t="shared" si="1"/>
        <v/>
      </c>
      <c r="AZ39" s="36" t="str">
        <f t="shared" si="2"/>
        <v/>
      </c>
      <c r="BA39" s="36" t="str">
        <f t="shared" si="3"/>
        <v/>
      </c>
      <c r="BB39" s="36" t="str">
        <f t="shared" si="4"/>
        <v/>
      </c>
      <c r="BC39" s="36"/>
      <c r="BD39" s="36" t="str">
        <f t="shared" si="5"/>
        <v/>
      </c>
      <c r="BE39" s="30" t="str">
        <f>IF(AK39="","",VLOOKUP(AK39,BH:BJ,3,FALSE))</f>
        <v/>
      </c>
      <c r="BF39" s="9" t="s">
        <v>1049</v>
      </c>
      <c r="BG39" s="1">
        <v>38</v>
      </c>
      <c r="BH39" s="1" t="s">
        <v>933</v>
      </c>
      <c r="BI39" s="1" t="s">
        <v>1055</v>
      </c>
      <c r="BJ39" s="1" t="s">
        <v>1335</v>
      </c>
    </row>
    <row r="40" spans="1:62">
      <c r="A40" s="1" t="str">
        <f t="shared" si="6"/>
        <v>#back(text=戻る,left)</v>
      </c>
      <c r="B40" s="1" t="s">
        <v>1049</v>
      </c>
      <c r="C40" s="1" t="s">
        <v>1100</v>
      </c>
      <c r="R40" s="1"/>
      <c r="S40" s="1"/>
      <c r="T40" s="1"/>
      <c r="U40" s="1"/>
      <c r="V40" s="1"/>
      <c r="AE40" s="24">
        <v>39</v>
      </c>
      <c r="AF40" s="25" t="str">
        <f t="shared" si="9"/>
        <v>黒</v>
      </c>
      <c r="AG40" s="36"/>
      <c r="AH40" s="36"/>
      <c r="AI40" s="36"/>
      <c r="AJ40" s="36"/>
      <c r="AK40" s="36"/>
      <c r="AL40" s="36"/>
      <c r="AM40" s="36"/>
      <c r="AN40" s="36"/>
      <c r="AO40" s="36"/>
      <c r="AP40" s="36"/>
      <c r="AQ40" s="36"/>
      <c r="AR40" s="36"/>
      <c r="AS40" s="36"/>
      <c r="AT40" s="38"/>
      <c r="AU40" s="36"/>
      <c r="AV40" s="36"/>
      <c r="AW40" s="36"/>
      <c r="AX40" s="36" t="str">
        <f t="shared" si="0"/>
        <v/>
      </c>
      <c r="AY40" s="36" t="str">
        <f t="shared" si="1"/>
        <v/>
      </c>
      <c r="AZ40" s="36" t="str">
        <f t="shared" si="2"/>
        <v/>
      </c>
      <c r="BA40" s="36" t="str">
        <f t="shared" si="3"/>
        <v/>
      </c>
      <c r="BB40" s="36" t="str">
        <f t="shared" si="4"/>
        <v/>
      </c>
      <c r="BC40" s="36"/>
      <c r="BD40" s="36" t="str">
        <f t="shared" si="5"/>
        <v/>
      </c>
      <c r="BE40" s="30" t="str">
        <f>IF(AK40="","",VLOOKUP(AK40,BH:BJ,3,FALSE))</f>
        <v/>
      </c>
      <c r="BF40" s="9" t="s">
        <v>1049</v>
      </c>
      <c r="BG40" s="1">
        <v>39</v>
      </c>
      <c r="BH40" s="1" t="s">
        <v>941</v>
      </c>
      <c r="BI40" s="1" t="s">
        <v>1055</v>
      </c>
      <c r="BJ40" s="1" t="s">
        <v>1336</v>
      </c>
    </row>
    <row r="41" spans="1:62">
      <c r="A41" s="1" t="str">
        <f t="shared" si="6"/>
        <v>&amp;br;</v>
      </c>
      <c r="B41" s="1" t="s">
        <v>1049</v>
      </c>
      <c r="C41" s="1" t="s">
        <v>1048</v>
      </c>
      <c r="R41" s="1"/>
      <c r="S41" s="1"/>
      <c r="T41" s="1"/>
      <c r="U41" s="1"/>
      <c r="V41" s="1"/>
      <c r="AE41" s="24">
        <v>40</v>
      </c>
      <c r="AF41" s="25" t="str">
        <f t="shared" si="9"/>
        <v>黒</v>
      </c>
      <c r="AG41" s="36"/>
      <c r="AH41" s="36"/>
      <c r="AI41" s="36"/>
      <c r="AJ41" s="36"/>
      <c r="AK41" s="36"/>
      <c r="AL41" s="36"/>
      <c r="AM41" s="36"/>
      <c r="AN41" s="36"/>
      <c r="AO41" s="36"/>
      <c r="AP41" s="36"/>
      <c r="AQ41" s="36"/>
      <c r="AR41" s="36"/>
      <c r="AS41" s="36"/>
      <c r="AT41" s="38"/>
      <c r="AU41" s="36"/>
      <c r="AV41" s="36"/>
      <c r="AW41" s="36"/>
      <c r="AX41" s="36" t="str">
        <f t="shared" si="0"/>
        <v/>
      </c>
      <c r="AY41" s="36" t="str">
        <f t="shared" si="1"/>
        <v/>
      </c>
      <c r="AZ41" s="36" t="str">
        <f t="shared" si="2"/>
        <v/>
      </c>
      <c r="BA41" s="36" t="str">
        <f t="shared" si="3"/>
        <v/>
      </c>
      <c r="BB41" s="36" t="str">
        <f t="shared" si="4"/>
        <v/>
      </c>
      <c r="BC41" s="36"/>
      <c r="BD41" s="36" t="str">
        <f t="shared" si="5"/>
        <v/>
      </c>
      <c r="BE41" s="30" t="str">
        <f>IF(AK41="","",VLOOKUP(AK41,BH:BJ,3,FALSE))</f>
        <v/>
      </c>
      <c r="BF41" s="9" t="s">
        <v>1049</v>
      </c>
      <c r="BG41" s="1">
        <v>40</v>
      </c>
      <c r="BH41" s="1" t="s">
        <v>1012</v>
      </c>
      <c r="BI41" s="1" t="s">
        <v>1055</v>
      </c>
      <c r="BJ41" s="1" t="s">
        <v>1337</v>
      </c>
    </row>
    <row r="42" spans="1:62">
      <c r="A42" s="1" t="str">
        <f t="shared" si="6"/>
        <v>#comment(above,nsize=[15],size=[30],num=[10])</v>
      </c>
      <c r="B42" s="1" t="s">
        <v>1049</v>
      </c>
      <c r="C42" s="1" t="s">
        <v>1108</v>
      </c>
      <c r="R42" s="1"/>
      <c r="S42" s="1"/>
      <c r="T42" s="1"/>
      <c r="U42" s="1"/>
      <c r="V42" s="1"/>
      <c r="AE42" s="24">
        <v>41</v>
      </c>
      <c r="AF42" s="25" t="str">
        <f t="shared" si="9"/>
        <v>黒</v>
      </c>
      <c r="AG42" s="36"/>
      <c r="AH42" s="36"/>
      <c r="AI42" s="36"/>
      <c r="AJ42" s="36"/>
      <c r="AK42" s="36"/>
      <c r="AL42" s="36"/>
      <c r="AM42" s="36"/>
      <c r="AN42" s="36"/>
      <c r="AO42" s="36"/>
      <c r="AP42" s="36"/>
      <c r="AQ42" s="36"/>
      <c r="AR42" s="36"/>
      <c r="AS42" s="36"/>
      <c r="AT42" s="38"/>
      <c r="AU42" s="36"/>
      <c r="AV42" s="36"/>
      <c r="AW42" s="36"/>
      <c r="AX42" s="36" t="str">
        <f t="shared" si="0"/>
        <v/>
      </c>
      <c r="AY42" s="36" t="str">
        <f t="shared" si="1"/>
        <v/>
      </c>
      <c r="AZ42" s="36" t="str">
        <f t="shared" si="2"/>
        <v/>
      </c>
      <c r="BA42" s="36" t="str">
        <f t="shared" si="3"/>
        <v/>
      </c>
      <c r="BB42" s="36" t="str">
        <f t="shared" si="4"/>
        <v/>
      </c>
      <c r="BC42" s="36"/>
      <c r="BD42" s="36" t="str">
        <f t="shared" si="5"/>
        <v/>
      </c>
      <c r="BE42" s="30" t="str">
        <f>IF(AK42="","",VLOOKUP(AK42,BH:BJ,3,FALSE))</f>
        <v/>
      </c>
      <c r="BF42" s="9" t="s">
        <v>1049</v>
      </c>
      <c r="BG42" s="1">
        <v>41</v>
      </c>
      <c r="BH42" s="1" t="s">
        <v>965</v>
      </c>
      <c r="BI42" s="1" t="s">
        <v>1055</v>
      </c>
      <c r="BJ42" s="1" t="s">
        <v>1338</v>
      </c>
    </row>
    <row r="43" spans="1:62">
      <c r="A43" s="1" t="str">
        <f t="shared" si="6"/>
        <v>&amp;br;&amp;br;</v>
      </c>
      <c r="B43" s="1" t="s">
        <v>1049</v>
      </c>
      <c r="C43" s="1" t="s">
        <v>1097</v>
      </c>
      <c r="R43" s="1"/>
      <c r="S43" s="1"/>
      <c r="T43" s="1"/>
      <c r="U43" s="1"/>
      <c r="V43" s="1"/>
      <c r="AE43" s="24">
        <v>42</v>
      </c>
      <c r="AF43" s="25" t="str">
        <f t="shared" si="9"/>
        <v>黒</v>
      </c>
      <c r="AG43" s="36"/>
      <c r="AH43" s="36"/>
      <c r="AI43" s="36"/>
      <c r="AJ43" s="36"/>
      <c r="AK43" s="36"/>
      <c r="AL43" s="36"/>
      <c r="AM43" s="36"/>
      <c r="AN43" s="36"/>
      <c r="AO43" s="36"/>
      <c r="AP43" s="36"/>
      <c r="AQ43" s="36"/>
      <c r="AR43" s="36"/>
      <c r="AS43" s="36"/>
      <c r="AT43" s="38"/>
      <c r="AU43" s="36"/>
      <c r="AV43" s="36"/>
      <c r="AW43" s="36"/>
      <c r="AX43" s="36" t="str">
        <f t="shared" si="0"/>
        <v/>
      </c>
      <c r="AY43" s="36" t="str">
        <f t="shared" si="1"/>
        <v/>
      </c>
      <c r="AZ43" s="36" t="str">
        <f t="shared" si="2"/>
        <v/>
      </c>
      <c r="BA43" s="36" t="str">
        <f t="shared" si="3"/>
        <v/>
      </c>
      <c r="BB43" s="36" t="str">
        <f t="shared" si="4"/>
        <v/>
      </c>
      <c r="BC43" s="36"/>
      <c r="BD43" s="36" t="str">
        <f t="shared" si="5"/>
        <v/>
      </c>
      <c r="BE43" s="30" t="str">
        <f>IF(AK43="","",VLOOKUP(AK43,BH:BJ,3,FALSE))</f>
        <v/>
      </c>
      <c r="BF43" s="9" t="s">
        <v>1049</v>
      </c>
      <c r="BG43" s="1">
        <v>42</v>
      </c>
      <c r="BH43" s="1" t="s">
        <v>925</v>
      </c>
      <c r="BI43" s="1" t="s">
        <v>1055</v>
      </c>
      <c r="BJ43" s="1" t="s">
        <v>1339</v>
      </c>
    </row>
    <row r="44" spans="1:62">
      <c r="A44" s="1" t="str">
        <f t="shared" si="6"/>
        <v/>
      </c>
      <c r="B44" s="1" t="s">
        <v>1049</v>
      </c>
      <c r="Q44" s="5"/>
      <c r="R44" s="6"/>
      <c r="S44" s="6"/>
      <c r="T44" s="6"/>
      <c r="U44" s="6"/>
      <c r="V44" s="7"/>
      <c r="W44" s="8">
        <v>4</v>
      </c>
      <c r="X44" s="5"/>
      <c r="Y44" s="26"/>
      <c r="Z44" s="26"/>
      <c r="AA44" s="27"/>
      <c r="AE44" s="24">
        <v>43</v>
      </c>
      <c r="AF44" s="25" t="str">
        <f t="shared" si="9"/>
        <v>黒</v>
      </c>
      <c r="AG44" s="36"/>
      <c r="AH44" s="36"/>
      <c r="AI44" s="36"/>
      <c r="AJ44" s="36"/>
      <c r="AK44" s="36"/>
      <c r="AL44" s="36"/>
      <c r="AM44" s="36"/>
      <c r="AN44" s="36"/>
      <c r="AO44" s="36"/>
      <c r="AP44" s="36"/>
      <c r="AQ44" s="36"/>
      <c r="AR44" s="36"/>
      <c r="AS44" s="36"/>
      <c r="AT44" s="38"/>
      <c r="AU44" s="36"/>
      <c r="AV44" s="36"/>
      <c r="AW44" s="36"/>
      <c r="AX44" s="36" t="str">
        <f t="shared" si="0"/>
        <v/>
      </c>
      <c r="AY44" s="36" t="str">
        <f t="shared" si="1"/>
        <v/>
      </c>
      <c r="AZ44" s="36" t="str">
        <f t="shared" si="2"/>
        <v/>
      </c>
      <c r="BA44" s="36" t="str">
        <f t="shared" si="3"/>
        <v/>
      </c>
      <c r="BB44" s="36" t="str">
        <f t="shared" si="4"/>
        <v/>
      </c>
      <c r="BC44" s="36"/>
      <c r="BD44" s="36" t="str">
        <f t="shared" si="5"/>
        <v/>
      </c>
      <c r="BE44" s="30" t="str">
        <f>IF(AK44="","",VLOOKUP(AK44,BH:BJ,3,FALSE))</f>
        <v/>
      </c>
      <c r="BF44" s="9" t="s">
        <v>1049</v>
      </c>
      <c r="BG44" s="1">
        <v>43</v>
      </c>
      <c r="BH44" s="1" t="s">
        <v>847</v>
      </c>
      <c r="BI44" s="1" t="s">
        <v>1055</v>
      </c>
      <c r="BJ44" s="1" t="s">
        <v>1340</v>
      </c>
    </row>
    <row r="45" spans="1:62">
      <c r="A45" s="1" t="str">
        <f t="shared" si="6"/>
        <v>*エムラクールの囁き/Whispers of Emrakul</v>
      </c>
      <c r="B45" s="1" t="s">
        <v>1049</v>
      </c>
      <c r="C45" s="1" t="str">
        <f>"*"&amp;R45&amp;"/"&amp;T45</f>
        <v>*エムラクールの囁き/Whispers of Emrakul</v>
      </c>
      <c r="Q45" s="9" t="s">
        <v>3</v>
      </c>
      <c r="R45" s="10" t="str">
        <f>INDEX(AJ:AJ,W44+1)</f>
        <v>エムラクールの囁き</v>
      </c>
      <c r="S45" s="11" t="s">
        <v>4</v>
      </c>
      <c r="T45" s="10" t="str">
        <f>INDEX(AK:AK,W44+1)</f>
        <v>Whispers of Emrakul</v>
      </c>
      <c r="U45" s="11"/>
      <c r="V45" s="12"/>
      <c r="W45" s="13"/>
      <c r="X45" s="9"/>
      <c r="Y45" s="28"/>
      <c r="Z45" s="28"/>
      <c r="AA45" s="29"/>
      <c r="AE45" s="24">
        <v>44</v>
      </c>
      <c r="AF45" s="25" t="str">
        <f t="shared" si="9"/>
        <v>黒</v>
      </c>
      <c r="AG45" s="36"/>
      <c r="AH45" s="36"/>
      <c r="AI45" s="36"/>
      <c r="AJ45" s="36"/>
      <c r="AK45" s="36"/>
      <c r="AL45" s="36"/>
      <c r="AM45" s="36"/>
      <c r="AN45" s="36"/>
      <c r="AO45" s="36"/>
      <c r="AP45" s="36"/>
      <c r="AQ45" s="36"/>
      <c r="AR45" s="36"/>
      <c r="AS45" s="36"/>
      <c r="AT45" s="38"/>
      <c r="AU45" s="36"/>
      <c r="AV45" s="36"/>
      <c r="AW45" s="36"/>
      <c r="AX45" s="36" t="str">
        <f t="shared" si="0"/>
        <v/>
      </c>
      <c r="AY45" s="36" t="str">
        <f t="shared" si="1"/>
        <v/>
      </c>
      <c r="AZ45" s="36" t="str">
        <f t="shared" si="2"/>
        <v/>
      </c>
      <c r="BA45" s="36" t="str">
        <f t="shared" si="3"/>
        <v/>
      </c>
      <c r="BB45" s="36" t="str">
        <f t="shared" si="4"/>
        <v/>
      </c>
      <c r="BC45" s="36"/>
      <c r="BD45" s="36" t="str">
        <f t="shared" si="5"/>
        <v/>
      </c>
      <c r="BE45" s="30" t="str">
        <f>IF(AK45="","",VLOOKUP(AK45,BH:BJ,3,FALSE))</f>
        <v/>
      </c>
      <c r="BF45" s="9" t="s">
        <v>1049</v>
      </c>
      <c r="BG45" s="1">
        <v>44</v>
      </c>
      <c r="BH45" s="1" t="s">
        <v>983</v>
      </c>
      <c r="BI45" s="1" t="s">
        <v>1055</v>
      </c>
      <c r="BJ45" s="1" t="s">
        <v>1341</v>
      </c>
    </row>
    <row r="46" spans="1:62">
      <c r="A46" s="1" t="str">
        <f t="shared" si="6"/>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黒</v>
      </c>
      <c r="S46" s="15" t="s">
        <v>1</v>
      </c>
      <c r="T46" s="10" t="str">
        <f>INDEX(AG:AG,W44+1)</f>
        <v>アンコモン</v>
      </c>
      <c r="U46" s="15" t="s">
        <v>2</v>
      </c>
      <c r="V46" s="10">
        <f>INDEX(AI:AI,W44+1)</f>
        <v>3</v>
      </c>
      <c r="W46" s="16"/>
      <c r="X46" s="10" t="str">
        <f>INDEX(AQ:AQ,W44+1)</f>
        <v>対戦相手はカードを無作為に1枚捨てる。</v>
      </c>
      <c r="Y46" s="28"/>
      <c r="Z46" s="28"/>
      <c r="AA46" s="29"/>
      <c r="AE46" s="24">
        <v>45</v>
      </c>
      <c r="AF46" s="25" t="str">
        <f t="shared" si="9"/>
        <v>黒</v>
      </c>
      <c r="AG46" s="36"/>
      <c r="AH46" s="36"/>
      <c r="AI46" s="36"/>
      <c r="AJ46" s="36"/>
      <c r="AK46" s="36"/>
      <c r="AL46" s="36"/>
      <c r="AM46" s="36"/>
      <c r="AN46" s="36"/>
      <c r="AO46" s="36"/>
      <c r="AP46" s="36"/>
      <c r="AQ46" s="36"/>
      <c r="AR46" s="36"/>
      <c r="AS46" s="36"/>
      <c r="AT46" s="38"/>
      <c r="AU46" s="36"/>
      <c r="AV46" s="36"/>
      <c r="AW46" s="36"/>
      <c r="AX46" s="36" t="str">
        <f t="shared" si="0"/>
        <v/>
      </c>
      <c r="AY46" s="36" t="str">
        <f t="shared" si="1"/>
        <v/>
      </c>
      <c r="AZ46" s="36" t="str">
        <f t="shared" si="2"/>
        <v/>
      </c>
      <c r="BA46" s="36" t="str">
        <f t="shared" si="3"/>
        <v/>
      </c>
      <c r="BB46" s="36" t="str">
        <f t="shared" si="4"/>
        <v/>
      </c>
      <c r="BC46" s="36"/>
      <c r="BD46" s="36" t="str">
        <f t="shared" si="5"/>
        <v/>
      </c>
      <c r="BE46" s="30" t="str">
        <f>IF(AK46="","",VLOOKUP(AK46,BH:BJ,3,FALSE))</f>
        <v/>
      </c>
      <c r="BF46" s="9" t="s">
        <v>1049</v>
      </c>
      <c r="BG46" s="1">
        <v>45</v>
      </c>
      <c r="BH46" s="1" t="s">
        <v>782</v>
      </c>
      <c r="BI46" s="1" t="s">
        <v>1055</v>
      </c>
      <c r="BJ46" s="1" t="s">
        <v>1090</v>
      </c>
    </row>
    <row r="47" spans="1:62">
      <c r="A47" s="1" t="str">
        <f t="shared" si="6"/>
        <v>|色|黒|レアリティ|アンコモン|マナコスト|3|</v>
      </c>
      <c r="B47" s="1" t="s">
        <v>1049</v>
      </c>
      <c r="C47" s="1" t="s">
        <v>1069</v>
      </c>
      <c r="D47" s="4" t="s">
        <v>0</v>
      </c>
      <c r="E47" s="1" t="s">
        <v>1069</v>
      </c>
      <c r="F47" s="1" t="str">
        <f>IF(R46=0,"",R46)</f>
        <v>黒</v>
      </c>
      <c r="G47" s="1" t="s">
        <v>1069</v>
      </c>
      <c r="H47" s="4" t="s">
        <v>1073</v>
      </c>
      <c r="I47" s="1" t="s">
        <v>1069</v>
      </c>
      <c r="J47" s="1" t="str">
        <f>IF(T46=0,"",T46)</f>
        <v>アンコモン</v>
      </c>
      <c r="K47" s="1" t="s">
        <v>1069</v>
      </c>
      <c r="L47" s="4" t="s">
        <v>1074</v>
      </c>
      <c r="M47" s="1" t="s">
        <v>1069</v>
      </c>
      <c r="N47" s="1">
        <f>IF(V46=0,"",V46)</f>
        <v>3</v>
      </c>
      <c r="O47" s="1" t="s">
        <v>1069</v>
      </c>
      <c r="Q47" s="9" t="s">
        <v>5</v>
      </c>
      <c r="R47" s="10" t="str">
        <f>INDEX(AL:AL,W44+1)</f>
        <v>呪文</v>
      </c>
      <c r="S47" s="15" t="s">
        <v>1075</v>
      </c>
      <c r="T47" s="10">
        <f>INDEX(AN:AN,W44+1)</f>
        <v>0</v>
      </c>
      <c r="U47" s="10">
        <f>INDEX(AO:AO,W44+1)</f>
        <v>0</v>
      </c>
      <c r="V47" s="10">
        <f>INDEX(AP:AP,W44+1)</f>
        <v>0</v>
      </c>
      <c r="W47" s="16"/>
      <c r="X47" s="10" t="str">
        <f>INDEX(AZ:AZ,W44+1)</f>
        <v>対戦</v>
      </c>
      <c r="Y47" s="10" t="str">
        <f>INDEX(BA:BA,W44+1)</f>
        <v/>
      </c>
      <c r="Z47" s="10" t="str">
        <f>INDEX(BB:BB,W44+1)</f>
        <v/>
      </c>
      <c r="AA47" s="10">
        <f>INDEX(BC:BC,W44+1)</f>
        <v>0</v>
      </c>
      <c r="AE47" s="24">
        <v>46</v>
      </c>
      <c r="AF47" s="25" t="str">
        <f t="shared" si="9"/>
        <v>黒</v>
      </c>
      <c r="AG47" s="36"/>
      <c r="AH47" s="36"/>
      <c r="AI47" s="36"/>
      <c r="AJ47" s="36"/>
      <c r="AK47" s="36"/>
      <c r="AL47" s="36"/>
      <c r="AM47" s="36"/>
      <c r="AN47" s="36"/>
      <c r="AO47" s="36"/>
      <c r="AP47" s="36"/>
      <c r="AQ47" s="36"/>
      <c r="AR47" s="36"/>
      <c r="AS47" s="36"/>
      <c r="AT47" s="38"/>
      <c r="AU47" s="36"/>
      <c r="AV47" s="36"/>
      <c r="AW47" s="36"/>
      <c r="AX47" s="36" t="str">
        <f t="shared" si="0"/>
        <v/>
      </c>
      <c r="AY47" s="36" t="str">
        <f t="shared" si="1"/>
        <v/>
      </c>
      <c r="AZ47" s="36" t="str">
        <f t="shared" si="2"/>
        <v/>
      </c>
      <c r="BA47" s="36" t="str">
        <f t="shared" si="3"/>
        <v/>
      </c>
      <c r="BB47" s="36" t="str">
        <f t="shared" si="4"/>
        <v/>
      </c>
      <c r="BC47" s="36"/>
      <c r="BD47" s="36" t="str">
        <f t="shared" si="5"/>
        <v/>
      </c>
      <c r="BE47" s="30" t="str">
        <f>IF(AK47="","",VLOOKUP(AK47,BH:BJ,3,FALSE))</f>
        <v/>
      </c>
      <c r="BF47" s="9" t="s">
        <v>1049</v>
      </c>
      <c r="BG47" s="1">
        <v>46</v>
      </c>
      <c r="BH47" s="1" t="s">
        <v>951</v>
      </c>
      <c r="BI47" s="1" t="s">
        <v>1055</v>
      </c>
      <c r="BJ47" s="1" t="s">
        <v>1342</v>
      </c>
    </row>
    <row r="48" spans="1:62">
      <c r="A48" s="1" t="str">
        <f t="shared" si="6"/>
        <v>|種別|呪文|サブタイプ||||</v>
      </c>
      <c r="B48" s="1" t="s">
        <v>1049</v>
      </c>
      <c r="C48" s="1" t="s">
        <v>1069</v>
      </c>
      <c r="D48" s="4" t="s">
        <v>5</v>
      </c>
      <c r="E48" s="1" t="s">
        <v>1069</v>
      </c>
      <c r="F48" s="1" t="str">
        <f>IF(R47=0,"",R47)</f>
        <v>呪文</v>
      </c>
      <c r="G48" s="1" t="s">
        <v>1069</v>
      </c>
      <c r="H48" s="4" t="s">
        <v>1078</v>
      </c>
      <c r="I48" s="1" t="s">
        <v>1069</v>
      </c>
      <c r="J48" s="1" t="str">
        <f>IF(T47=0,"",T47)</f>
        <v/>
      </c>
      <c r="K48" s="1" t="s">
        <v>1069</v>
      </c>
      <c r="L48" s="1" t="str">
        <f>IF(U47=0,"",U47)</f>
        <v/>
      </c>
      <c r="M48" s="1" t="s">
        <v>1069</v>
      </c>
      <c r="N48" s="1" t="str">
        <f>IF(V47=0,"",V47)</f>
        <v/>
      </c>
      <c r="O48" s="1" t="s">
        <v>1069</v>
      </c>
      <c r="Q48" s="9" t="s">
        <v>1079</v>
      </c>
      <c r="R48" s="10" t="str">
        <f>INDEX(BD:BD,W44+1)</f>
        <v>対戦相手はカードを無作為に1枚捨てる。&amp;br;昂揚：対戦相手はカードを無作為に1位枚捨てる。</v>
      </c>
      <c r="S48" s="11"/>
      <c r="T48" s="11"/>
      <c r="U48" s="11"/>
      <c r="V48" s="12"/>
      <c r="W48" s="16"/>
      <c r="X48" s="8"/>
      <c r="Y48" s="8"/>
      <c r="Z48" s="8"/>
      <c r="AA48" s="30"/>
      <c r="AE48" s="24">
        <v>47</v>
      </c>
      <c r="AF48" s="25" t="str">
        <f t="shared" si="9"/>
        <v>黒</v>
      </c>
      <c r="AG48" s="36"/>
      <c r="AH48" s="36"/>
      <c r="AI48" s="36"/>
      <c r="AJ48" s="36"/>
      <c r="AK48" s="36"/>
      <c r="AL48" s="36"/>
      <c r="AM48" s="36"/>
      <c r="AN48" s="36"/>
      <c r="AO48" s="36"/>
      <c r="AP48" s="36"/>
      <c r="AQ48" s="36"/>
      <c r="AR48" s="36"/>
      <c r="AS48" s="36"/>
      <c r="AT48" s="38"/>
      <c r="AU48" s="36"/>
      <c r="AV48" s="36"/>
      <c r="AW48" s="36"/>
      <c r="AX48" s="36" t="str">
        <f t="shared" si="0"/>
        <v/>
      </c>
      <c r="AY48" s="36" t="str">
        <f t="shared" si="1"/>
        <v/>
      </c>
      <c r="AZ48" s="36" t="str">
        <f t="shared" si="2"/>
        <v/>
      </c>
      <c r="BA48" s="36" t="str">
        <f t="shared" si="3"/>
        <v/>
      </c>
      <c r="BB48" s="36" t="str">
        <f t="shared" si="4"/>
        <v/>
      </c>
      <c r="BC48" s="36"/>
      <c r="BD48" s="36" t="str">
        <f t="shared" si="5"/>
        <v/>
      </c>
      <c r="BE48" s="30" t="str">
        <f>IF(AK48="","",VLOOKUP(AK48,BH:BJ,3,FALSE))</f>
        <v/>
      </c>
      <c r="BF48" s="9" t="s">
        <v>1049</v>
      </c>
      <c r="BG48" s="1">
        <v>47</v>
      </c>
      <c r="BH48" s="1" t="s">
        <v>1015</v>
      </c>
      <c r="BI48" s="1" t="s">
        <v>1055</v>
      </c>
      <c r="BJ48" s="1" t="s">
        <v>1343</v>
      </c>
    </row>
    <row r="49" spans="1:62">
      <c r="A49" s="1" t="str">
        <f t="shared" si="6"/>
        <v>|テキスト|&gt;|&gt;|&gt;|&gt;|対戦相手はカードを無作為に1枚捨てる。&amp;br;昂揚：対戦相手はカードを無作為に1位枚捨てる。|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対戦相手はカードを無作為に1枚捨てる。&amp;br;昂揚：対戦相手はカードを無作為に1位枚捨てる。</v>
      </c>
      <c r="O49" s="1" t="s">
        <v>1069</v>
      </c>
      <c r="Q49" s="14" t="s">
        <v>21</v>
      </c>
      <c r="R49" s="10" t="str">
        <f>INDEX(BE:BE,W44+1)</f>
        <v>Your opponent Discards 1 card randomly.&amp;br;Delirium: Your opponent Discards 1 card randomly.</v>
      </c>
      <c r="S49" s="9" t="s">
        <v>1084</v>
      </c>
      <c r="T49" s="10" t="str">
        <f>IF(X49="","",X49&amp;IF(Y49="",""," "&amp;Y49)&amp;IF(Z49="",""," "&amp;Z49)&amp;IF(AA49="",""," "&amp;AA49))</f>
        <v/>
      </c>
      <c r="U49" s="11"/>
      <c r="V49" s="12"/>
      <c r="W49" s="16" t="s">
        <v>1084</v>
      </c>
      <c r="X49" s="9" t="str">
        <f t="shared" ref="X49:AA49" si="15">IF(ISERROR(IF(LEN(X48)&gt;1,X48,VLOOKUP(X47,$AC:$AD,2,FALSE))),"",IF(LEN(X48)&gt;1,X48,VLOOKUP(X47,$AC:$AD,2,FALSE)))</f>
        <v/>
      </c>
      <c r="Y49" s="9" t="str">
        <f t="shared" si="15"/>
        <v/>
      </c>
      <c r="Z49" s="9" t="str">
        <f t="shared" si="15"/>
        <v/>
      </c>
      <c r="AA49" s="9" t="str">
        <f t="shared" si="15"/>
        <v> </v>
      </c>
      <c r="AE49" s="24">
        <v>48</v>
      </c>
      <c r="AF49" s="25" t="str">
        <f t="shared" si="9"/>
        <v>黒</v>
      </c>
      <c r="AG49" s="36"/>
      <c r="AH49" s="36"/>
      <c r="AI49" s="36"/>
      <c r="AJ49" s="36"/>
      <c r="AK49" s="36"/>
      <c r="AL49" s="36"/>
      <c r="AM49" s="36"/>
      <c r="AN49" s="36"/>
      <c r="AO49" s="36"/>
      <c r="AP49" s="36"/>
      <c r="AQ49" s="36"/>
      <c r="AR49" s="36"/>
      <c r="AS49" s="36"/>
      <c r="AT49" s="38"/>
      <c r="AU49" s="36"/>
      <c r="AV49" s="36"/>
      <c r="AW49" s="36"/>
      <c r="AX49" s="36" t="str">
        <f t="shared" si="0"/>
        <v/>
      </c>
      <c r="AY49" s="36" t="str">
        <f t="shared" si="1"/>
        <v/>
      </c>
      <c r="AZ49" s="36" t="str">
        <f t="shared" si="2"/>
        <v/>
      </c>
      <c r="BA49" s="36" t="str">
        <f t="shared" si="3"/>
        <v/>
      </c>
      <c r="BB49" s="36" t="str">
        <f t="shared" si="4"/>
        <v/>
      </c>
      <c r="BC49" s="36"/>
      <c r="BD49" s="36" t="str">
        <f t="shared" si="5"/>
        <v/>
      </c>
      <c r="BE49" s="30" t="str">
        <f>IF(AK49="","",VLOOKUP(AK49,BH:BJ,3,FALSE))</f>
        <v/>
      </c>
      <c r="BF49" s="9" t="s">
        <v>1049</v>
      </c>
      <c r="BG49" s="1">
        <v>48</v>
      </c>
      <c r="BH49" s="1" t="s">
        <v>778</v>
      </c>
      <c r="BI49" s="1" t="s">
        <v>1055</v>
      </c>
      <c r="BJ49" s="1" t="s">
        <v>1344</v>
      </c>
    </row>
    <row r="50" spans="1:62">
      <c r="A50" s="1" t="str">
        <f t="shared" si="6"/>
        <v>|英テキスト|&gt;|&gt;|&gt;|&gt;|Your opponent Discards 1 card randomly.&amp;br;Delirium: Your opponent Discards 1 card randomly.|</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Your opponent Discards 1 card randomly.&amp;br;Delirium: Your opponent Discards 1 card randomly.</v>
      </c>
      <c r="O50" s="1" t="s">
        <v>1069</v>
      </c>
      <c r="Q50" s="9" t="s">
        <v>12</v>
      </c>
      <c r="R50" s="10">
        <f>IF(INDEX(AX:AX,W44+1)="",0,INDEX(AX:AX,W44+1)&amp;"/"&amp;INDEX(AY:AY,W44+1))</f>
        <v>0</v>
      </c>
      <c r="S50" s="11"/>
      <c r="T50" s="11"/>
      <c r="U50" s="11"/>
      <c r="V50" s="12"/>
      <c r="W50" s="16"/>
      <c r="X50" s="9"/>
      <c r="Y50" s="28"/>
      <c r="Z50" s="28"/>
      <c r="AA50" s="29"/>
      <c r="AE50" s="24">
        <v>49</v>
      </c>
      <c r="AF50" s="25" t="str">
        <f t="shared" si="9"/>
        <v>黒</v>
      </c>
      <c r="AG50" s="36"/>
      <c r="AH50" s="36"/>
      <c r="AI50" s="36"/>
      <c r="AJ50" s="36"/>
      <c r="AK50" s="36"/>
      <c r="AL50" s="36"/>
      <c r="AM50" s="36"/>
      <c r="AN50" s="36"/>
      <c r="AO50" s="36"/>
      <c r="AP50" s="36"/>
      <c r="AQ50" s="36"/>
      <c r="AR50" s="36"/>
      <c r="AS50" s="36"/>
      <c r="AT50" s="38"/>
      <c r="AU50" s="36"/>
      <c r="AV50" s="36"/>
      <c r="AW50" s="36"/>
      <c r="AX50" s="36" t="str">
        <f t="shared" si="0"/>
        <v/>
      </c>
      <c r="AY50" s="36" t="str">
        <f t="shared" si="1"/>
        <v/>
      </c>
      <c r="AZ50" s="36" t="str">
        <f t="shared" si="2"/>
        <v/>
      </c>
      <c r="BA50" s="36" t="str">
        <f t="shared" si="3"/>
        <v/>
      </c>
      <c r="BB50" s="36" t="str">
        <f t="shared" si="4"/>
        <v/>
      </c>
      <c r="BC50" s="36"/>
      <c r="BD50" s="36" t="str">
        <f t="shared" si="5"/>
        <v/>
      </c>
      <c r="BE50" s="30" t="str">
        <f>IF(AK50="","",VLOOKUP(AK50,BH:BJ,3,FALSE))</f>
        <v/>
      </c>
      <c r="BF50" s="9" t="s">
        <v>1049</v>
      </c>
      <c r="BG50" s="1">
        <v>49</v>
      </c>
      <c r="BH50" s="1" t="s">
        <v>994</v>
      </c>
      <c r="BI50" s="1" t="s">
        <v>1055</v>
      </c>
      <c r="BJ50" s="1" t="s">
        <v>1345</v>
      </c>
    </row>
    <row r="51" ht="14.25" spans="1:62">
      <c r="A51" s="1" t="str">
        <f t="shared" si="6"/>
        <v>|PT|&gt;||シールド数|&gt;||</v>
      </c>
      <c r="B51" s="1" t="s">
        <v>1049</v>
      </c>
      <c r="C51" s="1" t="s">
        <v>1069</v>
      </c>
      <c r="D51" s="1" t="s">
        <v>12</v>
      </c>
      <c r="E51" s="1" t="s">
        <v>1069</v>
      </c>
      <c r="F51" s="1" t="s">
        <v>1083</v>
      </c>
      <c r="G51" s="1" t="s">
        <v>1069</v>
      </c>
      <c r="H51" s="1" t="str">
        <f>IF(R50=0,"",R50)</f>
        <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9"/>
        <v>黒</v>
      </c>
      <c r="AG51" s="37"/>
      <c r="AH51" s="37"/>
      <c r="AI51" s="37"/>
      <c r="AJ51" s="37"/>
      <c r="AK51" s="37"/>
      <c r="AL51" s="37"/>
      <c r="AM51" s="37"/>
      <c r="AN51" s="37"/>
      <c r="AO51" s="37"/>
      <c r="AP51" s="37"/>
      <c r="AQ51" s="37"/>
      <c r="AR51" s="37"/>
      <c r="AS51" s="37"/>
      <c r="AT51" s="39"/>
      <c r="AU51" s="37"/>
      <c r="AV51" s="37"/>
      <c r="AW51" s="36"/>
      <c r="AX51" s="36" t="str">
        <f t="shared" si="0"/>
        <v/>
      </c>
      <c r="AY51" s="36" t="str">
        <f t="shared" si="1"/>
        <v/>
      </c>
      <c r="AZ51" s="36" t="str">
        <f t="shared" si="2"/>
        <v/>
      </c>
      <c r="BA51" s="36" t="str">
        <f t="shared" si="3"/>
        <v/>
      </c>
      <c r="BB51" s="36" t="str">
        <f t="shared" si="4"/>
        <v/>
      </c>
      <c r="BC51" s="36"/>
      <c r="BD51" s="37" t="str">
        <f t="shared" si="5"/>
        <v/>
      </c>
      <c r="BE51" s="41" t="str">
        <f>IF(AK51="","",VLOOKUP(AK51,BH:BJ,3,FALSE))</f>
        <v/>
      </c>
      <c r="BF51" s="9" t="s">
        <v>1049</v>
      </c>
      <c r="BG51" s="1">
        <v>50</v>
      </c>
      <c r="BH51" s="1" t="s">
        <v>861</v>
      </c>
      <c r="BI51" s="1" t="s">
        <v>1055</v>
      </c>
      <c r="BJ51" s="1" t="s">
        <v>1346</v>
      </c>
    </row>
    <row r="52" spans="1:62">
      <c r="A52" s="1" t="str">
        <f t="shared" si="6"/>
        <v>&amp;br;&amp;br;</v>
      </c>
      <c r="B52" s="1" t="s">
        <v>1049</v>
      </c>
      <c r="C52" s="1" t="s">
        <v>1097</v>
      </c>
      <c r="R52" s="1"/>
      <c r="S52" s="1"/>
      <c r="T52" s="1"/>
      <c r="U52" s="1"/>
      <c r="V52" s="1"/>
      <c r="BF52" s="9" t="s">
        <v>1049</v>
      </c>
      <c r="BG52" s="1">
        <v>51</v>
      </c>
      <c r="BH52" s="1" t="s">
        <v>854</v>
      </c>
      <c r="BI52" s="1" t="s">
        <v>1055</v>
      </c>
      <c r="BJ52" s="1" t="s">
        <v>1347</v>
      </c>
    </row>
    <row r="53" spans="1:62">
      <c r="A53" s="1" t="str">
        <f t="shared" si="6"/>
        <v>#back(text=戻る,left)</v>
      </c>
      <c r="B53" s="1" t="s">
        <v>1049</v>
      </c>
      <c r="C53" s="1" t="s">
        <v>1100</v>
      </c>
      <c r="R53" s="1"/>
      <c r="S53" s="1"/>
      <c r="T53" s="1"/>
      <c r="U53" s="1"/>
      <c r="V53" s="1"/>
      <c r="BF53" s="9" t="s">
        <v>1049</v>
      </c>
      <c r="BG53" s="1">
        <v>52</v>
      </c>
      <c r="BH53" s="1" t="s">
        <v>944</v>
      </c>
      <c r="BI53" s="1" t="s">
        <v>1055</v>
      </c>
      <c r="BJ53" s="1" t="s">
        <v>1348</v>
      </c>
    </row>
    <row r="54" spans="1:62">
      <c r="A54" s="1" t="str">
        <f t="shared" si="6"/>
        <v>&amp;br;</v>
      </c>
      <c r="B54" s="1" t="s">
        <v>1049</v>
      </c>
      <c r="C54" s="1" t="s">
        <v>1048</v>
      </c>
      <c r="R54" s="1"/>
      <c r="S54" s="1"/>
      <c r="T54" s="1"/>
      <c r="U54" s="1"/>
      <c r="V54" s="1"/>
      <c r="BF54" s="9" t="s">
        <v>1049</v>
      </c>
      <c r="BG54" s="1">
        <v>53</v>
      </c>
      <c r="BH54" s="1" t="s">
        <v>1019</v>
      </c>
      <c r="BI54" s="1" t="s">
        <v>1055</v>
      </c>
      <c r="BJ54" s="1" t="s">
        <v>1349</v>
      </c>
    </row>
    <row r="55" spans="1:62">
      <c r="A55" s="1" t="str">
        <f t="shared" si="6"/>
        <v>#comment(above,nsize=[15],size=[30],num=[10])</v>
      </c>
      <c r="B55" s="1" t="s">
        <v>1049</v>
      </c>
      <c r="C55" s="1" t="s">
        <v>1108</v>
      </c>
      <c r="R55" s="1"/>
      <c r="S55" s="1"/>
      <c r="T55" s="1"/>
      <c r="U55" s="1"/>
      <c r="V55" s="1"/>
      <c r="BF55" s="9" t="s">
        <v>1049</v>
      </c>
      <c r="BG55" s="1">
        <v>54</v>
      </c>
      <c r="BH55" s="1" t="s">
        <v>998</v>
      </c>
      <c r="BI55" s="1" t="s">
        <v>1055</v>
      </c>
      <c r="BJ55" s="1" t="s">
        <v>1350</v>
      </c>
    </row>
    <row r="56" spans="1:62">
      <c r="A56" s="1" t="str">
        <f t="shared" si="6"/>
        <v>&amp;br;&amp;br;</v>
      </c>
      <c r="B56" s="1" t="s">
        <v>1049</v>
      </c>
      <c r="C56" s="1" t="s">
        <v>1097</v>
      </c>
      <c r="R56" s="1"/>
      <c r="S56" s="1"/>
      <c r="T56" s="1"/>
      <c r="U56" s="1"/>
      <c r="V56" s="1"/>
      <c r="BF56" s="9" t="s">
        <v>1049</v>
      </c>
      <c r="BG56" s="1">
        <v>55</v>
      </c>
      <c r="BH56" s="1" t="s">
        <v>948</v>
      </c>
      <c r="BI56" s="1" t="s">
        <v>1055</v>
      </c>
      <c r="BJ56" s="1" t="s">
        <v>1351</v>
      </c>
    </row>
    <row r="57" spans="1:62">
      <c r="A57" s="1" t="str">
        <f t="shared" si="6"/>
        <v/>
      </c>
      <c r="B57" s="1" t="s">
        <v>1049</v>
      </c>
      <c r="Q57" s="5"/>
      <c r="R57" s="6"/>
      <c r="S57" s="6"/>
      <c r="T57" s="6"/>
      <c r="U57" s="6"/>
      <c r="V57" s="7"/>
      <c r="W57" s="8">
        <v>5</v>
      </c>
      <c r="X57" s="5"/>
      <c r="Y57" s="26"/>
      <c r="Z57" s="26"/>
      <c r="AA57" s="27"/>
      <c r="BF57" s="9" t="s">
        <v>1049</v>
      </c>
      <c r="BG57" s="1">
        <v>56</v>
      </c>
      <c r="BH57" s="1" t="s">
        <v>834</v>
      </c>
      <c r="BI57" s="1" t="s">
        <v>1055</v>
      </c>
      <c r="BJ57" s="1" t="s">
        <v>1352</v>
      </c>
    </row>
    <row r="58" spans="1:62">
      <c r="A58" s="1" t="str">
        <f t="shared" si="6"/>
        <v>*墓の収穫/Graf Harvest</v>
      </c>
      <c r="B58" s="1" t="s">
        <v>1049</v>
      </c>
      <c r="C58" s="1" t="str">
        <f>"*"&amp;R58&amp;"/"&amp;T58</f>
        <v>*墓の収穫/Graf Harvest</v>
      </c>
      <c r="Q58" s="9" t="s">
        <v>3</v>
      </c>
      <c r="R58" s="10" t="str">
        <f>INDEX(AJ:AJ,W57+1)</f>
        <v>墓の収穫</v>
      </c>
      <c r="S58" s="11" t="s">
        <v>4</v>
      </c>
      <c r="T58" s="10" t="str">
        <f>INDEX(AK:AK,W57+1)</f>
        <v>Graf Harvest</v>
      </c>
      <c r="U58" s="11"/>
      <c r="V58" s="12"/>
      <c r="W58" s="13"/>
      <c r="X58" s="9"/>
      <c r="Y58" s="28"/>
      <c r="Z58" s="28"/>
      <c r="AA58" s="29"/>
      <c r="BF58" s="9" t="s">
        <v>1049</v>
      </c>
      <c r="BG58" s="1">
        <v>57</v>
      </c>
      <c r="BH58" s="1" t="s">
        <v>844</v>
      </c>
      <c r="BI58" s="1" t="s">
        <v>1055</v>
      </c>
      <c r="BJ58" s="1" t="s">
        <v>1353</v>
      </c>
    </row>
    <row r="59" spans="1:62">
      <c r="A59" s="1" t="str">
        <f t="shared" si="6"/>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黒</v>
      </c>
      <c r="S59" s="15" t="s">
        <v>1</v>
      </c>
      <c r="T59" s="10" t="str">
        <f>INDEX(AG:AG,W57+1)</f>
        <v>アンコモン</v>
      </c>
      <c r="U59" s="15" t="s">
        <v>2</v>
      </c>
      <c r="V59" s="10">
        <f>INDEX(AI:AI,W57+1)</f>
        <v>11</v>
      </c>
      <c r="W59" s="16"/>
      <c r="X59" s="10" t="str">
        <f>INDEX(AQ:AQ,W57+1)</f>
        <v>このサポートがボードにある間、あなたがコントロールする各ゾンビは威迫を得る。</v>
      </c>
      <c r="Y59" s="28"/>
      <c r="Z59" s="28"/>
      <c r="AA59" s="29"/>
      <c r="BF59" s="9" t="s">
        <v>1049</v>
      </c>
      <c r="BG59" s="1">
        <v>58</v>
      </c>
      <c r="BH59" s="1" t="s">
        <v>884</v>
      </c>
      <c r="BI59" s="1" t="s">
        <v>1055</v>
      </c>
      <c r="BJ59" s="1" t="s">
        <v>1354</v>
      </c>
    </row>
    <row r="60" spans="1:62">
      <c r="A60" s="1" t="str">
        <f t="shared" si="6"/>
        <v>|色|黒|レアリティ|アンコモン|マナコスト|11|</v>
      </c>
      <c r="B60" s="1" t="s">
        <v>1049</v>
      </c>
      <c r="C60" s="1" t="s">
        <v>1069</v>
      </c>
      <c r="D60" s="4" t="s">
        <v>0</v>
      </c>
      <c r="E60" s="1" t="s">
        <v>1069</v>
      </c>
      <c r="F60" s="1" t="str">
        <f>IF(R59=0,"",R59)</f>
        <v>黒</v>
      </c>
      <c r="G60" s="1" t="s">
        <v>1069</v>
      </c>
      <c r="H60" s="4" t="s">
        <v>1073</v>
      </c>
      <c r="I60" s="1" t="s">
        <v>1069</v>
      </c>
      <c r="J60" s="1" t="str">
        <f>IF(T59=0,"",T59)</f>
        <v>アンコモン</v>
      </c>
      <c r="K60" s="1" t="s">
        <v>1069</v>
      </c>
      <c r="L60" s="4" t="s">
        <v>1074</v>
      </c>
      <c r="M60" s="1" t="s">
        <v>1069</v>
      </c>
      <c r="N60" s="1">
        <f>IF(V59=0,"",V59)</f>
        <v>11</v>
      </c>
      <c r="O60" s="1" t="s">
        <v>1069</v>
      </c>
      <c r="Q60" s="9" t="s">
        <v>5</v>
      </c>
      <c r="R60" s="10" t="str">
        <f>INDEX(AL:AL,W57+1)</f>
        <v>サポート</v>
      </c>
      <c r="S60" s="15" t="s">
        <v>1075</v>
      </c>
      <c r="T60" s="10">
        <f>INDEX(AN:AN,W57+1)</f>
        <v>0</v>
      </c>
      <c r="U60" s="10">
        <f>INDEX(AO:AO,W57+1)</f>
        <v>0</v>
      </c>
      <c r="V60" s="10">
        <f>INDEX(AP:AP,W57+1)</f>
        <v>0</v>
      </c>
      <c r="W60" s="16"/>
      <c r="X60" s="10" t="str">
        <f>INDEX(AZ:AZ,W57+1)</f>
        <v>この</v>
      </c>
      <c r="Y60" s="10" t="str">
        <f>INDEX(BA:BA,W57+1)</f>
        <v/>
      </c>
      <c r="Z60" s="10" t="str">
        <f>INDEX(BB:BB,W57+1)</f>
        <v/>
      </c>
      <c r="AA60" s="10">
        <f>INDEX(BC:BC,W57+1)</f>
        <v>0</v>
      </c>
      <c r="BF60" s="9" t="s">
        <v>1049</v>
      </c>
      <c r="BG60" s="1">
        <v>59</v>
      </c>
      <c r="BH60" s="1" t="s">
        <v>890</v>
      </c>
      <c r="BI60" s="1" t="s">
        <v>1055</v>
      </c>
      <c r="BJ60" s="1" t="s">
        <v>1355</v>
      </c>
    </row>
    <row r="61" spans="1:62">
      <c r="A61" s="1" t="str">
        <f t="shared" si="6"/>
        <v>|種別|サポート|サブタイプ||||</v>
      </c>
      <c r="B61" s="1" t="s">
        <v>1049</v>
      </c>
      <c r="C61" s="1" t="s">
        <v>1069</v>
      </c>
      <c r="D61" s="4" t="s">
        <v>5</v>
      </c>
      <c r="E61" s="1" t="s">
        <v>1069</v>
      </c>
      <c r="F61" s="1" t="str">
        <f>IF(R60=0,"",R60)</f>
        <v>サポート</v>
      </c>
      <c r="G61" s="1" t="s">
        <v>1069</v>
      </c>
      <c r="H61" s="4" t="s">
        <v>1078</v>
      </c>
      <c r="I61" s="1" t="s">
        <v>1069</v>
      </c>
      <c r="J61" s="1" t="str">
        <f>IF(T60=0,"",T60)</f>
        <v/>
      </c>
      <c r="K61" s="1" t="s">
        <v>1069</v>
      </c>
      <c r="L61" s="1" t="str">
        <f>IF(U60=0,"",U60)</f>
        <v/>
      </c>
      <c r="M61" s="1" t="s">
        <v>1069</v>
      </c>
      <c r="N61" s="1" t="str">
        <f>IF(V60=0,"",V60)</f>
        <v/>
      </c>
      <c r="O61" s="1" t="s">
        <v>1069</v>
      </c>
      <c r="Q61" s="9" t="s">
        <v>1079</v>
      </c>
      <c r="R61" s="10" t="str">
        <f>INDEX(BD:BD,W57+1)</f>
        <v>このサポートがボードにある間、あなたがコントロールする各ゾンビは威迫を得る。&amp;br;あなたがコントロールするクリーチャーが死亡したとき、あなたは2/2のゾンビ・トークンを1体召喚する。</v>
      </c>
      <c r="S61" s="11"/>
      <c r="T61" s="11"/>
      <c r="U61" s="11"/>
      <c r="V61" s="12"/>
      <c r="W61" s="16"/>
      <c r="X61" s="8"/>
      <c r="Y61" s="8"/>
      <c r="Z61" s="8"/>
      <c r="AA61" s="30"/>
      <c r="BF61" s="9" t="s">
        <v>1049</v>
      </c>
      <c r="BG61" s="1">
        <v>60</v>
      </c>
      <c r="BH61" s="1" t="s">
        <v>875</v>
      </c>
      <c r="BI61" s="1" t="s">
        <v>1055</v>
      </c>
      <c r="BJ61" s="1" t="s">
        <v>1356</v>
      </c>
    </row>
    <row r="62" spans="1:62">
      <c r="A62" s="1" t="str">
        <f t="shared" si="6"/>
        <v>|テキスト|&gt;|&gt;|&gt;|&gt;|このサポートがボードにある間、あなたがコントロールする各ゾンビは威迫を得る。&amp;br;あなたがコントロールするクリーチャーが死亡したとき、あなたは2/2のゾンビ・トークンを1体召喚す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このサポートがボードにある間、あなたがコントロールする各ゾンビは威迫を得る。&amp;br;あなたがコントロールするクリーチャーが死亡したとき、あなたは2/2のゾンビ・トークンを1体召喚する。</v>
      </c>
      <c r="O62" s="1" t="s">
        <v>1069</v>
      </c>
      <c r="Q62" s="14" t="s">
        <v>21</v>
      </c>
      <c r="R62" s="10" t="str">
        <f>INDEX(BE:BE,W57+1)</f>
        <v>While this support is on the board, if your opponent controls 2 or less creatures with Defender or Reach, each Zombie you control gains Unblockable.&amp;br;When a creature you control dies, you summon 1 2/2 Zombie token.</v>
      </c>
      <c r="S62" s="9" t="s">
        <v>1084</v>
      </c>
      <c r="T62" s="10" t="str">
        <f>IF(X62="","",X62&amp;IF(Y62="",""," "&amp;Y62)&amp;IF(Z62="",""," "&amp;Z62)&amp;IF(AA62="",""," "&amp;AA62))</f>
        <v/>
      </c>
      <c r="U62" s="11"/>
      <c r="V62" s="12"/>
      <c r="W62" s="16" t="s">
        <v>1084</v>
      </c>
      <c r="X62" s="9" t="str">
        <f t="shared" ref="X62:AA62" si="17">IF(ISERROR(IF(LEN(X61)&gt;1,X61,VLOOKUP(X60,$AC:$AD,2,FALSE))),"",IF(LEN(X61)&gt;1,X61,VLOOKUP(X60,$AC:$AD,2,FALSE)))</f>
        <v/>
      </c>
      <c r="Y62" s="9" t="str">
        <f t="shared" si="17"/>
        <v/>
      </c>
      <c r="Z62" s="9" t="str">
        <f t="shared" si="17"/>
        <v/>
      </c>
      <c r="AA62" s="9" t="str">
        <f t="shared" si="17"/>
        <v> </v>
      </c>
      <c r="BF62" s="9" t="s">
        <v>1049</v>
      </c>
      <c r="BG62" s="1">
        <v>61</v>
      </c>
      <c r="BH62" s="1" t="s">
        <v>797</v>
      </c>
      <c r="BI62" s="1" t="s">
        <v>1055</v>
      </c>
      <c r="BJ62" s="1" t="s">
        <v>1357</v>
      </c>
    </row>
    <row r="63" spans="1:62">
      <c r="A63" s="1" t="str">
        <f t="shared" si="6"/>
        <v>|英テキスト|&gt;|&gt;|&gt;|&gt;|While this support is on the board, if your opponent controls 2 or less creatures with Defender or Reach, each Zombie you control gains Unblockable.&amp;br;When a creature you control dies, you summon 1 2/2 Zombie token.|</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While this support is on the board, if your opponent controls 2 or less creatures with Defender or Reach, each Zombie you control gains Unblockable.&amp;br;When a creature you control dies, you summon 1 2/2 Zombie token.</v>
      </c>
      <c r="O63" s="1" t="s">
        <v>1069</v>
      </c>
      <c r="Q63" s="9" t="s">
        <v>12</v>
      </c>
      <c r="R63" s="10">
        <f>IF(INDEX(AX:AX,W57+1)="",0,INDEX(AX:AX,W57+1)&amp;"/"&amp;INDEX(AY:AY,W57+1))</f>
        <v>0</v>
      </c>
      <c r="S63" s="11"/>
      <c r="T63" s="11"/>
      <c r="U63" s="11"/>
      <c r="V63" s="12"/>
      <c r="W63" s="16"/>
      <c r="X63" s="9"/>
      <c r="Y63" s="28"/>
      <c r="Z63" s="28"/>
      <c r="AA63" s="29"/>
      <c r="BF63" s="9" t="s">
        <v>1049</v>
      </c>
      <c r="BG63" s="1">
        <v>62</v>
      </c>
      <c r="BH63" s="1" t="s">
        <v>801</v>
      </c>
      <c r="BI63" s="1" t="s">
        <v>1055</v>
      </c>
      <c r="BJ63" s="1" t="s">
        <v>1358</v>
      </c>
    </row>
    <row r="64" spans="1:62">
      <c r="A64" s="1" t="str">
        <f t="shared" si="6"/>
        <v>|PT|&gt;||シールド数|&gt;|3|</v>
      </c>
      <c r="B64" s="1" t="s">
        <v>1049</v>
      </c>
      <c r="C64" s="1" t="s">
        <v>1069</v>
      </c>
      <c r="D64" s="1" t="s">
        <v>12</v>
      </c>
      <c r="E64" s="1" t="s">
        <v>1069</v>
      </c>
      <c r="F64" s="1" t="s">
        <v>1083</v>
      </c>
      <c r="G64" s="1" t="s">
        <v>1069</v>
      </c>
      <c r="H64" s="1" t="str">
        <f>IF(R63=0,"",R63)</f>
        <v/>
      </c>
      <c r="I64" s="1" t="s">
        <v>1069</v>
      </c>
      <c r="J64" s="1" t="s">
        <v>1092</v>
      </c>
      <c r="K64" s="1" t="s">
        <v>1069</v>
      </c>
      <c r="L64" s="1" t="s">
        <v>1083</v>
      </c>
      <c r="M64" s="1" t="s">
        <v>1069</v>
      </c>
      <c r="N64" s="1">
        <f>IF(R64=0,"",R64)</f>
        <v>3</v>
      </c>
      <c r="O64" s="1" t="s">
        <v>1069</v>
      </c>
      <c r="Q64" s="17" t="s">
        <v>13</v>
      </c>
      <c r="R64" s="10">
        <f>INDEX(AW:AW,W57+1)</f>
        <v>3</v>
      </c>
      <c r="S64" s="18"/>
      <c r="T64" s="18"/>
      <c r="U64" s="18"/>
      <c r="V64" s="19"/>
      <c r="W64" s="20"/>
      <c r="X64" s="21"/>
      <c r="Y64" s="31"/>
      <c r="Z64" s="31"/>
      <c r="AA64" s="32"/>
      <c r="BF64" s="9" t="s">
        <v>1049</v>
      </c>
      <c r="BG64" s="1">
        <v>63</v>
      </c>
      <c r="BH64" s="1" t="s">
        <v>912</v>
      </c>
      <c r="BI64" s="1" t="s">
        <v>1055</v>
      </c>
      <c r="BJ64" s="1" t="s">
        <v>1359</v>
      </c>
    </row>
    <row r="65" spans="1:62">
      <c r="A65" s="1" t="str">
        <f t="shared" si="6"/>
        <v>&amp;br;&amp;br;</v>
      </c>
      <c r="B65" s="1" t="s">
        <v>1049</v>
      </c>
      <c r="C65" s="1" t="s">
        <v>1097</v>
      </c>
      <c r="R65" s="1"/>
      <c r="S65" s="1"/>
      <c r="T65" s="1"/>
      <c r="U65" s="1"/>
      <c r="V65" s="1"/>
      <c r="BF65" s="9" t="s">
        <v>1049</v>
      </c>
      <c r="BG65" s="1">
        <v>64</v>
      </c>
      <c r="BH65" s="1" t="s">
        <v>963</v>
      </c>
      <c r="BI65" s="1" t="s">
        <v>1055</v>
      </c>
      <c r="BJ65" s="1" t="s">
        <v>1360</v>
      </c>
    </row>
    <row r="66" spans="1:62">
      <c r="A66" s="1" t="str">
        <f t="shared" si="6"/>
        <v>#back(text=戻る,left)</v>
      </c>
      <c r="B66" s="1" t="s">
        <v>1049</v>
      </c>
      <c r="C66" s="1" t="s">
        <v>1100</v>
      </c>
      <c r="R66" s="1"/>
      <c r="S66" s="1"/>
      <c r="T66" s="1"/>
      <c r="U66" s="1"/>
      <c r="V66" s="1"/>
      <c r="BF66" s="9" t="s">
        <v>1049</v>
      </c>
      <c r="BG66" s="1">
        <v>65</v>
      </c>
      <c r="BH66" s="1" t="s">
        <v>953</v>
      </c>
      <c r="BI66" s="1" t="s">
        <v>1055</v>
      </c>
      <c r="BJ66" s="1" t="s">
        <v>1052</v>
      </c>
    </row>
    <row r="67" spans="1:62">
      <c r="A67" s="1" t="str">
        <f t="shared" si="6"/>
        <v>&amp;br;</v>
      </c>
      <c r="B67" s="1" t="s">
        <v>1049</v>
      </c>
      <c r="C67" s="1" t="s">
        <v>1048</v>
      </c>
      <c r="R67" s="1"/>
      <c r="S67" s="1"/>
      <c r="T67" s="1"/>
      <c r="U67" s="1"/>
      <c r="V67" s="1"/>
      <c r="BF67" s="9" t="s">
        <v>1049</v>
      </c>
      <c r="BG67" s="1">
        <v>66</v>
      </c>
      <c r="BH67" s="1" t="s">
        <v>915</v>
      </c>
      <c r="BI67" s="1" t="s">
        <v>1055</v>
      </c>
      <c r="BJ67" s="1" t="s">
        <v>1361</v>
      </c>
    </row>
    <row r="68" spans="1:62">
      <c r="A68" s="1" t="str">
        <f t="shared" si="6"/>
        <v>#comment(above,nsize=[15],size=[30],num=[10])</v>
      </c>
      <c r="B68" s="1" t="s">
        <v>1049</v>
      </c>
      <c r="C68" s="1" t="s">
        <v>1108</v>
      </c>
      <c r="R68" s="1"/>
      <c r="S68" s="1"/>
      <c r="T68" s="1"/>
      <c r="U68" s="1"/>
      <c r="V68" s="1"/>
      <c r="BF68" s="9" t="s">
        <v>1049</v>
      </c>
      <c r="BG68" s="1">
        <v>67</v>
      </c>
      <c r="BH68" s="1" t="s">
        <v>980</v>
      </c>
      <c r="BI68" s="1" t="s">
        <v>1055</v>
      </c>
      <c r="BJ68" s="1" t="s">
        <v>1362</v>
      </c>
    </row>
    <row r="69" spans="1:62">
      <c r="A69" s="1" t="str">
        <f t="shared" si="6"/>
        <v>&amp;br;&amp;br;</v>
      </c>
      <c r="B69" s="1" t="s">
        <v>1049</v>
      </c>
      <c r="C69" s="1" t="s">
        <v>1097</v>
      </c>
      <c r="R69" s="1"/>
      <c r="S69" s="1"/>
      <c r="T69" s="1"/>
      <c r="U69" s="1"/>
      <c r="V69" s="1"/>
      <c r="BF69" s="9" t="s">
        <v>1049</v>
      </c>
      <c r="BG69" s="1">
        <v>68</v>
      </c>
      <c r="BH69" s="1" t="s">
        <v>887</v>
      </c>
      <c r="BI69" s="1" t="s">
        <v>1055</v>
      </c>
      <c r="BJ69" s="1" t="s">
        <v>1363</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775</v>
      </c>
      <c r="BI70" s="1" t="s">
        <v>1055</v>
      </c>
      <c r="BJ70" s="1" t="s">
        <v>1364</v>
      </c>
    </row>
    <row r="71" spans="1:62">
      <c r="A71" s="1" t="str">
        <f t="shared" si="18"/>
        <v>*無情な処分/Ruthless Disposal</v>
      </c>
      <c r="B71" s="1" t="s">
        <v>1049</v>
      </c>
      <c r="C71" s="1" t="str">
        <f>"*"&amp;R71&amp;"/"&amp;T71</f>
        <v>*無情な処分/Ruthless Disposal</v>
      </c>
      <c r="Q71" s="9" t="s">
        <v>3</v>
      </c>
      <c r="R71" s="10" t="str">
        <f>INDEX(AJ:AJ,W70+1)</f>
        <v>無情な処分</v>
      </c>
      <c r="S71" s="11" t="s">
        <v>4</v>
      </c>
      <c r="T71" s="10" t="str">
        <f>INDEX(AK:AK,W70+1)</f>
        <v>Ruthless Disposal</v>
      </c>
      <c r="U71" s="11"/>
      <c r="V71" s="12"/>
      <c r="W71" s="13"/>
      <c r="X71" s="9"/>
      <c r="Y71" s="28"/>
      <c r="Z71" s="28"/>
      <c r="AA71" s="29"/>
      <c r="BF71" s="9" t="s">
        <v>1049</v>
      </c>
      <c r="BG71" s="1">
        <v>70</v>
      </c>
      <c r="BH71" s="1" t="s">
        <v>959</v>
      </c>
      <c r="BI71" s="1" t="s">
        <v>1055</v>
      </c>
      <c r="BJ71" s="1" t="s">
        <v>1365</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黒</v>
      </c>
      <c r="S72" s="15" t="s">
        <v>1</v>
      </c>
      <c r="T72" s="10" t="str">
        <f>INDEX(AG:AG,W70+1)</f>
        <v>アンコモン</v>
      </c>
      <c r="U72" s="15" t="s">
        <v>2</v>
      </c>
      <c r="V72" s="10">
        <f>INDEX(AI:AI,W70+1)</f>
        <v>10</v>
      </c>
      <c r="W72" s="16"/>
      <c r="X72" s="10" t="str">
        <f>INDEX(AQ:AQ,W70+1)</f>
        <v>あなたはカードを1枚捨てて、あなたがコントロールする最初のクリーチャーを破壊する。クリーチャー2体を対象とする。あなたのターン終了時まで、それらは-13/-13の修正を受ける。</v>
      </c>
      <c r="Y72" s="28"/>
      <c r="Z72" s="28"/>
      <c r="AA72" s="29"/>
      <c r="BF72" s="9" t="s">
        <v>1049</v>
      </c>
      <c r="BG72" s="1">
        <v>71</v>
      </c>
      <c r="BH72" s="1" t="s">
        <v>794</v>
      </c>
      <c r="BI72" s="1" t="s">
        <v>1055</v>
      </c>
      <c r="BJ72" s="1" t="s">
        <v>1366</v>
      </c>
    </row>
    <row r="73" spans="1:62">
      <c r="A73" s="1" t="str">
        <f t="shared" si="18"/>
        <v>|色|黒|レアリティ|アンコモン|マナコスト|10|</v>
      </c>
      <c r="B73" s="1" t="s">
        <v>1049</v>
      </c>
      <c r="C73" s="1" t="s">
        <v>1069</v>
      </c>
      <c r="D73" s="4" t="s">
        <v>0</v>
      </c>
      <c r="E73" s="1" t="s">
        <v>1069</v>
      </c>
      <c r="F73" s="1" t="str">
        <f>IF(R72=0,"",R72)</f>
        <v>黒</v>
      </c>
      <c r="G73" s="1" t="s">
        <v>1069</v>
      </c>
      <c r="H73" s="4" t="s">
        <v>1073</v>
      </c>
      <c r="I73" s="1" t="s">
        <v>1069</v>
      </c>
      <c r="J73" s="1" t="str">
        <f>IF(T72=0,"",T72)</f>
        <v>アンコモン</v>
      </c>
      <c r="K73" s="1" t="s">
        <v>1069</v>
      </c>
      <c r="L73" s="4" t="s">
        <v>1074</v>
      </c>
      <c r="M73" s="1" t="s">
        <v>1069</v>
      </c>
      <c r="N73" s="1">
        <f>IF(V72=0,"",V72)</f>
        <v>10</v>
      </c>
      <c r="O73" s="1" t="s">
        <v>1069</v>
      </c>
      <c r="Q73" s="9" t="s">
        <v>5</v>
      </c>
      <c r="R73" s="10" t="str">
        <f>INDEX(AL:AL,W70+1)</f>
        <v>呪文</v>
      </c>
      <c r="S73" s="15" t="s">
        <v>1075</v>
      </c>
      <c r="T73" s="10">
        <f>INDEX(AN:AN,W70+1)</f>
        <v>0</v>
      </c>
      <c r="U73" s="10">
        <f>INDEX(AO:AO,W70+1)</f>
        <v>0</v>
      </c>
      <c r="V73" s="10">
        <f>INDEX(AP:AP,W70+1)</f>
        <v>0</v>
      </c>
      <c r="W73" s="16"/>
      <c r="X73" s="10" t="str">
        <f>INDEX(AZ:AZ,W70+1)</f>
        <v>あな</v>
      </c>
      <c r="Y73" s="10" t="str">
        <f>INDEX(BA:BA,W70+1)</f>
        <v/>
      </c>
      <c r="Z73" s="10" t="str">
        <f>INDEX(BB:BB,W70+1)</f>
        <v/>
      </c>
      <c r="AA73" s="10">
        <f>INDEX(BC:BC,W70+1)</f>
        <v>0</v>
      </c>
      <c r="BF73" s="9" t="s">
        <v>1049</v>
      </c>
      <c r="BG73" s="1">
        <v>72</v>
      </c>
      <c r="BH73" s="1" t="s">
        <v>894</v>
      </c>
      <c r="BI73" s="1" t="s">
        <v>1055</v>
      </c>
      <c r="BJ73" s="1" t="s">
        <v>1367</v>
      </c>
    </row>
    <row r="74" spans="1:62">
      <c r="A74" s="1" t="str">
        <f t="shared" si="18"/>
        <v>|種別|呪文|サブタイプ||||</v>
      </c>
      <c r="B74" s="1" t="s">
        <v>1049</v>
      </c>
      <c r="C74" s="1" t="s">
        <v>1069</v>
      </c>
      <c r="D74" s="4" t="s">
        <v>5</v>
      </c>
      <c r="E74" s="1" t="s">
        <v>1069</v>
      </c>
      <c r="F74" s="1" t="str">
        <f>IF(R73=0,"",R73)</f>
        <v>呪文</v>
      </c>
      <c r="G74" s="1" t="s">
        <v>1069</v>
      </c>
      <c r="H74" s="4" t="s">
        <v>1078</v>
      </c>
      <c r="I74" s="1" t="s">
        <v>1069</v>
      </c>
      <c r="J74" s="1" t="str">
        <f>IF(T73=0,"",T73)</f>
        <v/>
      </c>
      <c r="K74" s="1" t="s">
        <v>1069</v>
      </c>
      <c r="L74" s="1" t="str">
        <f>IF(U73=0,"",U73)</f>
        <v/>
      </c>
      <c r="M74" s="1" t="s">
        <v>1069</v>
      </c>
      <c r="N74" s="1" t="str">
        <f>IF(V73=0,"",V73)</f>
        <v/>
      </c>
      <c r="O74" s="1" t="s">
        <v>1069</v>
      </c>
      <c r="Q74" s="9" t="s">
        <v>1079</v>
      </c>
      <c r="R74" s="10" t="str">
        <f>INDEX(BD:BD,W70+1)</f>
        <v>あなたはカードを1枚捨てて、あなたがコントロールする最初のクリーチャーを破壊する。クリーチャー2体を対象とする。あなたのターン終了時まで、それらは-13/-13の修正を受ける。</v>
      </c>
      <c r="S74" s="11"/>
      <c r="T74" s="11"/>
      <c r="U74" s="11"/>
      <c r="V74" s="12"/>
      <c r="W74" s="16"/>
      <c r="X74" s="8"/>
      <c r="Y74" s="8"/>
      <c r="Z74" s="8"/>
      <c r="AA74" s="30"/>
      <c r="BF74" s="9" t="s">
        <v>1049</v>
      </c>
      <c r="BG74" s="1">
        <v>73</v>
      </c>
      <c r="BH74" s="1" t="s">
        <v>1006</v>
      </c>
      <c r="BI74" s="1" t="s">
        <v>1055</v>
      </c>
      <c r="BJ74" s="1" t="s">
        <v>1368</v>
      </c>
    </row>
    <row r="75" spans="1:62">
      <c r="A75" s="1" t="str">
        <f t="shared" si="18"/>
        <v>|テキスト|&gt;|&gt;|&gt;|&gt;|あなたはカードを1枚捨てて、あなたがコントロールする最初のクリーチャーを破壊する。クリーチャー2体を対象とする。あなたのターン終了時まで、それらは-13/-13の修正を受け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あなたはカードを1枚捨てて、あなたがコントロールする最初のクリーチャーを破壊する。クリーチャー2体を対象とする。あなたのターン終了時まで、それらは-13/-13の修正を受ける。</v>
      </c>
      <c r="O75" s="1" t="s">
        <v>1069</v>
      </c>
      <c r="Q75" s="14" t="s">
        <v>21</v>
      </c>
      <c r="R75" s="10" t="str">
        <f>INDEX(BE:BE,W70+1)</f>
        <v>You Discard 1 card.&amp;br;The first creature you control is Destroyed.&amp;br;Target 2 creatures get -13/-13 until the end of your turn.</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1009</v>
      </c>
      <c r="BI75" s="1" t="s">
        <v>1055</v>
      </c>
      <c r="BJ75" s="1" t="s">
        <v>1369</v>
      </c>
    </row>
    <row r="76" spans="1:62">
      <c r="A76" s="1" t="str">
        <f t="shared" si="18"/>
        <v>|英テキスト|&gt;|&gt;|&gt;|&gt;|You Discard 1 card.&amp;br;The first creature you control is Destroyed.&amp;br;Target 2 creatures get -13/-13 until the end of your turn.|</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You Discard 1 card.&amp;br;The first creature you control is Destroyed.&amp;br;Target 2 creatures get -13/-13 until the end of your turn.</v>
      </c>
      <c r="O76" s="1" t="s">
        <v>1069</v>
      </c>
      <c r="Q76" s="9" t="s">
        <v>12</v>
      </c>
      <c r="R76" s="10">
        <f>IF(INDEX(AX:AX,W70+1)="",0,INDEX(AX:AX,W70+1)&amp;"/"&amp;INDEX(AY:AY,W70+1))</f>
        <v>0</v>
      </c>
      <c r="S76" s="11"/>
      <c r="T76" s="11"/>
      <c r="U76" s="11"/>
      <c r="V76" s="12"/>
      <c r="W76" s="16"/>
      <c r="X76" s="9"/>
      <c r="Y76" s="28"/>
      <c r="Z76" s="28"/>
      <c r="AA76" s="29"/>
      <c r="BF76" s="9" t="s">
        <v>1049</v>
      </c>
      <c r="BG76" s="1">
        <v>75</v>
      </c>
      <c r="BH76" s="1" t="s">
        <v>973</v>
      </c>
      <c r="BI76" s="1" t="s">
        <v>1055</v>
      </c>
      <c r="BJ76" s="1" t="s">
        <v>1370</v>
      </c>
    </row>
    <row r="77" spans="1:62">
      <c r="A77" s="1" t="str">
        <f t="shared" si="18"/>
        <v>|PT|&gt;||シールド数|&gt;||</v>
      </c>
      <c r="B77" s="1" t="s">
        <v>1049</v>
      </c>
      <c r="C77" s="1" t="s">
        <v>1069</v>
      </c>
      <c r="D77" s="1" t="s">
        <v>12</v>
      </c>
      <c r="E77" s="1" t="s">
        <v>1069</v>
      </c>
      <c r="F77" s="1" t="s">
        <v>1083</v>
      </c>
      <c r="G77" s="1" t="s">
        <v>1069</v>
      </c>
      <c r="H77" s="1" t="str">
        <f>IF(R76=0,"",R76)</f>
        <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1030</v>
      </c>
      <c r="BI77" s="1" t="s">
        <v>1055</v>
      </c>
      <c r="BJ77" s="1" t="s">
        <v>1371</v>
      </c>
    </row>
    <row r="78" spans="1:62">
      <c r="A78" s="1" t="str">
        <f t="shared" si="18"/>
        <v>&amp;br;&amp;br;</v>
      </c>
      <c r="B78" s="1" t="s">
        <v>1049</v>
      </c>
      <c r="C78" s="1" t="s">
        <v>1097</v>
      </c>
      <c r="R78" s="1"/>
      <c r="S78" s="1"/>
      <c r="T78" s="1"/>
      <c r="U78" s="1"/>
      <c r="V78" s="1"/>
      <c r="BF78" s="9" t="s">
        <v>1049</v>
      </c>
      <c r="BG78" s="1">
        <v>77</v>
      </c>
      <c r="BH78" s="1" t="s">
        <v>878</v>
      </c>
      <c r="BI78" s="1" t="s">
        <v>1055</v>
      </c>
      <c r="BJ78" s="1" t="s">
        <v>1372</v>
      </c>
    </row>
    <row r="79" spans="1:62">
      <c r="A79" s="1" t="str">
        <f t="shared" si="18"/>
        <v>#back(text=戻る,left)</v>
      </c>
      <c r="B79" s="1" t="s">
        <v>1049</v>
      </c>
      <c r="C79" s="1" t="s">
        <v>1100</v>
      </c>
      <c r="R79" s="1"/>
      <c r="S79" s="1"/>
      <c r="T79" s="1"/>
      <c r="U79" s="1"/>
      <c r="V79" s="1"/>
      <c r="BF79" s="9" t="s">
        <v>1049</v>
      </c>
      <c r="BG79" s="1">
        <v>78</v>
      </c>
      <c r="BH79" s="1" t="s">
        <v>827</v>
      </c>
      <c r="BI79" s="1" t="s">
        <v>1055</v>
      </c>
      <c r="BJ79" s="1" t="s">
        <v>1373</v>
      </c>
    </row>
    <row r="80" spans="1:62">
      <c r="A80" s="1" t="str">
        <f t="shared" si="18"/>
        <v>&amp;br;</v>
      </c>
      <c r="B80" s="1" t="s">
        <v>1049</v>
      </c>
      <c r="C80" s="1" t="s">
        <v>1048</v>
      </c>
      <c r="R80" s="1"/>
      <c r="S80" s="1"/>
      <c r="T80" s="1"/>
      <c r="U80" s="1"/>
      <c r="V80" s="1"/>
      <c r="BF80" s="9" t="s">
        <v>1049</v>
      </c>
      <c r="BG80" s="1">
        <v>79</v>
      </c>
      <c r="BH80" s="1" t="s">
        <v>909</v>
      </c>
      <c r="BI80" s="1" t="s">
        <v>1055</v>
      </c>
      <c r="BJ80" s="1" t="s">
        <v>1374</v>
      </c>
    </row>
    <row r="81" spans="1:62">
      <c r="A81" s="1" t="str">
        <f t="shared" si="18"/>
        <v>#comment(above,nsize=[15],size=[30],num=[10])</v>
      </c>
      <c r="B81" s="1" t="s">
        <v>1049</v>
      </c>
      <c r="C81" s="1" t="s">
        <v>1108</v>
      </c>
      <c r="R81" s="1"/>
      <c r="S81" s="1"/>
      <c r="T81" s="1"/>
      <c r="U81" s="1"/>
      <c r="V81" s="1"/>
      <c r="BF81" s="9" t="s">
        <v>1049</v>
      </c>
      <c r="BG81" s="1">
        <v>80</v>
      </c>
      <c r="BH81" s="1" t="s">
        <v>850</v>
      </c>
      <c r="BI81" s="1" t="s">
        <v>1055</v>
      </c>
      <c r="BJ81" s="1" t="s">
        <v>1375</v>
      </c>
    </row>
    <row r="82" spans="1:62">
      <c r="A82" s="1" t="str">
        <f t="shared" si="18"/>
        <v>&amp;br;&amp;br;</v>
      </c>
      <c r="B82" s="1" t="s">
        <v>1049</v>
      </c>
      <c r="C82" s="1" t="s">
        <v>1097</v>
      </c>
      <c r="R82" s="1"/>
      <c r="S82" s="1"/>
      <c r="T82" s="1"/>
      <c r="U82" s="1"/>
      <c r="V82" s="1"/>
      <c r="BF82" s="9" t="s">
        <v>1049</v>
      </c>
      <c r="BG82" s="1">
        <v>81</v>
      </c>
      <c r="BH82" s="1" t="s">
        <v>867</v>
      </c>
      <c r="BI82" s="1" t="s">
        <v>1055</v>
      </c>
      <c r="BJ82" s="1" t="s">
        <v>1376</v>
      </c>
    </row>
    <row r="83" spans="1:59">
      <c r="A83" s="1" t="str">
        <f t="shared" si="18"/>
        <v/>
      </c>
      <c r="B83" s="1" t="s">
        <v>1049</v>
      </c>
      <c r="Q83" s="5"/>
      <c r="R83" s="6"/>
      <c r="S83" s="6"/>
      <c r="T83" s="6"/>
      <c r="U83" s="6"/>
      <c r="V83" s="7"/>
      <c r="W83" s="8">
        <v>7</v>
      </c>
      <c r="X83" s="5"/>
      <c r="Y83" s="26"/>
      <c r="Z83" s="26"/>
      <c r="AA83" s="27"/>
      <c r="BF83" s="9" t="s">
        <v>1049</v>
      </c>
      <c r="BG83" s="1">
        <v>82</v>
      </c>
    </row>
    <row r="84" spans="1:59">
      <c r="A84" s="1" t="str">
        <f t="shared" si="18"/>
        <v>*ヴォルダーレンの下層民/Voldaren Pariah</v>
      </c>
      <c r="B84" s="1" t="s">
        <v>1049</v>
      </c>
      <c r="C84" s="1" t="str">
        <f>"*"&amp;R84&amp;"/"&amp;T84</f>
        <v>*ヴォルダーレンの下層民/Voldaren Pariah</v>
      </c>
      <c r="Q84" s="9" t="s">
        <v>3</v>
      </c>
      <c r="R84" s="10" t="str">
        <f>INDEX(AJ:AJ,W83+1)</f>
        <v>ヴォルダーレンの下層民</v>
      </c>
      <c r="S84" s="11" t="s">
        <v>4</v>
      </c>
      <c r="T84" s="10" t="str">
        <f>INDEX(AK:AK,W83+1)</f>
        <v>Voldaren Pariah</v>
      </c>
      <c r="U84" s="11"/>
      <c r="V84" s="12"/>
      <c r="W84" s="13"/>
      <c r="X84" s="9"/>
      <c r="Y84" s="28"/>
      <c r="Z84" s="28"/>
      <c r="AA84" s="29"/>
      <c r="BF84" s="9" t="s">
        <v>1049</v>
      </c>
      <c r="BG84" s="1">
        <v>83</v>
      </c>
    </row>
    <row r="85" spans="1:59">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黒</v>
      </c>
      <c r="S85" s="15" t="s">
        <v>1</v>
      </c>
      <c r="T85" s="10" t="str">
        <f>INDEX(AG:AG,W83+1)</f>
        <v>レア</v>
      </c>
      <c r="U85" s="15" t="s">
        <v>2</v>
      </c>
      <c r="V85" s="10">
        <f>INDEX(AI:AI,W83+1)</f>
        <v>14</v>
      </c>
      <c r="W85" s="16"/>
      <c r="X85" s="10" t="str">
        <f>INDEX(AQ:AQ,W83+1)</f>
        <v>飛行</v>
      </c>
      <c r="Y85" s="28"/>
      <c r="Z85" s="28"/>
      <c r="AA85" s="29"/>
      <c r="BF85" s="9" t="s">
        <v>1049</v>
      </c>
      <c r="BG85" s="1">
        <v>84</v>
      </c>
    </row>
    <row r="86" spans="1:59">
      <c r="A86" s="1" t="str">
        <f t="shared" si="18"/>
        <v>|色|黒|レアリティ|レア|マナコスト|14|</v>
      </c>
      <c r="B86" s="1" t="s">
        <v>1049</v>
      </c>
      <c r="C86" s="1" t="s">
        <v>1069</v>
      </c>
      <c r="D86" s="4" t="s">
        <v>0</v>
      </c>
      <c r="E86" s="1" t="s">
        <v>1069</v>
      </c>
      <c r="F86" s="1" t="str">
        <f>IF(R85=0,"",R85)</f>
        <v>黒</v>
      </c>
      <c r="G86" s="1" t="s">
        <v>1069</v>
      </c>
      <c r="H86" s="4" t="s">
        <v>1073</v>
      </c>
      <c r="I86" s="1" t="s">
        <v>1069</v>
      </c>
      <c r="J86" s="1" t="str">
        <f>IF(T85=0,"",T85)</f>
        <v>レア</v>
      </c>
      <c r="K86" s="1" t="s">
        <v>1069</v>
      </c>
      <c r="L86" s="4" t="s">
        <v>1074</v>
      </c>
      <c r="M86" s="1" t="s">
        <v>1069</v>
      </c>
      <c r="N86" s="1">
        <f>IF(V85=0,"",V85)</f>
        <v>14</v>
      </c>
      <c r="O86" s="1" t="s">
        <v>1069</v>
      </c>
      <c r="Q86" s="9" t="s">
        <v>5</v>
      </c>
      <c r="R86" s="10" t="str">
        <f>INDEX(AL:AL,W83+1)</f>
        <v>クリーチャー</v>
      </c>
      <c r="S86" s="15" t="s">
        <v>1075</v>
      </c>
      <c r="T86" s="10" t="str">
        <f>INDEX(AN:AN,W83+1)</f>
        <v>吸血鬼</v>
      </c>
      <c r="U86" s="10" t="str">
        <f>INDEX(AO:AO,W83+1)</f>
        <v>ホラー</v>
      </c>
      <c r="V86" s="10">
        <f>INDEX(AP:AP,W83+1)</f>
        <v>0</v>
      </c>
      <c r="W86" s="16"/>
      <c r="X86" s="10" t="str">
        <f>INDEX(AZ:AZ,W83+1)</f>
        <v>飛行</v>
      </c>
      <c r="Y86" s="10" t="str">
        <f>INDEX(BA:BA,W83+1)</f>
        <v/>
      </c>
      <c r="Z86" s="10" t="str">
        <f>INDEX(BB:BB,W83+1)</f>
        <v/>
      </c>
      <c r="AA86" s="10">
        <f>INDEX(BC:BC,W83+1)</f>
        <v>0</v>
      </c>
      <c r="BF86" s="9" t="s">
        <v>1049</v>
      </c>
      <c r="BG86" s="1">
        <v>85</v>
      </c>
    </row>
    <row r="87" spans="1:59">
      <c r="A87" s="1" t="str">
        <f t="shared" si="18"/>
        <v>|種別|クリーチャー|サブタイプ|吸血鬼|ホラー||</v>
      </c>
      <c r="B87" s="1" t="s">
        <v>1049</v>
      </c>
      <c r="C87" s="1" t="s">
        <v>1069</v>
      </c>
      <c r="D87" s="4" t="s">
        <v>5</v>
      </c>
      <c r="E87" s="1" t="s">
        <v>1069</v>
      </c>
      <c r="F87" s="1" t="str">
        <f>IF(R86=0,"",R86)</f>
        <v>クリーチャー</v>
      </c>
      <c r="G87" s="1" t="s">
        <v>1069</v>
      </c>
      <c r="H87" s="4" t="s">
        <v>1078</v>
      </c>
      <c r="I87" s="1" t="s">
        <v>1069</v>
      </c>
      <c r="J87" s="1" t="str">
        <f>IF(T86=0,"",T86)</f>
        <v>吸血鬼</v>
      </c>
      <c r="K87" s="1" t="s">
        <v>1069</v>
      </c>
      <c r="L87" s="1" t="str">
        <f>IF(U86=0,"",U86)</f>
        <v>ホラー</v>
      </c>
      <c r="M87" s="1" t="s">
        <v>1069</v>
      </c>
      <c r="N87" s="1" t="str">
        <f>IF(V86=0,"",V86)</f>
        <v/>
      </c>
      <c r="O87" s="1" t="s">
        <v>1069</v>
      </c>
      <c r="Q87" s="9" t="s">
        <v>1079</v>
      </c>
      <c r="R87" s="10" t="str">
        <f>INDEX(BD:BD,W83+1)</f>
        <v>飛行&amp;br;マッドネス2&amp;br;あなたのターン開始時に、あなたがクリーチャーを3体以上コントロールしている場合、あなたの他のクリーチャーを破壊し、このクリーチャーは変身する。</v>
      </c>
      <c r="S87" s="11"/>
      <c r="T87" s="11"/>
      <c r="U87" s="11"/>
      <c r="V87" s="12"/>
      <c r="W87" s="16"/>
      <c r="X87" s="8"/>
      <c r="Y87" s="8"/>
      <c r="Z87" s="8"/>
      <c r="AA87" s="30"/>
      <c r="BF87" s="9" t="s">
        <v>1049</v>
      </c>
      <c r="BG87" s="1">
        <v>86</v>
      </c>
    </row>
    <row r="88" spans="1:59">
      <c r="A88" s="1" t="str">
        <f t="shared" si="18"/>
        <v>|テキスト|&gt;|&gt;|&gt;|&gt;|飛行&amp;br;マッドネス2&amp;br;あなたのターン開始時に、あなたがクリーチャーを3体以上コントロールしている場合、あなたの他のクリーチャーを破壊し、このクリーチャーは変身す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飛行&amp;br;マッドネス2&amp;br;あなたのターン開始時に、あなたがクリーチャーを3体以上コントロールしている場合、あなたの他のクリーチャーを破壊し、このクリーチャーは変身する。</v>
      </c>
      <c r="O88" s="1" t="s">
        <v>1069</v>
      </c>
      <c r="Q88" s="14" t="s">
        <v>21</v>
      </c>
      <c r="R88" s="10" t="str">
        <f>INDEX(BE:BE,W83+1)</f>
        <v>Emerge 2. At the beginning of your turn, if you control 3 or more creatures, your other creatures are Destroyed and this creature Transforms.</v>
      </c>
      <c r="S88" s="11" t="s">
        <v>1173</v>
      </c>
      <c r="T88" s="10" t="str">
        <f>IF(X88="","",X88&amp;IF(Y88="",""," "&amp;Y88)&amp;IF(Z88="",""," "&amp;Z88)&amp;IF(AA88="",""," "&amp;AA88))</f>
        <v>Flying  </v>
      </c>
      <c r="U88" s="11"/>
      <c r="V88" s="12"/>
      <c r="W88" s="16" t="s">
        <v>1084</v>
      </c>
      <c r="X88" s="9" t="str">
        <f t="shared" ref="X88:AA88" si="22">IF(ISERROR(IF(LEN(X87)&gt;1,X87,VLOOKUP(X86,$AC:$AD,2,FALSE))),"",IF(LEN(X87)&gt;1,X87,VLOOKUP(X86,$AC:$AD,2,FALSE)))</f>
        <v>Flying</v>
      </c>
      <c r="Y88" s="9" t="str">
        <f t="shared" si="22"/>
        <v/>
      </c>
      <c r="Z88" s="9" t="str">
        <f t="shared" si="22"/>
        <v/>
      </c>
      <c r="AA88" s="9" t="str">
        <f t="shared" si="22"/>
        <v> </v>
      </c>
      <c r="BF88" s="9" t="s">
        <v>1049</v>
      </c>
      <c r="BG88" s="1">
        <v>87</v>
      </c>
    </row>
    <row r="89" spans="1:59">
      <c r="A89" s="1" t="str">
        <f t="shared" si="18"/>
        <v>|英テキスト|&gt;|&gt;|&gt;|&gt;|Flying  &amp;br;Emerge 2. At the beginning of your turn, if you control 3 or more creatures, your other creatures are Destroyed and this creature Transforms.|</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Flying  &amp;br;Emerge 2. At the beginning of your turn, if you control 3 or more creatures, your other creatures are Destroyed and this creature Transforms.</v>
      </c>
      <c r="O89" s="1" t="s">
        <v>1069</v>
      </c>
      <c r="Q89" s="9" t="s">
        <v>12</v>
      </c>
      <c r="R89" s="10" t="str">
        <f>IF(INDEX(AX:AX,W83+1)="",0,INDEX(AX:AX,W83+1)&amp;"/"&amp;INDEX(AY:AY,W83+1))</f>
        <v>6/6</v>
      </c>
      <c r="S89" s="11"/>
      <c r="T89" s="11"/>
      <c r="U89" s="11"/>
      <c r="V89" s="12"/>
      <c r="W89" s="16"/>
      <c r="X89" s="9"/>
      <c r="Y89" s="28"/>
      <c r="Z89" s="28"/>
      <c r="AA89" s="29"/>
      <c r="BF89" s="9" t="s">
        <v>1049</v>
      </c>
      <c r="BG89" s="1">
        <v>88</v>
      </c>
    </row>
    <row r="90" spans="1:59">
      <c r="A90" s="1" t="str">
        <f t="shared" si="18"/>
        <v>|PT|&gt;|6/6|シールド数|&gt;||</v>
      </c>
      <c r="B90" s="1" t="s">
        <v>1049</v>
      </c>
      <c r="C90" s="1" t="s">
        <v>1069</v>
      </c>
      <c r="D90" s="1" t="s">
        <v>12</v>
      </c>
      <c r="E90" s="1" t="s">
        <v>1069</v>
      </c>
      <c r="F90" s="1" t="s">
        <v>1083</v>
      </c>
      <c r="G90" s="1" t="s">
        <v>1069</v>
      </c>
      <c r="H90" s="1" t="str">
        <f>IF(R89=0,"",R89)</f>
        <v>6/6</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row>
    <row r="91" spans="1:59">
      <c r="A91" s="1" t="str">
        <f t="shared" si="18"/>
        <v>&amp;br;&amp;br;</v>
      </c>
      <c r="B91" s="1" t="s">
        <v>1049</v>
      </c>
      <c r="C91" s="1" t="s">
        <v>1097</v>
      </c>
      <c r="R91" s="1"/>
      <c r="S91" s="1"/>
      <c r="T91" s="1"/>
      <c r="U91" s="1"/>
      <c r="V91" s="1"/>
      <c r="BF91" s="9" t="s">
        <v>1049</v>
      </c>
      <c r="BG91" s="1">
        <v>90</v>
      </c>
    </row>
    <row r="92" spans="1:59">
      <c r="A92" s="1" t="str">
        <f t="shared" si="18"/>
        <v>#back(text=戻る,left)</v>
      </c>
      <c r="B92" s="1" t="s">
        <v>1049</v>
      </c>
      <c r="C92" s="1" t="s">
        <v>1100</v>
      </c>
      <c r="R92" s="1"/>
      <c r="S92" s="1"/>
      <c r="T92" s="1"/>
      <c r="U92" s="1"/>
      <c r="V92" s="1"/>
      <c r="BF92" s="9" t="s">
        <v>1049</v>
      </c>
      <c r="BG92" s="1">
        <v>91</v>
      </c>
    </row>
    <row r="93" spans="1:59">
      <c r="A93" s="1" t="str">
        <f t="shared" si="18"/>
        <v>&amp;br;</v>
      </c>
      <c r="B93" s="1" t="s">
        <v>1049</v>
      </c>
      <c r="C93" s="1" t="s">
        <v>1048</v>
      </c>
      <c r="R93" s="1"/>
      <c r="S93" s="1"/>
      <c r="T93" s="1"/>
      <c r="U93" s="1"/>
      <c r="V93" s="1"/>
      <c r="BF93" s="9" t="s">
        <v>1049</v>
      </c>
      <c r="BG93" s="1">
        <v>92</v>
      </c>
    </row>
    <row r="94" spans="1:59">
      <c r="A94" s="1" t="str">
        <f t="shared" si="18"/>
        <v>#comment(above,nsize=[15],size=[30],num=[10])</v>
      </c>
      <c r="B94" s="1" t="s">
        <v>1049</v>
      </c>
      <c r="C94" s="1" t="s">
        <v>1108</v>
      </c>
      <c r="R94" s="1"/>
      <c r="S94" s="1"/>
      <c r="T94" s="1"/>
      <c r="U94" s="1"/>
      <c r="V94" s="1"/>
      <c r="BF94" s="9" t="s">
        <v>1049</v>
      </c>
      <c r="BG94" s="1">
        <v>93</v>
      </c>
    </row>
    <row r="95" spans="1:59">
      <c r="A95" s="1" t="str">
        <f t="shared" si="18"/>
        <v>&amp;br;&amp;br;</v>
      </c>
      <c r="B95" s="1" t="s">
        <v>1049</v>
      </c>
      <c r="C95" s="1" t="s">
        <v>1097</v>
      </c>
      <c r="R95" s="1"/>
      <c r="S95" s="1"/>
      <c r="T95" s="1"/>
      <c r="U95" s="1"/>
      <c r="V95" s="1"/>
      <c r="BF95" s="9" t="s">
        <v>1049</v>
      </c>
      <c r="BG95" s="1">
        <v>94</v>
      </c>
    </row>
    <row r="96" spans="1:59">
      <c r="A96" s="1" t="str">
        <f t="shared" si="18"/>
        <v/>
      </c>
      <c r="B96" s="1" t="s">
        <v>1049</v>
      </c>
      <c r="Q96" s="5"/>
      <c r="R96" s="6"/>
      <c r="S96" s="6"/>
      <c r="T96" s="6"/>
      <c r="U96" s="6"/>
      <c r="V96" s="7"/>
      <c r="W96" s="8">
        <v>8</v>
      </c>
      <c r="X96" s="5"/>
      <c r="Y96" s="26"/>
      <c r="Z96" s="26"/>
      <c r="AA96" s="27"/>
      <c r="BF96" s="9" t="s">
        <v>1049</v>
      </c>
      <c r="BG96" s="1">
        <v>95</v>
      </c>
    </row>
    <row r="97" spans="1:59">
      <c r="A97" s="1" t="str">
        <f t="shared" si="18"/>
        <v>*血統の撤廃者/Abolisher of Bloodlines</v>
      </c>
      <c r="B97" s="1" t="s">
        <v>1049</v>
      </c>
      <c r="C97" s="1" t="str">
        <f>"*"&amp;R97&amp;"/"&amp;T97</f>
        <v>*血統の撤廃者/Abolisher of Bloodlines</v>
      </c>
      <c r="Q97" s="9" t="s">
        <v>3</v>
      </c>
      <c r="R97" s="10" t="str">
        <f>INDEX(AJ:AJ,W96+1)</f>
        <v>血統の撤廃者</v>
      </c>
      <c r="S97" s="11" t="s">
        <v>4</v>
      </c>
      <c r="T97" s="10" t="str">
        <f>INDEX(AK:AK,W96+1)</f>
        <v>Abolisher of Bloodlines</v>
      </c>
      <c r="U97" s="11"/>
      <c r="V97" s="12"/>
      <c r="W97" s="13"/>
      <c r="X97" s="9"/>
      <c r="Y97" s="28"/>
      <c r="Z97" s="28"/>
      <c r="AA97" s="29"/>
      <c r="BF97" s="9" t="s">
        <v>1049</v>
      </c>
      <c r="BG97" s="1">
        <v>96</v>
      </c>
    </row>
    <row r="98" spans="1:59">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黒</v>
      </c>
      <c r="S98" s="15" t="s">
        <v>1</v>
      </c>
      <c r="T98" s="10" t="str">
        <f>INDEX(AG:AG,W96+1)</f>
        <v>レア</v>
      </c>
      <c r="U98" s="15" t="s">
        <v>2</v>
      </c>
      <c r="V98" s="10">
        <f>INDEX(AI:AI,W96+1)</f>
        <v>1</v>
      </c>
      <c r="W98" s="16"/>
      <c r="X98" s="10" t="str">
        <f>INDEX(AQ:AQ,W96+1)</f>
        <v>飛行</v>
      </c>
      <c r="Y98" s="28"/>
      <c r="Z98" s="28"/>
      <c r="AA98" s="29"/>
      <c r="BF98" s="9" t="s">
        <v>1049</v>
      </c>
      <c r="BG98" s="1">
        <v>97</v>
      </c>
    </row>
    <row r="99" spans="1:59">
      <c r="A99" s="1" t="str">
        <f t="shared" si="18"/>
        <v>|色|黒|レアリティ|レア|マナコスト|1|</v>
      </c>
      <c r="B99" s="1" t="s">
        <v>1049</v>
      </c>
      <c r="C99" s="1" t="s">
        <v>1069</v>
      </c>
      <c r="D99" s="4" t="s">
        <v>0</v>
      </c>
      <c r="E99" s="1" t="s">
        <v>1069</v>
      </c>
      <c r="F99" s="1" t="str">
        <f>IF(R98=0,"",R98)</f>
        <v>黒</v>
      </c>
      <c r="G99" s="1" t="s">
        <v>1069</v>
      </c>
      <c r="H99" s="4" t="s">
        <v>1073</v>
      </c>
      <c r="I99" s="1" t="s">
        <v>1069</v>
      </c>
      <c r="J99" s="1" t="str">
        <f>IF(T98=0,"",T98)</f>
        <v>レア</v>
      </c>
      <c r="K99" s="1" t="s">
        <v>1069</v>
      </c>
      <c r="L99" s="4" t="s">
        <v>1074</v>
      </c>
      <c r="M99" s="1" t="s">
        <v>1069</v>
      </c>
      <c r="N99" s="1">
        <f>IF(V98=0,"",V98)</f>
        <v>1</v>
      </c>
      <c r="O99" s="1" t="s">
        <v>1069</v>
      </c>
      <c r="Q99" s="9" t="s">
        <v>5</v>
      </c>
      <c r="R99" s="10" t="str">
        <f>INDEX(AL:AL,W96+1)</f>
        <v>クリーチャー</v>
      </c>
      <c r="S99" s="15" t="s">
        <v>1075</v>
      </c>
      <c r="T99" s="10" t="str">
        <f>INDEX(AN:AN,W96+1)</f>
        <v>エルドラージ</v>
      </c>
      <c r="U99" s="10" t="str">
        <f>INDEX(AO:AO,W96+1)</f>
        <v>吸血鬼</v>
      </c>
      <c r="V99" s="10">
        <f>INDEX(AP:AP,W96+1)</f>
        <v>0</v>
      </c>
      <c r="W99" s="16"/>
      <c r="X99" s="10" t="str">
        <f>INDEX(AZ:AZ,W96+1)</f>
        <v>飛行</v>
      </c>
      <c r="Y99" s="10" t="str">
        <f>INDEX(BA:BA,W96+1)</f>
        <v/>
      </c>
      <c r="Z99" s="10" t="str">
        <f>INDEX(BB:BB,W96+1)</f>
        <v/>
      </c>
      <c r="AA99" s="10">
        <f>INDEX(BC:BC,W96+1)</f>
        <v>0</v>
      </c>
      <c r="BF99" s="9" t="s">
        <v>1049</v>
      </c>
      <c r="BG99" s="1">
        <v>98</v>
      </c>
    </row>
    <row r="100" spans="1:59">
      <c r="A100" s="1" t="str">
        <f t="shared" si="18"/>
        <v>|種別|クリーチャー|サブタイプ|エルドラージ|吸血鬼||</v>
      </c>
      <c r="B100" s="1" t="s">
        <v>1049</v>
      </c>
      <c r="C100" s="1" t="s">
        <v>1069</v>
      </c>
      <c r="D100" s="4" t="s">
        <v>5</v>
      </c>
      <c r="E100" s="1" t="s">
        <v>1069</v>
      </c>
      <c r="F100" s="1" t="str">
        <f>IF(R99=0,"",R99)</f>
        <v>クリーチャー</v>
      </c>
      <c r="G100" s="1" t="s">
        <v>1069</v>
      </c>
      <c r="H100" s="4" t="s">
        <v>1078</v>
      </c>
      <c r="I100" s="1" t="s">
        <v>1069</v>
      </c>
      <c r="J100" s="1" t="str">
        <f>IF(T99=0,"",T99)</f>
        <v>エルドラージ</v>
      </c>
      <c r="K100" s="1" t="s">
        <v>1069</v>
      </c>
      <c r="L100" s="1" t="str">
        <f>IF(U99=0,"",U99)</f>
        <v>吸血鬼</v>
      </c>
      <c r="M100" s="1" t="s">
        <v>1069</v>
      </c>
      <c r="N100" s="1" t="str">
        <f>IF(V99=0,"",V99)</f>
        <v/>
      </c>
      <c r="O100" s="1" t="s">
        <v>1069</v>
      </c>
      <c r="Q100" s="9" t="s">
        <v>1079</v>
      </c>
      <c r="R100" s="10" t="str">
        <f>INDEX(BD:BD,W96+1)</f>
        <v>飛行&amp;br;このクリーチャーがこの形態に変身したとき、対戦相手がコントロールする各クリーチャーを破壊する。</v>
      </c>
      <c r="S100" s="11"/>
      <c r="T100" s="11"/>
      <c r="U100" s="11"/>
      <c r="V100" s="12"/>
      <c r="W100" s="16"/>
      <c r="X100" s="8"/>
      <c r="Y100" s="8"/>
      <c r="Z100" s="8"/>
      <c r="AA100" s="30"/>
      <c r="BF100" s="9" t="s">
        <v>1049</v>
      </c>
      <c r="BG100" s="1">
        <v>99</v>
      </c>
    </row>
    <row r="101" spans="1:59">
      <c r="A101" s="1" t="str">
        <f t="shared" si="18"/>
        <v>|テキスト|&gt;|&gt;|&gt;|&gt;|飛行&amp;br;このクリーチャーがこの形態に変身したとき、対戦相手がコントロールする各クリーチャーを破壊する。|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飛行&amp;br;このクリーチャーがこの形態に変身したとき、対戦相手がコントロールする各クリーチャーを破壊する。</v>
      </c>
      <c r="O101" s="1" t="s">
        <v>1069</v>
      </c>
      <c r="Q101" s="14" t="s">
        <v>21</v>
      </c>
      <c r="R101" s="10" t="str">
        <f>INDEX(BE:BE,W96+1)</f>
        <v>When this creature Transforms to this form, each creature your opponent controls is Destroyed.</v>
      </c>
      <c r="S101" s="11" t="s">
        <v>1173</v>
      </c>
      <c r="T101" s="10" t="str">
        <f>IF(X101="","",X101&amp;IF(Y101="",""," "&amp;Y101)&amp;IF(Z101="",""," "&amp;Z101)&amp;IF(AA101="",""," "&amp;AA101))</f>
        <v>Flying  </v>
      </c>
      <c r="U101" s="11"/>
      <c r="V101" s="12"/>
      <c r="W101" s="16" t="s">
        <v>1084</v>
      </c>
      <c r="X101" s="9" t="str">
        <f t="shared" ref="X101:AA101" si="24">IF(ISERROR(IF(LEN(X100)&gt;1,X100,VLOOKUP(X99,$AC:$AD,2,FALSE))),"",IF(LEN(X100)&gt;1,X100,VLOOKUP(X99,$AC:$AD,2,FALSE)))</f>
        <v>Flying</v>
      </c>
      <c r="Y101" s="9" t="str">
        <f t="shared" si="24"/>
        <v/>
      </c>
      <c r="Z101" s="9" t="str">
        <f t="shared" si="24"/>
        <v/>
      </c>
      <c r="AA101" s="9" t="str">
        <f t="shared" si="24"/>
        <v> </v>
      </c>
      <c r="BF101" s="9" t="s">
        <v>1049</v>
      </c>
      <c r="BG101" s="1">
        <v>100</v>
      </c>
    </row>
    <row r="102" spans="1:59">
      <c r="A102" s="1" t="str">
        <f t="shared" si="18"/>
        <v>|英テキスト|&gt;|&gt;|&gt;|&gt;|Flying  &amp;br;When this creature Transforms to this form, each creature your opponent controls is Destroyed.|</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Flying  &amp;br;When this creature Transforms to this form, each creature your opponent controls is Destroyed.</v>
      </c>
      <c r="O102" s="1" t="s">
        <v>1069</v>
      </c>
      <c r="Q102" s="9" t="s">
        <v>12</v>
      </c>
      <c r="R102" s="10" t="str">
        <f>IF(INDEX(AX:AX,W96+1)="",0,INDEX(AX:AX,W96+1)&amp;"/"&amp;INDEX(AY:AY,W96+1))</f>
        <v>6/5</v>
      </c>
      <c r="S102" s="11"/>
      <c r="T102" s="11"/>
      <c r="U102" s="11"/>
      <c r="V102" s="12"/>
      <c r="W102" s="16"/>
      <c r="X102" s="9"/>
      <c r="Y102" s="28"/>
      <c r="Z102" s="28"/>
      <c r="AA102" s="29"/>
      <c r="BF102" s="9" t="s">
        <v>1049</v>
      </c>
      <c r="BG102" s="1">
        <v>101</v>
      </c>
    </row>
    <row r="103" spans="1:59">
      <c r="A103" s="1" t="str">
        <f t="shared" si="18"/>
        <v>|PT|&gt;|6/5|シールド数|&gt;||</v>
      </c>
      <c r="B103" s="1" t="s">
        <v>1049</v>
      </c>
      <c r="C103" s="1" t="s">
        <v>1069</v>
      </c>
      <c r="D103" s="1" t="s">
        <v>12</v>
      </c>
      <c r="E103" s="1" t="s">
        <v>1069</v>
      </c>
      <c r="F103" s="1" t="s">
        <v>1083</v>
      </c>
      <c r="G103" s="1" t="s">
        <v>1069</v>
      </c>
      <c r="H103" s="1" t="str">
        <f>IF(R102=0,"",R102)</f>
        <v>6/5</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row>
    <row r="104" spans="1:59">
      <c r="A104" s="1" t="str">
        <f t="shared" si="18"/>
        <v>&amp;br;&amp;br;</v>
      </c>
      <c r="B104" s="1" t="s">
        <v>1049</v>
      </c>
      <c r="C104" s="1" t="s">
        <v>1097</v>
      </c>
      <c r="R104" s="1"/>
      <c r="S104" s="1"/>
      <c r="T104" s="1"/>
      <c r="U104" s="1"/>
      <c r="V104" s="1"/>
      <c r="BF104" s="9" t="s">
        <v>1049</v>
      </c>
      <c r="BG104" s="1">
        <v>103</v>
      </c>
    </row>
    <row r="105" spans="1:59">
      <c r="A105" s="1" t="str">
        <f t="shared" si="18"/>
        <v>#back(text=戻る,left)</v>
      </c>
      <c r="B105" s="1" t="s">
        <v>1049</v>
      </c>
      <c r="C105" s="1" t="s">
        <v>1100</v>
      </c>
      <c r="R105" s="1"/>
      <c r="S105" s="1"/>
      <c r="T105" s="1"/>
      <c r="U105" s="1"/>
      <c r="V105" s="1"/>
      <c r="BF105" s="9" t="s">
        <v>1049</v>
      </c>
      <c r="BG105" s="1">
        <v>104</v>
      </c>
    </row>
    <row r="106" spans="1:59">
      <c r="A106" s="1" t="str">
        <f t="shared" si="18"/>
        <v>&amp;br;</v>
      </c>
      <c r="B106" s="1" t="s">
        <v>1049</v>
      </c>
      <c r="C106" s="1" t="s">
        <v>1048</v>
      </c>
      <c r="R106" s="1"/>
      <c r="S106" s="1"/>
      <c r="T106" s="1"/>
      <c r="U106" s="1"/>
      <c r="V106" s="1"/>
      <c r="BF106" s="9" t="s">
        <v>1049</v>
      </c>
      <c r="BG106" s="1">
        <v>105</v>
      </c>
    </row>
    <row r="107" spans="1:59">
      <c r="A107" s="1" t="str">
        <f t="shared" si="18"/>
        <v>#comment(above,nsize=[15],size=[30],num=[10])</v>
      </c>
      <c r="B107" s="1" t="s">
        <v>1049</v>
      </c>
      <c r="C107" s="1" t="s">
        <v>1108</v>
      </c>
      <c r="R107" s="1"/>
      <c r="S107" s="1"/>
      <c r="T107" s="1"/>
      <c r="U107" s="1"/>
      <c r="V107" s="1"/>
      <c r="BF107" s="9" t="s">
        <v>1049</v>
      </c>
      <c r="BG107" s="1">
        <v>106</v>
      </c>
    </row>
    <row r="108" spans="1:59">
      <c r="A108" s="1" t="str">
        <f t="shared" si="18"/>
        <v>&amp;br;&amp;br;</v>
      </c>
      <c r="B108" s="1" t="s">
        <v>1049</v>
      </c>
      <c r="C108" s="1" t="s">
        <v>1097</v>
      </c>
      <c r="R108" s="1"/>
      <c r="S108" s="1"/>
      <c r="T108" s="1"/>
      <c r="U108" s="1"/>
      <c r="V108" s="1"/>
      <c r="BF108" s="9" t="s">
        <v>1049</v>
      </c>
      <c r="BG108" s="1">
        <v>107</v>
      </c>
    </row>
    <row r="109" spans="1:59">
      <c r="A109" s="1" t="str">
        <f t="shared" si="18"/>
        <v/>
      </c>
      <c r="B109" s="1" t="s">
        <v>1049</v>
      </c>
      <c r="Q109" s="5"/>
      <c r="R109" s="6"/>
      <c r="S109" s="6"/>
      <c r="T109" s="6"/>
      <c r="U109" s="6"/>
      <c r="V109" s="7"/>
      <c r="W109" s="8">
        <v>9</v>
      </c>
      <c r="X109" s="5"/>
      <c r="Y109" s="26"/>
      <c r="Z109" s="26"/>
      <c r="AA109" s="27"/>
      <c r="BF109" s="9" t="s">
        <v>1049</v>
      </c>
      <c r="BG109" s="1">
        <v>108</v>
      </c>
    </row>
    <row r="110" spans="1:59">
      <c r="A110" s="1" t="str">
        <f t="shared" si="18"/>
        <v>*絞墓の群衆/Noosegraf Mob</v>
      </c>
      <c r="B110" s="1" t="s">
        <v>1049</v>
      </c>
      <c r="C110" s="1" t="str">
        <f>"*"&amp;R110&amp;"/"&amp;T110</f>
        <v>*絞墓の群衆/Noosegraf Mob</v>
      </c>
      <c r="Q110" s="9" t="s">
        <v>3</v>
      </c>
      <c r="R110" s="10" t="str">
        <f>INDEX(AJ:AJ,W109+1)</f>
        <v>絞墓の群衆</v>
      </c>
      <c r="S110" s="11" t="s">
        <v>4</v>
      </c>
      <c r="T110" s="10" t="str">
        <f>INDEX(AK:AK,W109+1)</f>
        <v>Noosegraf Mob</v>
      </c>
      <c r="U110" s="11"/>
      <c r="V110" s="12"/>
      <c r="W110" s="13"/>
      <c r="X110" s="9"/>
      <c r="Y110" s="28"/>
      <c r="Z110" s="28"/>
      <c r="AA110" s="29"/>
      <c r="BF110" s="9" t="s">
        <v>1049</v>
      </c>
      <c r="BG110" s="1">
        <v>109</v>
      </c>
    </row>
    <row r="111" spans="1:59">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黒</v>
      </c>
      <c r="S111" s="15" t="s">
        <v>1</v>
      </c>
      <c r="T111" s="10" t="str">
        <f>INDEX(AG:AG,W109+1)</f>
        <v>レア</v>
      </c>
      <c r="U111" s="15" t="s">
        <v>2</v>
      </c>
      <c r="V111" s="10">
        <f>INDEX(AI:AI,W109+1)</f>
        <v>9</v>
      </c>
      <c r="W111" s="16"/>
      <c r="X111" s="10" t="str">
        <f>INDEX(AQ:AQ,W109+1)</f>
        <v>いずれかのプレイヤーが呪文と唱えたとき、このクリーチャーは-1/-1の修正を受け、あなたは2/2のゾンビ･トークンを1体召喚する。</v>
      </c>
      <c r="Y111" s="28"/>
      <c r="Z111" s="28"/>
      <c r="AA111" s="29"/>
      <c r="BF111" s="9" t="s">
        <v>1049</v>
      </c>
      <c r="BG111" s="1">
        <v>110</v>
      </c>
    </row>
    <row r="112" spans="1:59">
      <c r="A112" s="1" t="str">
        <f t="shared" si="18"/>
        <v>|色|黒|レアリティ|レア|マナコスト|9|</v>
      </c>
      <c r="B112" s="1" t="s">
        <v>1049</v>
      </c>
      <c r="C112" s="1" t="s">
        <v>1069</v>
      </c>
      <c r="D112" s="4" t="s">
        <v>0</v>
      </c>
      <c r="E112" s="1" t="s">
        <v>1069</v>
      </c>
      <c r="F112" s="1" t="str">
        <f>IF(R111=0,"",R111)</f>
        <v>黒</v>
      </c>
      <c r="G112" s="1" t="s">
        <v>1069</v>
      </c>
      <c r="H112" s="4" t="s">
        <v>1073</v>
      </c>
      <c r="I112" s="1" t="s">
        <v>1069</v>
      </c>
      <c r="J112" s="1" t="str">
        <f>IF(T111=0,"",T111)</f>
        <v>レア</v>
      </c>
      <c r="K112" s="1" t="s">
        <v>1069</v>
      </c>
      <c r="L112" s="4" t="s">
        <v>1074</v>
      </c>
      <c r="M112" s="1" t="s">
        <v>1069</v>
      </c>
      <c r="N112" s="1">
        <f>IF(V111=0,"",V111)</f>
        <v>9</v>
      </c>
      <c r="O112" s="1" t="s">
        <v>1069</v>
      </c>
      <c r="Q112" s="9" t="s">
        <v>5</v>
      </c>
      <c r="R112" s="10" t="str">
        <f>INDEX(AL:AL,W109+1)</f>
        <v>クリーチャー</v>
      </c>
      <c r="S112" s="15" t="s">
        <v>1075</v>
      </c>
      <c r="T112" s="10" t="str">
        <f>INDEX(AN:AN,W109+1)</f>
        <v>ゾンビ</v>
      </c>
      <c r="U112" s="10">
        <f>INDEX(AO:AO,W109+1)</f>
        <v>0</v>
      </c>
      <c r="V112" s="10">
        <f>INDEX(AP:AP,W109+1)</f>
        <v>0</v>
      </c>
      <c r="W112" s="16"/>
      <c r="X112" s="10" t="str">
        <f>INDEX(AZ:AZ,W109+1)</f>
        <v>いず</v>
      </c>
      <c r="Y112" s="10" t="str">
        <f>INDEX(BA:BA,W109+1)</f>
        <v/>
      </c>
      <c r="Z112" s="10" t="str">
        <f>INDEX(BB:BB,W109+1)</f>
        <v/>
      </c>
      <c r="AA112" s="10">
        <f>INDEX(BC:BC,W109+1)</f>
        <v>0</v>
      </c>
      <c r="BF112" s="9" t="s">
        <v>1049</v>
      </c>
      <c r="BG112" s="1">
        <v>111</v>
      </c>
    </row>
    <row r="113" spans="1:59">
      <c r="A113" s="1" t="str">
        <f t="shared" si="18"/>
        <v>|種別|クリーチャー|サブタイプ|ゾンビ|||</v>
      </c>
      <c r="B113" s="1" t="s">
        <v>1049</v>
      </c>
      <c r="C113" s="1" t="s">
        <v>1069</v>
      </c>
      <c r="D113" s="4" t="s">
        <v>5</v>
      </c>
      <c r="E113" s="1" t="s">
        <v>1069</v>
      </c>
      <c r="F113" s="1" t="str">
        <f>IF(R112=0,"",R112)</f>
        <v>クリーチャー</v>
      </c>
      <c r="G113" s="1" t="s">
        <v>1069</v>
      </c>
      <c r="H113" s="4" t="s">
        <v>1078</v>
      </c>
      <c r="I113" s="1" t="s">
        <v>1069</v>
      </c>
      <c r="J113" s="1" t="str">
        <f>IF(T112=0,"",T112)</f>
        <v>ゾンビ</v>
      </c>
      <c r="K113" s="1" t="s">
        <v>1069</v>
      </c>
      <c r="L113" s="1" t="str">
        <f>IF(U112=0,"",U112)</f>
        <v/>
      </c>
      <c r="M113" s="1" t="s">
        <v>1069</v>
      </c>
      <c r="N113" s="1" t="str">
        <f>IF(V112=0,"",V112)</f>
        <v/>
      </c>
      <c r="O113" s="1" t="s">
        <v>1069</v>
      </c>
      <c r="Q113" s="9" t="s">
        <v>1079</v>
      </c>
      <c r="R113" s="10" t="str">
        <f>INDEX(BD:BD,W109+1)</f>
        <v>いずれかのプレイヤーが呪文と唱えたとき、このクリーチャーは-1/-1の修正を受け、あなたは2/2のゾンビ･トークンを1体召喚する。</v>
      </c>
      <c r="S113" s="11"/>
      <c r="T113" s="11"/>
      <c r="U113" s="11"/>
      <c r="V113" s="12"/>
      <c r="W113" s="16"/>
      <c r="X113" s="8"/>
      <c r="Y113" s="8"/>
      <c r="Z113" s="8"/>
      <c r="AA113" s="30"/>
      <c r="BF113" s="9" t="s">
        <v>1049</v>
      </c>
      <c r="BG113" s="1">
        <v>112</v>
      </c>
    </row>
    <row r="114" spans="1:59">
      <c r="A114" s="1" t="str">
        <f t="shared" si="18"/>
        <v>|テキスト|&gt;|&gt;|&gt;|&gt;|いずれかのプレイヤーが呪文と唱えたとき、このクリーチャーは-1/-1の修正を受け、あなたは2/2のゾンビ･トークンを1体召喚する。|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いずれかのプレイヤーが呪文と唱えたとき、このクリーチャーは-1/-1の修正を受け、あなたは2/2のゾンビ･トークンを1体召喚する。</v>
      </c>
      <c r="O114" s="1" t="s">
        <v>1069</v>
      </c>
      <c r="Q114" s="14" t="s">
        <v>21</v>
      </c>
      <c r="R114" s="10" t="str">
        <f>INDEX(BE:BE,W109+1)</f>
        <v>When any player casts a spell, this creature gets -1/-1 and you summon 1 2/2 Zombie token.</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row>
    <row r="115" spans="1:59">
      <c r="A115" s="1" t="str">
        <f t="shared" si="18"/>
        <v>|英テキスト|&gt;|&gt;|&gt;|&gt;|When any player casts a spell, this creature gets -1/-1 and you summon 1 2/2 Zombie token.|</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When any player casts a spell, this creature gets -1/-1 and you summon 1 2/2 Zombie token.</v>
      </c>
      <c r="O115" s="1" t="s">
        <v>1069</v>
      </c>
      <c r="Q115" s="9" t="s">
        <v>12</v>
      </c>
      <c r="R115" s="10" t="str">
        <f>IF(INDEX(AX:AX,W109+1)="",0,INDEX(AX:AX,W109+1)&amp;"/"&amp;INDEX(AY:AY,W109+1))</f>
        <v>6/6</v>
      </c>
      <c r="S115" s="11"/>
      <c r="T115" s="11"/>
      <c r="U115" s="11"/>
      <c r="V115" s="12"/>
      <c r="W115" s="16"/>
      <c r="X115" s="9"/>
      <c r="Y115" s="28"/>
      <c r="Z115" s="28"/>
      <c r="AA115" s="29"/>
      <c r="BF115" s="9" t="s">
        <v>1049</v>
      </c>
      <c r="BG115" s="1">
        <v>114</v>
      </c>
    </row>
    <row r="116" spans="1:59">
      <c r="A116" s="1" t="str">
        <f t="shared" si="18"/>
        <v>|PT|&gt;|6/6|シールド数|&gt;||</v>
      </c>
      <c r="B116" s="1" t="s">
        <v>1049</v>
      </c>
      <c r="C116" s="1" t="s">
        <v>1069</v>
      </c>
      <c r="D116" s="1" t="s">
        <v>12</v>
      </c>
      <c r="E116" s="1" t="s">
        <v>1069</v>
      </c>
      <c r="F116" s="1" t="s">
        <v>1083</v>
      </c>
      <c r="G116" s="1" t="s">
        <v>1069</v>
      </c>
      <c r="H116" s="1" t="str">
        <f>IF(R115=0,"",R115)</f>
        <v>6/6</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row>
    <row r="117" spans="1:59">
      <c r="A117" s="1" t="str">
        <f t="shared" si="18"/>
        <v>&amp;br;&amp;br;</v>
      </c>
      <c r="B117" s="1" t="s">
        <v>1049</v>
      </c>
      <c r="C117" s="1" t="s">
        <v>1097</v>
      </c>
      <c r="R117" s="1"/>
      <c r="S117" s="1"/>
      <c r="T117" s="1"/>
      <c r="U117" s="1"/>
      <c r="V117" s="1"/>
      <c r="BF117" s="9" t="s">
        <v>1049</v>
      </c>
      <c r="BG117" s="1">
        <v>116</v>
      </c>
    </row>
    <row r="118" spans="1:59">
      <c r="A118" s="1" t="str">
        <f t="shared" si="18"/>
        <v>#back(text=戻る,left)</v>
      </c>
      <c r="B118" s="1" t="s">
        <v>1049</v>
      </c>
      <c r="C118" s="1" t="s">
        <v>1100</v>
      </c>
      <c r="R118" s="1"/>
      <c r="S118" s="1"/>
      <c r="T118" s="1"/>
      <c r="U118" s="1"/>
      <c r="V118" s="1"/>
      <c r="BF118" s="9" t="s">
        <v>1049</v>
      </c>
      <c r="BG118" s="1">
        <v>117</v>
      </c>
    </row>
    <row r="119" spans="1:59">
      <c r="A119" s="1" t="str">
        <f t="shared" si="18"/>
        <v>&amp;br;</v>
      </c>
      <c r="B119" s="1" t="s">
        <v>1049</v>
      </c>
      <c r="C119" s="1" t="s">
        <v>1048</v>
      </c>
      <c r="R119" s="1"/>
      <c r="S119" s="1"/>
      <c r="T119" s="1"/>
      <c r="U119" s="1"/>
      <c r="V119" s="1"/>
      <c r="BF119" s="9" t="s">
        <v>1049</v>
      </c>
      <c r="BG119" s="1">
        <v>118</v>
      </c>
    </row>
    <row r="120" spans="1:59">
      <c r="A120" s="1" t="str">
        <f t="shared" si="18"/>
        <v>#comment(above,nsize=[15],size=[30],num=[10])</v>
      </c>
      <c r="B120" s="1" t="s">
        <v>1049</v>
      </c>
      <c r="C120" s="1" t="s">
        <v>1108</v>
      </c>
      <c r="R120" s="1"/>
      <c r="S120" s="1"/>
      <c r="T120" s="1"/>
      <c r="U120" s="1"/>
      <c r="V120" s="1"/>
      <c r="BF120" s="9" t="s">
        <v>1049</v>
      </c>
      <c r="BG120" s="1">
        <v>119</v>
      </c>
    </row>
    <row r="121" spans="1:59">
      <c r="A121" s="1" t="str">
        <f t="shared" si="18"/>
        <v>&amp;br;&amp;br;</v>
      </c>
      <c r="B121" s="1" t="s">
        <v>1049</v>
      </c>
      <c r="C121" s="1" t="s">
        <v>1097</v>
      </c>
      <c r="R121" s="1"/>
      <c r="S121" s="1"/>
      <c r="T121" s="1"/>
      <c r="U121" s="1"/>
      <c r="V121" s="1"/>
      <c r="BF121" s="9" t="s">
        <v>1049</v>
      </c>
      <c r="BG121" s="1">
        <v>120</v>
      </c>
    </row>
    <row r="122" spans="1:59">
      <c r="A122" s="1" t="str">
        <f t="shared" si="18"/>
        <v/>
      </c>
      <c r="B122" s="1" t="s">
        <v>1049</v>
      </c>
      <c r="Q122" s="5"/>
      <c r="R122" s="6"/>
      <c r="S122" s="6"/>
      <c r="T122" s="6"/>
      <c r="U122" s="6"/>
      <c r="V122" s="7"/>
      <c r="W122" s="8">
        <v>10</v>
      </c>
      <c r="X122" s="5"/>
      <c r="Y122" s="26"/>
      <c r="Z122" s="26"/>
      <c r="AA122" s="27"/>
      <c r="BF122" s="9" t="s">
        <v>1049</v>
      </c>
      <c r="BG122" s="1">
        <v>121</v>
      </c>
    </row>
    <row r="123" spans="1:59">
      <c r="A123" s="1" t="str">
        <f t="shared" si="18"/>
        <v>*流城の死刑囚/Stromkirk Condemned</v>
      </c>
      <c r="B123" s="1" t="s">
        <v>1049</v>
      </c>
      <c r="C123" s="1" t="str">
        <f>"*"&amp;R123&amp;"/"&amp;T123</f>
        <v>*流城の死刑囚/Stromkirk Condemned</v>
      </c>
      <c r="Q123" s="9" t="s">
        <v>3</v>
      </c>
      <c r="R123" s="10" t="str">
        <f>INDEX(AJ:AJ,W122+1)</f>
        <v>流城の死刑囚</v>
      </c>
      <c r="S123" s="11" t="s">
        <v>4</v>
      </c>
      <c r="T123" s="10" t="str">
        <f>INDEX(AK:AK,W122+1)</f>
        <v>Stromkirk Condemned</v>
      </c>
      <c r="U123" s="11"/>
      <c r="V123" s="12"/>
      <c r="W123" s="13"/>
      <c r="X123" s="9"/>
      <c r="Y123" s="28"/>
      <c r="Z123" s="28"/>
      <c r="AA123" s="29"/>
      <c r="BF123" s="9" t="s">
        <v>1049</v>
      </c>
      <c r="BG123" s="1">
        <v>122</v>
      </c>
    </row>
    <row r="124" spans="1:59">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黒</v>
      </c>
      <c r="S124" s="15" t="s">
        <v>1</v>
      </c>
      <c r="T124" s="10" t="str">
        <f>INDEX(AG:AG,W122+1)</f>
        <v>レア</v>
      </c>
      <c r="U124" s="15" t="s">
        <v>2</v>
      </c>
      <c r="V124" s="10">
        <f>INDEX(AI:AI,W122+1)</f>
        <v>14</v>
      </c>
      <c r="W124" s="16"/>
      <c r="X124" s="10" t="str">
        <f>INDEX(AQ:AQ,W122+1)</f>
        <v>あなたがカードを捨てたとき、あなたがコントロールする各吸血鬼は+1/+1の修正を受ける。</v>
      </c>
      <c r="Y124" s="28"/>
      <c r="Z124" s="28"/>
      <c r="AA124" s="29"/>
      <c r="BF124" s="9" t="s">
        <v>1049</v>
      </c>
      <c r="BG124" s="1">
        <v>123</v>
      </c>
    </row>
    <row r="125" spans="1:59">
      <c r="A125" s="1" t="str">
        <f t="shared" si="18"/>
        <v>|色|黒|レアリティ|レア|マナコスト|14|</v>
      </c>
      <c r="B125" s="1" t="s">
        <v>1049</v>
      </c>
      <c r="C125" s="1" t="s">
        <v>1069</v>
      </c>
      <c r="D125" s="4" t="s">
        <v>0</v>
      </c>
      <c r="E125" s="1" t="s">
        <v>1069</v>
      </c>
      <c r="F125" s="1" t="str">
        <f>IF(R124=0,"",R124)</f>
        <v>黒</v>
      </c>
      <c r="G125" s="1" t="s">
        <v>1069</v>
      </c>
      <c r="H125" s="4" t="s">
        <v>1073</v>
      </c>
      <c r="I125" s="1" t="s">
        <v>1069</v>
      </c>
      <c r="J125" s="1" t="str">
        <f>IF(T124=0,"",T124)</f>
        <v>レア</v>
      </c>
      <c r="K125" s="1" t="s">
        <v>1069</v>
      </c>
      <c r="L125" s="4" t="s">
        <v>1074</v>
      </c>
      <c r="M125" s="1" t="s">
        <v>1069</v>
      </c>
      <c r="N125" s="1">
        <f>IF(V124=0,"",V124)</f>
        <v>14</v>
      </c>
      <c r="O125" s="1" t="s">
        <v>1069</v>
      </c>
      <c r="Q125" s="9" t="s">
        <v>5</v>
      </c>
      <c r="R125" s="10" t="str">
        <f>INDEX(AL:AL,W122+1)</f>
        <v>クリーチャー</v>
      </c>
      <c r="S125" s="15" t="s">
        <v>1075</v>
      </c>
      <c r="T125" s="10" t="str">
        <f>INDEX(AN:AN,W122+1)</f>
        <v>吸血鬼</v>
      </c>
      <c r="U125" s="10" t="str">
        <f>INDEX(AO:AO,W122+1)</f>
        <v>ホラー</v>
      </c>
      <c r="V125" s="10">
        <f>INDEX(AP:AP,W122+1)</f>
        <v>0</v>
      </c>
      <c r="W125" s="16"/>
      <c r="X125" s="10" t="str">
        <f>INDEX(AZ:AZ,W122+1)</f>
        <v>あな</v>
      </c>
      <c r="Y125" s="10" t="str">
        <f>INDEX(BA:BA,W122+1)</f>
        <v/>
      </c>
      <c r="Z125" s="10" t="str">
        <f>INDEX(BB:BB,W122+1)</f>
        <v/>
      </c>
      <c r="AA125" s="10">
        <f>INDEX(BC:BC,W122+1)</f>
        <v>0</v>
      </c>
      <c r="BF125" s="9" t="s">
        <v>1049</v>
      </c>
      <c r="BG125" s="1">
        <v>124</v>
      </c>
    </row>
    <row r="126" spans="1:59">
      <c r="A126" s="1" t="str">
        <f t="shared" si="18"/>
        <v>|種別|クリーチャー|サブタイプ|吸血鬼|ホラー||</v>
      </c>
      <c r="B126" s="1" t="s">
        <v>1049</v>
      </c>
      <c r="C126" s="1" t="s">
        <v>1069</v>
      </c>
      <c r="D126" s="4" t="s">
        <v>5</v>
      </c>
      <c r="E126" s="1" t="s">
        <v>1069</v>
      </c>
      <c r="F126" s="1" t="str">
        <f>IF(R125=0,"",R125)</f>
        <v>クリーチャー</v>
      </c>
      <c r="G126" s="1" t="s">
        <v>1069</v>
      </c>
      <c r="H126" s="4" t="s">
        <v>1078</v>
      </c>
      <c r="I126" s="1" t="s">
        <v>1069</v>
      </c>
      <c r="J126" s="1" t="str">
        <f>IF(T125=0,"",T125)</f>
        <v>吸血鬼</v>
      </c>
      <c r="K126" s="1" t="s">
        <v>1069</v>
      </c>
      <c r="L126" s="1" t="str">
        <f>IF(U125=0,"",U125)</f>
        <v>ホラー</v>
      </c>
      <c r="M126" s="1" t="s">
        <v>1069</v>
      </c>
      <c r="N126" s="1" t="str">
        <f>IF(V125=0,"",V125)</f>
        <v/>
      </c>
      <c r="O126" s="1" t="s">
        <v>1069</v>
      </c>
      <c r="Q126" s="9" t="s">
        <v>1079</v>
      </c>
      <c r="R126" s="10" t="str">
        <f>INDEX(BD:BD,W122+1)</f>
        <v>あなたがカードを捨てたとき、あなたがコントロールする各吸血鬼は+1/+1の修正を受ける。</v>
      </c>
      <c r="S126" s="11"/>
      <c r="T126" s="11"/>
      <c r="U126" s="11"/>
      <c r="V126" s="12"/>
      <c r="W126" s="16"/>
      <c r="X126" s="8"/>
      <c r="Y126" s="8"/>
      <c r="Z126" s="8"/>
      <c r="AA126" s="30"/>
      <c r="BF126" s="9" t="s">
        <v>1049</v>
      </c>
      <c r="BG126" s="1">
        <v>125</v>
      </c>
    </row>
    <row r="127" spans="1:59">
      <c r="A127" s="1" t="str">
        <f t="shared" si="18"/>
        <v>|テキスト|&gt;|&gt;|&gt;|&gt;|あなたがカードを捨てたとき、あなたがコントロールする各吸血鬼は+1/+1の修正を受ける。|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あなたがカードを捨てたとき、あなたがコントロールする各吸血鬼は+1/+1の修正を受ける。</v>
      </c>
      <c r="O127" s="1" t="s">
        <v>1069</v>
      </c>
      <c r="Q127" s="14" t="s">
        <v>21</v>
      </c>
      <c r="R127" s="10" t="str">
        <f>INDEX(BE:BE,W122+1)</f>
        <v>When you Discard a card, each Vampire you control gets +1/+1.</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row>
    <row r="128" spans="1:59">
      <c r="A128" s="1" t="str">
        <f t="shared" si="18"/>
        <v>|英テキスト|&gt;|&gt;|&gt;|&gt;|When you Discard a card, each Vampire you control gets +1/+1.|</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When you Discard a card, each Vampire you control gets +1/+1.</v>
      </c>
      <c r="O128" s="1" t="s">
        <v>1069</v>
      </c>
      <c r="Q128" s="9" t="s">
        <v>12</v>
      </c>
      <c r="R128" s="10" t="str">
        <f>IF(INDEX(AX:AX,W122+1)="",0,INDEX(AX:AX,W122+1)&amp;"/"&amp;INDEX(AY:AY,W122+1))</f>
        <v>6/6</v>
      </c>
      <c r="S128" s="11"/>
      <c r="T128" s="11"/>
      <c r="U128" s="11"/>
      <c r="V128" s="12"/>
      <c r="W128" s="16"/>
      <c r="X128" s="9"/>
      <c r="Y128" s="28"/>
      <c r="Z128" s="28"/>
      <c r="AA128" s="29"/>
      <c r="BF128" s="9" t="s">
        <v>1049</v>
      </c>
      <c r="BG128" s="1">
        <v>127</v>
      </c>
    </row>
    <row r="129" spans="1:59">
      <c r="A129" s="1" t="str">
        <f t="shared" si="18"/>
        <v>|PT|&gt;|6/6|シールド数|&gt;||</v>
      </c>
      <c r="B129" s="1" t="s">
        <v>1049</v>
      </c>
      <c r="C129" s="1" t="s">
        <v>1069</v>
      </c>
      <c r="D129" s="1" t="s">
        <v>12</v>
      </c>
      <c r="E129" s="1" t="s">
        <v>1069</v>
      </c>
      <c r="F129" s="1" t="s">
        <v>1083</v>
      </c>
      <c r="G129" s="1" t="s">
        <v>1069</v>
      </c>
      <c r="H129" s="1" t="str">
        <f>IF(R128=0,"",R128)</f>
        <v>6/6</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row>
    <row r="130" spans="1:59">
      <c r="A130" s="1" t="str">
        <f t="shared" si="18"/>
        <v>&amp;br;&amp;br;</v>
      </c>
      <c r="B130" s="1" t="s">
        <v>1049</v>
      </c>
      <c r="C130" s="1" t="s">
        <v>1097</v>
      </c>
      <c r="R130" s="1"/>
      <c r="S130" s="1"/>
      <c r="T130" s="1"/>
      <c r="U130" s="1"/>
      <c r="V130" s="1"/>
      <c r="BF130" s="9" t="s">
        <v>1049</v>
      </c>
      <c r="BG130" s="1">
        <v>129</v>
      </c>
    </row>
    <row r="131" spans="1:59">
      <c r="A131" s="1" t="str">
        <f t="shared" si="18"/>
        <v>#back(text=戻る,left)</v>
      </c>
      <c r="B131" s="1" t="s">
        <v>1049</v>
      </c>
      <c r="C131" s="1" t="s">
        <v>1100</v>
      </c>
      <c r="R131" s="1"/>
      <c r="S131" s="1"/>
      <c r="T131" s="1"/>
      <c r="U131" s="1"/>
      <c r="V131" s="1"/>
      <c r="BF131" s="9" t="s">
        <v>1049</v>
      </c>
      <c r="BG131" s="1">
        <v>130</v>
      </c>
    </row>
    <row r="132" spans="1:59">
      <c r="A132" s="1" t="str">
        <f t="shared" si="18"/>
        <v>&amp;br;</v>
      </c>
      <c r="B132" s="1" t="s">
        <v>1049</v>
      </c>
      <c r="C132" s="1" t="s">
        <v>1048</v>
      </c>
      <c r="R132" s="1"/>
      <c r="S132" s="1"/>
      <c r="T132" s="1"/>
      <c r="U132" s="1"/>
      <c r="V132" s="1"/>
      <c r="BF132" s="9" t="s">
        <v>1049</v>
      </c>
      <c r="BG132" s="1">
        <v>131</v>
      </c>
    </row>
    <row r="133" spans="1:59">
      <c r="A133" s="1" t="str">
        <f t="shared" si="18"/>
        <v>#comment(above,nsize=[15],size=[30],num=[10])</v>
      </c>
      <c r="B133" s="1" t="s">
        <v>1049</v>
      </c>
      <c r="C133" s="1" t="s">
        <v>1108</v>
      </c>
      <c r="R133" s="1"/>
      <c r="S133" s="1"/>
      <c r="T133" s="1"/>
      <c r="U133" s="1"/>
      <c r="V133" s="1"/>
      <c r="BF133" s="9" t="s">
        <v>1049</v>
      </c>
      <c r="BG133" s="1">
        <v>132</v>
      </c>
    </row>
    <row r="134" spans="1:59">
      <c r="A134" s="1" t="str">
        <f t="shared" ref="A134:A197" si="29">CONCATENATE(C134,D134,E134,F134,G134,H134,I134,J134,K134,L134,M134,N134,O134,P134)</f>
        <v>&amp;br;&amp;br;</v>
      </c>
      <c r="B134" s="1" t="s">
        <v>1049</v>
      </c>
      <c r="C134" s="1" t="s">
        <v>1097</v>
      </c>
      <c r="R134" s="1"/>
      <c r="S134" s="1"/>
      <c r="T134" s="1"/>
      <c r="U134" s="1"/>
      <c r="V134" s="1"/>
      <c r="BF134" s="9" t="s">
        <v>1049</v>
      </c>
      <c r="BG134" s="1">
        <v>133</v>
      </c>
    </row>
    <row r="135" spans="1:59">
      <c r="A135" s="1" t="str">
        <f t="shared" si="29"/>
        <v/>
      </c>
      <c r="B135" s="1" t="s">
        <v>1049</v>
      </c>
      <c r="Q135" s="5"/>
      <c r="R135" s="6"/>
      <c r="S135" s="6"/>
      <c r="T135" s="6"/>
      <c r="U135" s="6"/>
      <c r="V135" s="7"/>
      <c r="W135" s="8">
        <v>11</v>
      </c>
      <c r="X135" s="5"/>
      <c r="Y135" s="26"/>
      <c r="Z135" s="26"/>
      <c r="AA135" s="27"/>
      <c r="BF135" s="9" t="s">
        <v>1049</v>
      </c>
      <c r="BG135" s="1">
        <v>134</v>
      </c>
    </row>
    <row r="136" spans="1:59">
      <c r="A136" s="1" t="str">
        <f t="shared" si="29"/>
        <v>*リリアナの誓い/Oath of Liliana</v>
      </c>
      <c r="B136" s="1" t="s">
        <v>1049</v>
      </c>
      <c r="C136" s="1" t="str">
        <f>"*"&amp;R136&amp;"/"&amp;T136</f>
        <v>*リリアナの誓い/Oath of Liliana</v>
      </c>
      <c r="Q136" s="9" t="s">
        <v>3</v>
      </c>
      <c r="R136" s="10" t="str">
        <f>INDEX(AJ:AJ,W135+1)</f>
        <v>リリアナの誓い</v>
      </c>
      <c r="S136" s="11" t="s">
        <v>4</v>
      </c>
      <c r="T136" s="10" t="str">
        <f>INDEX(AK:AK,W135+1)</f>
        <v>Oath of Liliana</v>
      </c>
      <c r="U136" s="11"/>
      <c r="V136" s="12"/>
      <c r="W136" s="13"/>
      <c r="X136" s="9"/>
      <c r="Y136" s="28"/>
      <c r="Z136" s="28"/>
      <c r="AA136" s="29"/>
      <c r="BF136" s="9" t="s">
        <v>1049</v>
      </c>
      <c r="BG136" s="1">
        <v>135</v>
      </c>
    </row>
    <row r="137" spans="1:59">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黒</v>
      </c>
      <c r="S137" s="15" t="s">
        <v>1</v>
      </c>
      <c r="T137" s="10" t="str">
        <f>INDEX(AG:AG,W135+1)</f>
        <v>レア</v>
      </c>
      <c r="U137" s="15" t="s">
        <v>2</v>
      </c>
      <c r="V137" s="10">
        <f>INDEX(AI:AI,W135+1)</f>
        <v>11</v>
      </c>
      <c r="W137" s="16"/>
      <c r="X137" s="10" t="str">
        <f>INDEX(AQ:AQ,W135+1)</f>
        <v>あなたのターン開始時に、2/2のゾンビ･トークンを1体召喚する。</v>
      </c>
      <c r="Y137" s="28"/>
      <c r="Z137" s="28"/>
      <c r="AA137" s="29"/>
      <c r="BF137" s="9" t="s">
        <v>1049</v>
      </c>
      <c r="BG137" s="1">
        <v>136</v>
      </c>
    </row>
    <row r="138" spans="1:59">
      <c r="A138" s="1" t="str">
        <f t="shared" si="29"/>
        <v>|色|黒|レアリティ|レア|マナコスト|11|</v>
      </c>
      <c r="B138" s="1" t="s">
        <v>1049</v>
      </c>
      <c r="C138" s="1" t="s">
        <v>1069</v>
      </c>
      <c r="D138" s="4" t="s">
        <v>0</v>
      </c>
      <c r="E138" s="1" t="s">
        <v>1069</v>
      </c>
      <c r="F138" s="1" t="str">
        <f>IF(R137=0,"",R137)</f>
        <v>黒</v>
      </c>
      <c r="G138" s="1" t="s">
        <v>1069</v>
      </c>
      <c r="H138" s="4" t="s">
        <v>1073</v>
      </c>
      <c r="I138" s="1" t="s">
        <v>1069</v>
      </c>
      <c r="J138" s="1" t="str">
        <f>IF(T137=0,"",T137)</f>
        <v>レア</v>
      </c>
      <c r="K138" s="1" t="s">
        <v>1069</v>
      </c>
      <c r="L138" s="4" t="s">
        <v>1074</v>
      </c>
      <c r="M138" s="1" t="s">
        <v>1069</v>
      </c>
      <c r="N138" s="1">
        <f>IF(V137=0,"",V137)</f>
        <v>11</v>
      </c>
      <c r="O138" s="1" t="s">
        <v>1069</v>
      </c>
      <c r="Q138" s="9" t="s">
        <v>5</v>
      </c>
      <c r="R138" s="10" t="str">
        <f>INDEX(AL:AL,W135+1)</f>
        <v>サポート</v>
      </c>
      <c r="S138" s="15" t="s">
        <v>1075</v>
      </c>
      <c r="T138" s="10">
        <f>INDEX(AN:AN,W135+1)</f>
        <v>0</v>
      </c>
      <c r="U138" s="10">
        <f>INDEX(AO:AO,W135+1)</f>
        <v>0</v>
      </c>
      <c r="V138" s="10">
        <f>INDEX(AP:AP,W135+1)</f>
        <v>0</v>
      </c>
      <c r="W138" s="16"/>
      <c r="X138" s="10" t="str">
        <f>INDEX(AZ:AZ,W135+1)</f>
        <v>あな</v>
      </c>
      <c r="Y138" s="10" t="str">
        <f>INDEX(BA:BA,W135+1)</f>
        <v/>
      </c>
      <c r="Z138" s="10" t="str">
        <f>INDEX(BB:BB,W135+1)</f>
        <v/>
      </c>
      <c r="AA138" s="10">
        <f>INDEX(BC:BC,W135+1)</f>
        <v>0</v>
      </c>
      <c r="BF138" s="9" t="s">
        <v>1049</v>
      </c>
      <c r="BG138" s="1">
        <v>137</v>
      </c>
    </row>
    <row r="139" spans="1:59">
      <c r="A139" s="1" t="str">
        <f t="shared" si="29"/>
        <v>|種別|サポート|サブタイプ||||</v>
      </c>
      <c r="B139" s="1" t="s">
        <v>1049</v>
      </c>
      <c r="C139" s="1" t="s">
        <v>1069</v>
      </c>
      <c r="D139" s="4" t="s">
        <v>5</v>
      </c>
      <c r="E139" s="1" t="s">
        <v>1069</v>
      </c>
      <c r="F139" s="1" t="str">
        <f>IF(R138=0,"",R138)</f>
        <v>サポート</v>
      </c>
      <c r="G139" s="1" t="s">
        <v>1069</v>
      </c>
      <c r="H139" s="4" t="s">
        <v>1078</v>
      </c>
      <c r="I139" s="1" t="s">
        <v>1069</v>
      </c>
      <c r="J139" s="1" t="str">
        <f>IF(T138=0,"",T138)</f>
        <v/>
      </c>
      <c r="K139" s="1" t="s">
        <v>1069</v>
      </c>
      <c r="L139" s="1" t="str">
        <f>IF(U138=0,"",U138)</f>
        <v/>
      </c>
      <c r="M139" s="1" t="s">
        <v>1069</v>
      </c>
      <c r="N139" s="1" t="str">
        <f>IF(V138=0,"",V138)</f>
        <v/>
      </c>
      <c r="O139" s="1" t="s">
        <v>1069</v>
      </c>
      <c r="Q139" s="9" t="s">
        <v>1079</v>
      </c>
      <c r="R139" s="10" t="str">
        <f>INDEX(BD:BD,W135+1)</f>
        <v>あなたのターン開始時に、2/2のゾンビ･トークンを1体召喚する。&amp;br;このサポートがボードに出たとき、対戦相手がコントロールするクリーチャー1体対象とし、それを破壊する。</v>
      </c>
      <c r="S139" s="11"/>
      <c r="T139" s="11"/>
      <c r="U139" s="11"/>
      <c r="V139" s="12"/>
      <c r="W139" s="16"/>
      <c r="X139" s="8"/>
      <c r="Y139" s="8"/>
      <c r="Z139" s="8"/>
      <c r="AA139" s="30"/>
      <c r="BF139" s="9" t="s">
        <v>1049</v>
      </c>
      <c r="BG139" s="1">
        <v>138</v>
      </c>
    </row>
    <row r="140" spans="1:59">
      <c r="A140" s="1" t="str">
        <f t="shared" si="29"/>
        <v>|テキスト|&gt;|&gt;|&gt;|&gt;|あなたのターン開始時に、2/2のゾンビ･トークンを1体召喚する。&amp;br;このサポートがボードに出たとき、対戦相手がコントロールするクリーチャー1体対象とし、それを破壊する。|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あなたのターン開始時に、2/2のゾンビ･トークンを1体召喚する。&amp;br;このサポートがボードに出たとき、対戦相手がコントロールするクリーチャー1体対象とし、それを破壊する。</v>
      </c>
      <c r="O140" s="1" t="s">
        <v>1069</v>
      </c>
      <c r="Q140" s="14" t="s">
        <v>21</v>
      </c>
      <c r="R140" s="10" t="str">
        <f>INDEX(BE:BE,W135+1)</f>
        <v>At the beginning of your turn, you summon 1 2/2 Zombie token.&amp;br;When this support enters the board, target creature your opponent controls is Destroyed.</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row>
    <row r="141" spans="1:59">
      <c r="A141" s="1" t="str">
        <f t="shared" si="29"/>
        <v>|英テキスト|&gt;|&gt;|&gt;|&gt;|At the beginning of your turn, you summon 1 2/2 Zombie token.&amp;br;When this support enters the board, target creature your opponent controls is Destroyed.|</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At the beginning of your turn, you summon 1 2/2 Zombie token.&amp;br;When this support enters the board, target creature your opponent controls is Destroyed.</v>
      </c>
      <c r="O141" s="1" t="s">
        <v>1069</v>
      </c>
      <c r="Q141" s="9" t="s">
        <v>12</v>
      </c>
      <c r="R141" s="10">
        <f>IF(INDEX(AX:AX,W135+1)="",0,INDEX(AX:AX,W135+1)&amp;"/"&amp;INDEX(AY:AY,W135+1))</f>
        <v>0</v>
      </c>
      <c r="S141" s="11"/>
      <c r="T141" s="11"/>
      <c r="U141" s="11"/>
      <c r="V141" s="12"/>
      <c r="W141" s="16"/>
      <c r="X141" s="9"/>
      <c r="Y141" s="28"/>
      <c r="Z141" s="28"/>
      <c r="AA141" s="29"/>
      <c r="BF141" s="9" t="s">
        <v>1049</v>
      </c>
      <c r="BG141" s="1">
        <v>140</v>
      </c>
    </row>
    <row r="142" spans="1:59">
      <c r="A142" s="1" t="str">
        <f t="shared" si="29"/>
        <v>|PT|&gt;||シールド数|&gt;|3|</v>
      </c>
      <c r="B142" s="1" t="s">
        <v>1049</v>
      </c>
      <c r="C142" s="1" t="s">
        <v>1069</v>
      </c>
      <c r="D142" s="1" t="s">
        <v>12</v>
      </c>
      <c r="E142" s="1" t="s">
        <v>1069</v>
      </c>
      <c r="F142" s="1" t="s">
        <v>1083</v>
      </c>
      <c r="G142" s="1" t="s">
        <v>1069</v>
      </c>
      <c r="H142" s="1" t="str">
        <f>IF(R141=0,"",R141)</f>
        <v/>
      </c>
      <c r="I142" s="1" t="s">
        <v>1069</v>
      </c>
      <c r="J142" s="1" t="s">
        <v>1092</v>
      </c>
      <c r="K142" s="1" t="s">
        <v>1069</v>
      </c>
      <c r="L142" s="1" t="s">
        <v>1083</v>
      </c>
      <c r="M142" s="1" t="s">
        <v>1069</v>
      </c>
      <c r="N142" s="1">
        <f>IF(R142=0,"",R142)</f>
        <v>3</v>
      </c>
      <c r="O142" s="1" t="s">
        <v>1069</v>
      </c>
      <c r="Q142" s="17" t="s">
        <v>13</v>
      </c>
      <c r="R142" s="10">
        <f>INDEX(AW:AW,W135+1)</f>
        <v>3</v>
      </c>
      <c r="S142" s="18"/>
      <c r="T142" s="18"/>
      <c r="U142" s="18"/>
      <c r="V142" s="19"/>
      <c r="W142" s="20"/>
      <c r="X142" s="21"/>
      <c r="Y142" s="31"/>
      <c r="Z142" s="31"/>
      <c r="AA142" s="32"/>
      <c r="BF142" s="9" t="s">
        <v>1049</v>
      </c>
      <c r="BG142" s="1">
        <v>141</v>
      </c>
    </row>
    <row r="143" spans="1:59">
      <c r="A143" s="1" t="str">
        <f t="shared" si="29"/>
        <v>&amp;br;&amp;br;</v>
      </c>
      <c r="B143" s="1" t="s">
        <v>1049</v>
      </c>
      <c r="C143" s="1" t="s">
        <v>1097</v>
      </c>
      <c r="R143" s="1"/>
      <c r="S143" s="1"/>
      <c r="T143" s="1"/>
      <c r="U143" s="1"/>
      <c r="V143" s="1"/>
      <c r="BF143" s="9" t="s">
        <v>1049</v>
      </c>
      <c r="BG143" s="1">
        <v>142</v>
      </c>
    </row>
    <row r="144" spans="1:59">
      <c r="A144" s="1" t="str">
        <f t="shared" si="29"/>
        <v>#back(text=戻る,left)</v>
      </c>
      <c r="B144" s="1" t="s">
        <v>1049</v>
      </c>
      <c r="C144" s="1" t="s">
        <v>1100</v>
      </c>
      <c r="R144" s="1"/>
      <c r="S144" s="1"/>
      <c r="T144" s="1"/>
      <c r="U144" s="1"/>
      <c r="V144" s="1"/>
      <c r="BF144" s="9" t="s">
        <v>1049</v>
      </c>
      <c r="BG144" s="1">
        <v>143</v>
      </c>
    </row>
    <row r="145" spans="1:59">
      <c r="A145" s="1" t="str">
        <f t="shared" si="29"/>
        <v>&amp;br;</v>
      </c>
      <c r="B145" s="1" t="s">
        <v>1049</v>
      </c>
      <c r="C145" s="1" t="s">
        <v>1048</v>
      </c>
      <c r="R145" s="1"/>
      <c r="S145" s="1"/>
      <c r="T145" s="1"/>
      <c r="U145" s="1"/>
      <c r="V145" s="1"/>
      <c r="BF145" s="9" t="s">
        <v>1049</v>
      </c>
      <c r="BG145" s="1">
        <v>144</v>
      </c>
    </row>
    <row r="146" spans="1:59">
      <c r="A146" s="1" t="str">
        <f t="shared" si="29"/>
        <v>#comment(above,nsize=[15],size=[30],num=[10])</v>
      </c>
      <c r="B146" s="1" t="s">
        <v>1049</v>
      </c>
      <c r="C146" s="1" t="s">
        <v>1108</v>
      </c>
      <c r="R146" s="1"/>
      <c r="S146" s="1"/>
      <c r="T146" s="1"/>
      <c r="U146" s="1"/>
      <c r="V146" s="1"/>
      <c r="BF146" s="9" t="s">
        <v>1049</v>
      </c>
      <c r="BG146" s="1">
        <v>145</v>
      </c>
    </row>
    <row r="147" spans="1:59">
      <c r="A147" s="1" t="str">
        <f t="shared" si="29"/>
        <v>&amp;br;&amp;br;</v>
      </c>
      <c r="B147" s="1" t="s">
        <v>1049</v>
      </c>
      <c r="C147" s="1" t="s">
        <v>1097</v>
      </c>
      <c r="R147" s="1"/>
      <c r="S147" s="1"/>
      <c r="T147" s="1"/>
      <c r="U147" s="1"/>
      <c r="V147" s="1"/>
      <c r="BF147" s="9" t="s">
        <v>1049</v>
      </c>
      <c r="BG147" s="1">
        <v>146</v>
      </c>
    </row>
    <row r="148" spans="1:59">
      <c r="A148" s="1" t="str">
        <f t="shared" si="29"/>
        <v/>
      </c>
      <c r="B148" s="1" t="s">
        <v>1049</v>
      </c>
      <c r="Q148" s="5"/>
      <c r="R148" s="6"/>
      <c r="S148" s="6"/>
      <c r="T148" s="6"/>
      <c r="U148" s="6"/>
      <c r="V148" s="7"/>
      <c r="W148" s="8">
        <v>12</v>
      </c>
      <c r="X148" s="5"/>
      <c r="Y148" s="26"/>
      <c r="Z148" s="26"/>
      <c r="AA148" s="27"/>
      <c r="BF148" s="9" t="s">
        <v>1049</v>
      </c>
      <c r="BG148" s="1">
        <v>147</v>
      </c>
    </row>
    <row r="149" spans="1:59">
      <c r="A149" s="1" t="str">
        <f t="shared" si="29"/>
        <v>*地獄の樹/Tree of Perdition</v>
      </c>
      <c r="B149" s="1" t="s">
        <v>1049</v>
      </c>
      <c r="C149" s="1" t="str">
        <f>"*"&amp;R149&amp;"/"&amp;T149</f>
        <v>*地獄の樹/Tree of Perdition</v>
      </c>
      <c r="Q149" s="9" t="s">
        <v>3</v>
      </c>
      <c r="R149" s="10" t="str">
        <f>INDEX(AJ:AJ,W148+1)</f>
        <v>地獄の樹</v>
      </c>
      <c r="S149" s="11" t="s">
        <v>4</v>
      </c>
      <c r="T149" s="10" t="str">
        <f>INDEX(AK:AK,W148+1)</f>
        <v>Tree of Perdition</v>
      </c>
      <c r="U149" s="11"/>
      <c r="V149" s="12"/>
      <c r="W149" s="13"/>
      <c r="X149" s="9"/>
      <c r="Y149" s="28"/>
      <c r="Z149" s="28"/>
      <c r="AA149" s="29"/>
      <c r="BF149" s="9" t="s">
        <v>1049</v>
      </c>
      <c r="BG149" s="1">
        <v>148</v>
      </c>
    </row>
    <row r="150" spans="1:59">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黒</v>
      </c>
      <c r="S150" s="15" t="s">
        <v>1</v>
      </c>
      <c r="T150" s="10" t="str">
        <f>INDEX(AG:AG,W148+1)</f>
        <v>神話レア</v>
      </c>
      <c r="U150" s="15" t="s">
        <v>2</v>
      </c>
      <c r="V150" s="10">
        <f>INDEX(AI:AI,W148+1)</f>
        <v>18</v>
      </c>
      <c r="W150" s="16"/>
      <c r="X150" s="10" t="str">
        <f>INDEX(AQ:AQ,W148+1)</f>
        <v>ディフェンダー</v>
      </c>
      <c r="Y150" s="28"/>
      <c r="Z150" s="28"/>
      <c r="AA150" s="29"/>
      <c r="BF150" s="9" t="s">
        <v>1049</v>
      </c>
      <c r="BG150" s="1">
        <v>149</v>
      </c>
    </row>
    <row r="151" spans="1:59">
      <c r="A151" s="1" t="str">
        <f t="shared" si="29"/>
        <v>|色|黒|レアリティ|神話レア|マナコスト|18|</v>
      </c>
      <c r="B151" s="1" t="s">
        <v>1049</v>
      </c>
      <c r="C151" s="1" t="s">
        <v>1069</v>
      </c>
      <c r="D151" s="4" t="s">
        <v>0</v>
      </c>
      <c r="E151" s="1" t="s">
        <v>1069</v>
      </c>
      <c r="F151" s="1" t="str">
        <f>IF(R150=0,"",R150)</f>
        <v>黒</v>
      </c>
      <c r="G151" s="1" t="s">
        <v>1069</v>
      </c>
      <c r="H151" s="4" t="s">
        <v>1073</v>
      </c>
      <c r="I151" s="1" t="s">
        <v>1069</v>
      </c>
      <c r="J151" s="1" t="str">
        <f>IF(T150=0,"",T150)</f>
        <v>神話レア</v>
      </c>
      <c r="K151" s="1" t="s">
        <v>1069</v>
      </c>
      <c r="L151" s="4" t="s">
        <v>1074</v>
      </c>
      <c r="M151" s="1" t="s">
        <v>1069</v>
      </c>
      <c r="N151" s="1">
        <f>IF(V150=0,"",V150)</f>
        <v>18</v>
      </c>
      <c r="O151" s="1" t="s">
        <v>1069</v>
      </c>
      <c r="Q151" s="9" t="s">
        <v>5</v>
      </c>
      <c r="R151" s="10" t="str">
        <f>INDEX(AL:AL,W148+1)</f>
        <v>クリーチャー</v>
      </c>
      <c r="S151" s="15" t="s">
        <v>1075</v>
      </c>
      <c r="T151" s="10" t="str">
        <f>INDEX(AN:AN,W148+1)</f>
        <v>植物</v>
      </c>
      <c r="U151" s="10">
        <f>INDEX(AO:AO,W148+1)</f>
        <v>0</v>
      </c>
      <c r="V151" s="10">
        <f>INDEX(AP:AP,W148+1)</f>
        <v>0</v>
      </c>
      <c r="W151" s="16"/>
      <c r="X151" s="10" t="str">
        <f>INDEX(AZ:AZ,W148+1)</f>
        <v>ディ</v>
      </c>
      <c r="Y151" s="10" t="str">
        <f>INDEX(BA:BA,W148+1)</f>
        <v/>
      </c>
      <c r="Z151" s="10" t="str">
        <f>INDEX(BB:BB,W148+1)</f>
        <v/>
      </c>
      <c r="AA151" s="10">
        <f>INDEX(BC:BC,W148+1)</f>
        <v>0</v>
      </c>
      <c r="BF151" s="9" t="s">
        <v>1049</v>
      </c>
      <c r="BG151" s="1">
        <v>150</v>
      </c>
    </row>
    <row r="152" spans="1:59">
      <c r="A152" s="1" t="str">
        <f t="shared" si="29"/>
        <v>|種別|クリーチャー|サブタイプ|植物|||</v>
      </c>
      <c r="B152" s="1" t="s">
        <v>1049</v>
      </c>
      <c r="C152" s="1" t="s">
        <v>1069</v>
      </c>
      <c r="D152" s="4" t="s">
        <v>5</v>
      </c>
      <c r="E152" s="1" t="s">
        <v>1069</v>
      </c>
      <c r="F152" s="1" t="str">
        <f>IF(R151=0,"",R151)</f>
        <v>クリーチャー</v>
      </c>
      <c r="G152" s="1" t="s">
        <v>1069</v>
      </c>
      <c r="H152" s="4" t="s">
        <v>1078</v>
      </c>
      <c r="I152" s="1" t="s">
        <v>1069</v>
      </c>
      <c r="J152" s="1" t="str">
        <f>IF(T151=0,"",T151)</f>
        <v>植物</v>
      </c>
      <c r="K152" s="1" t="s">
        <v>1069</v>
      </c>
      <c r="L152" s="1" t="str">
        <f>IF(U151=0,"",U151)</f>
        <v/>
      </c>
      <c r="M152" s="1" t="s">
        <v>1069</v>
      </c>
      <c r="N152" s="1" t="str">
        <f>IF(V151=0,"",V151)</f>
        <v/>
      </c>
      <c r="O152" s="1" t="s">
        <v>1069</v>
      </c>
      <c r="Q152" s="9" t="s">
        <v>1079</v>
      </c>
      <c r="R152" s="10" t="str">
        <f>INDEX(BD:BD,W148+1)</f>
        <v>ディフェンダー&amp;br;このクリーチャーがダメージを受けたとき、対戦相手は、このクリーチャーの最大タフネスとこのクリーチャーのその時点でのタフネスの差に等しい点数のダメージを受ける。</v>
      </c>
      <c r="S152" s="11"/>
      <c r="T152" s="11"/>
      <c r="U152" s="11"/>
      <c r="V152" s="12"/>
      <c r="W152" s="16"/>
      <c r="X152" s="8"/>
      <c r="Y152" s="8"/>
      <c r="Z152" s="8"/>
      <c r="AA152" s="30"/>
      <c r="BF152" s="9" t="s">
        <v>1049</v>
      </c>
      <c r="BG152" s="1">
        <v>151</v>
      </c>
    </row>
    <row r="153" spans="1:59">
      <c r="A153" s="1" t="str">
        <f t="shared" si="29"/>
        <v>|テキスト|&gt;|&gt;|&gt;|&gt;|ディフェンダー&amp;br;このクリーチャーがダメージを受けたとき、対戦相手は、このクリーチャーの最大タフネスとこのクリーチャーのその時点でのタフネスの差に等しい点数のダメージを受け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ディフェンダー&amp;br;このクリーチャーがダメージを受けたとき、対戦相手は、このクリーチャーの最大タフネスとこのクリーチャーのその時点でのタフネスの差に等しい点数のダメージを受ける。</v>
      </c>
      <c r="O153" s="1" t="s">
        <v>1069</v>
      </c>
      <c r="Q153" s="14" t="s">
        <v>21</v>
      </c>
      <c r="R153" s="10" t="str">
        <f>INDEX(BE:BE,W148+1)</f>
        <v>When this creature takes damage, your opponent takes damage equal to the difference between this creature's  maximum toughness and this creature's current toughness.</v>
      </c>
      <c r="S153" s="11" t="s">
        <v>1173</v>
      </c>
      <c r="T153" s="10" t="str">
        <f>IF(X153="","",X153&amp;IF(Y153="",""," "&amp;Y153)&amp;IF(Z153="",""," "&amp;Z153)&amp;IF(AA153="",""," "&amp;AA153))</f>
        <v>Defender  </v>
      </c>
      <c r="U153" s="11"/>
      <c r="V153" s="12"/>
      <c r="W153" s="16" t="s">
        <v>1084</v>
      </c>
      <c r="X153" s="9" t="str">
        <f t="shared" ref="X153:AA153" si="33">IF(ISERROR(IF(LEN(X152)&gt;1,X152,VLOOKUP(X151,$AC:$AD,2,FALSE))),"",IF(LEN(X152)&gt;1,X152,VLOOKUP(X151,$AC:$AD,2,FALSE)))</f>
        <v>Defender</v>
      </c>
      <c r="Y153" s="9" t="str">
        <f t="shared" si="33"/>
        <v/>
      </c>
      <c r="Z153" s="9" t="str">
        <f t="shared" si="33"/>
        <v/>
      </c>
      <c r="AA153" s="9" t="str">
        <f t="shared" si="33"/>
        <v> </v>
      </c>
      <c r="BF153" s="9" t="s">
        <v>1049</v>
      </c>
      <c r="BG153" s="1">
        <v>152</v>
      </c>
    </row>
    <row r="154" spans="1:59">
      <c r="A154" s="1" t="str">
        <f t="shared" si="29"/>
        <v>|英テキスト|&gt;|&gt;|&gt;|&gt;|Defender  &amp;br;When this creature takes damage, your opponent takes damage equal to the difference between this creature's  maximum toughness and this creature's current toughness.|</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Defender  &amp;br;When this creature takes damage, your opponent takes damage equal to the difference between this creature's  maximum toughness and this creature's current toughness.</v>
      </c>
      <c r="O154" s="1" t="s">
        <v>1069</v>
      </c>
      <c r="Q154" s="9" t="s">
        <v>12</v>
      </c>
      <c r="R154" s="10" t="str">
        <f>IF(INDEX(AX:AX,W148+1)="",0,INDEX(AX:AX,W148+1)&amp;"/"&amp;INDEX(AY:AY,W148+1))</f>
        <v>1/13</v>
      </c>
      <c r="S154" s="11"/>
      <c r="T154" s="11"/>
      <c r="U154" s="11"/>
      <c r="V154" s="12"/>
      <c r="W154" s="16"/>
      <c r="X154" s="9"/>
      <c r="Y154" s="28"/>
      <c r="Z154" s="28"/>
      <c r="AA154" s="29"/>
      <c r="BF154" s="9" t="s">
        <v>1049</v>
      </c>
      <c r="BG154" s="1">
        <v>153</v>
      </c>
    </row>
    <row r="155" spans="1:59">
      <c r="A155" s="1" t="str">
        <f t="shared" si="29"/>
        <v>|PT|&gt;|1/13|シールド数|&gt;||</v>
      </c>
      <c r="B155" s="1" t="s">
        <v>1049</v>
      </c>
      <c r="C155" s="1" t="s">
        <v>1069</v>
      </c>
      <c r="D155" s="1" t="s">
        <v>12</v>
      </c>
      <c r="E155" s="1" t="s">
        <v>1069</v>
      </c>
      <c r="F155" s="1" t="s">
        <v>1083</v>
      </c>
      <c r="G155" s="1" t="s">
        <v>1069</v>
      </c>
      <c r="H155" s="1" t="str">
        <f>IF(R154=0,"",R154)</f>
        <v>1/13</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row>
    <row r="156" spans="1:59">
      <c r="A156" s="1" t="str">
        <f t="shared" si="29"/>
        <v>&amp;br;&amp;br;</v>
      </c>
      <c r="B156" s="1" t="s">
        <v>1049</v>
      </c>
      <c r="C156" s="1" t="s">
        <v>1097</v>
      </c>
      <c r="R156" s="1"/>
      <c r="S156" s="1"/>
      <c r="T156" s="1"/>
      <c r="U156" s="1"/>
      <c r="V156" s="1"/>
      <c r="BF156" s="9" t="s">
        <v>1049</v>
      </c>
      <c r="BG156" s="1">
        <v>155</v>
      </c>
    </row>
    <row r="157" spans="1:59">
      <c r="A157" s="1" t="str">
        <f t="shared" si="29"/>
        <v>#back(text=戻る,left)</v>
      </c>
      <c r="B157" s="1" t="s">
        <v>1049</v>
      </c>
      <c r="C157" s="1" t="s">
        <v>1100</v>
      </c>
      <c r="R157" s="1"/>
      <c r="S157" s="1"/>
      <c r="T157" s="1"/>
      <c r="U157" s="1"/>
      <c r="V157" s="1"/>
      <c r="BF157" s="9" t="s">
        <v>1049</v>
      </c>
      <c r="BG157" s="1">
        <v>156</v>
      </c>
    </row>
    <row r="158" spans="1:59">
      <c r="A158" s="1" t="str">
        <f t="shared" si="29"/>
        <v>&amp;br;</v>
      </c>
      <c r="B158" s="1" t="s">
        <v>1049</v>
      </c>
      <c r="C158" s="1" t="s">
        <v>1048</v>
      </c>
      <c r="R158" s="1"/>
      <c r="S158" s="1"/>
      <c r="T158" s="1"/>
      <c r="U158" s="1"/>
      <c r="V158" s="1"/>
      <c r="BF158" s="9" t="s">
        <v>1049</v>
      </c>
      <c r="BG158" s="1">
        <v>157</v>
      </c>
    </row>
    <row r="159" spans="1:59">
      <c r="A159" s="1" t="str">
        <f t="shared" si="29"/>
        <v>#comment(above,nsize=[15],size=[30],num=[10])</v>
      </c>
      <c r="B159" s="1" t="s">
        <v>1049</v>
      </c>
      <c r="C159" s="1" t="s">
        <v>1108</v>
      </c>
      <c r="R159" s="1"/>
      <c r="S159" s="1"/>
      <c r="T159" s="1"/>
      <c r="U159" s="1"/>
      <c r="V159" s="1"/>
      <c r="BF159" s="9" t="s">
        <v>1049</v>
      </c>
      <c r="BG159" s="1">
        <v>158</v>
      </c>
    </row>
    <row r="160" spans="1:59">
      <c r="A160" s="1" t="str">
        <f t="shared" si="29"/>
        <v>&amp;br;&amp;br;</v>
      </c>
      <c r="B160" s="1" t="s">
        <v>1049</v>
      </c>
      <c r="C160" s="1" t="s">
        <v>1097</v>
      </c>
      <c r="R160" s="1"/>
      <c r="S160" s="1"/>
      <c r="T160" s="1"/>
      <c r="U160" s="1"/>
      <c r="V160" s="1"/>
      <c r="BF160" s="9" t="s">
        <v>1049</v>
      </c>
      <c r="BG160" s="1">
        <v>159</v>
      </c>
    </row>
    <row r="161" spans="1:59">
      <c r="A161" s="1" t="str">
        <f t="shared" si="29"/>
        <v/>
      </c>
      <c r="B161" s="1" t="s">
        <v>1049</v>
      </c>
      <c r="Q161" s="5"/>
      <c r="R161" s="6"/>
      <c r="S161" s="6"/>
      <c r="T161" s="6"/>
      <c r="U161" s="6"/>
      <c r="V161" s="7"/>
      <c r="W161" s="8">
        <v>13</v>
      </c>
      <c r="X161" s="5"/>
      <c r="Y161" s="26"/>
      <c r="Z161" s="26"/>
      <c r="AA161" s="27"/>
      <c r="BF161" s="9" t="s">
        <v>1049</v>
      </c>
      <c r="BG161" s="1">
        <v>160</v>
      </c>
    </row>
    <row r="162" spans="1:59">
      <c r="A162" s="1" t="str">
        <f t="shared" si="29"/>
        <v>*0/0</v>
      </c>
      <c r="B162" s="1" t="s">
        <v>1049</v>
      </c>
      <c r="C162" s="1" t="str">
        <f>"*"&amp;R162&amp;"/"&amp;T162</f>
        <v>*0/0</v>
      </c>
      <c r="Q162" s="9" t="s">
        <v>3</v>
      </c>
      <c r="R162" s="10">
        <f>INDEX(AJ:AJ,W161+1)</f>
        <v>0</v>
      </c>
      <c r="S162" s="11" t="s">
        <v>4</v>
      </c>
      <c r="T162" s="10">
        <f>INDEX(AK:AK,W161+1)</f>
        <v>0</v>
      </c>
      <c r="U162" s="11"/>
      <c r="V162" s="12"/>
      <c r="W162" s="13"/>
      <c r="X162" s="9"/>
      <c r="Y162" s="28"/>
      <c r="Z162" s="28"/>
      <c r="AA162" s="29"/>
      <c r="BF162" s="9" t="s">
        <v>1049</v>
      </c>
      <c r="BG162" s="1">
        <v>161</v>
      </c>
    </row>
    <row r="163" spans="1:59">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黒</v>
      </c>
      <c r="S163" s="15" t="s">
        <v>1</v>
      </c>
      <c r="T163" s="10">
        <f>INDEX(AG:AG,W161+1)</f>
        <v>0</v>
      </c>
      <c r="U163" s="15" t="s">
        <v>2</v>
      </c>
      <c r="V163" s="10">
        <f>INDEX(AI:AI,W161+1)</f>
        <v>0</v>
      </c>
      <c r="W163" s="16"/>
      <c r="X163" s="10">
        <f>INDEX(AQ:AQ,W161+1)</f>
        <v>0</v>
      </c>
      <c r="Y163" s="28"/>
      <c r="Z163" s="28"/>
      <c r="AA163" s="29"/>
      <c r="BF163" s="9" t="s">
        <v>1049</v>
      </c>
      <c r="BG163" s="1">
        <v>162</v>
      </c>
    </row>
    <row r="164" spans="1:59">
      <c r="A164" s="1" t="str">
        <f t="shared" si="29"/>
        <v>|色|黒|レアリティ||マナコスト||</v>
      </c>
      <c r="B164" s="1" t="s">
        <v>1049</v>
      </c>
      <c r="C164" s="1" t="s">
        <v>1069</v>
      </c>
      <c r="D164" s="4" t="s">
        <v>0</v>
      </c>
      <c r="E164" s="1" t="s">
        <v>1069</v>
      </c>
      <c r="F164" s="1" t="str">
        <f>IF(R163=0,"",R163)</f>
        <v>黒</v>
      </c>
      <c r="G164" s="1" t="s">
        <v>1069</v>
      </c>
      <c r="H164" s="4" t="s">
        <v>1073</v>
      </c>
      <c r="I164" s="1" t="s">
        <v>1069</v>
      </c>
      <c r="J164" s="1" t="str">
        <f>IF(T163=0,"",T163)</f>
        <v/>
      </c>
      <c r="K164" s="1" t="s">
        <v>1069</v>
      </c>
      <c r="L164" s="4" t="s">
        <v>1074</v>
      </c>
      <c r="M164" s="1" t="s">
        <v>1069</v>
      </c>
      <c r="N164" s="1" t="str">
        <f>IF(V163=0,"",V163)</f>
        <v/>
      </c>
      <c r="O164" s="1" t="s">
        <v>1069</v>
      </c>
      <c r="Q164" s="9" t="s">
        <v>5</v>
      </c>
      <c r="R164" s="10">
        <f>INDEX(AL:AL,W161+1)</f>
        <v>0</v>
      </c>
      <c r="S164" s="15" t="s">
        <v>1075</v>
      </c>
      <c r="T164" s="10">
        <f>INDEX(AN:AN,W161+1)</f>
        <v>0</v>
      </c>
      <c r="U164" s="10">
        <f>INDEX(AO:AO,W161+1)</f>
        <v>0</v>
      </c>
      <c r="V164" s="10">
        <f>INDEX(AP:AP,W161+1)</f>
        <v>0</v>
      </c>
      <c r="W164" s="16"/>
      <c r="X164" s="10" t="str">
        <f>INDEX(AZ:AZ,W161+1)</f>
        <v/>
      </c>
      <c r="Y164" s="10" t="str">
        <f>INDEX(BA:BA,W161+1)</f>
        <v/>
      </c>
      <c r="Z164" s="10" t="str">
        <f>INDEX(BB:BB,W161+1)</f>
        <v/>
      </c>
      <c r="AA164" s="10">
        <f>INDEX(BC:BC,W161+1)</f>
        <v>0</v>
      </c>
      <c r="BF164" s="9" t="s">
        <v>1049</v>
      </c>
      <c r="BG164" s="1">
        <v>163</v>
      </c>
    </row>
    <row r="165" spans="1:59">
      <c r="A165" s="1" t="str">
        <f t="shared" si="29"/>
        <v>|種別||サブタイプ||||</v>
      </c>
      <c r="B165" s="1" t="s">
        <v>1049</v>
      </c>
      <c r="C165" s="1" t="s">
        <v>1069</v>
      </c>
      <c r="D165" s="4" t="s">
        <v>5</v>
      </c>
      <c r="E165" s="1" t="s">
        <v>1069</v>
      </c>
      <c r="F165" s="1" t="str">
        <f>IF(R164=0,"",R164)</f>
        <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
      </c>
      <c r="S165" s="11"/>
      <c r="T165" s="11"/>
      <c r="U165" s="11"/>
      <c r="V165" s="12"/>
      <c r="W165" s="16"/>
      <c r="X165" s="8"/>
      <c r="Y165" s="8"/>
      <c r="Z165" s="8"/>
      <c r="AA165" s="30"/>
      <c r="BF165" s="9" t="s">
        <v>1049</v>
      </c>
      <c r="BG165" s="1">
        <v>164</v>
      </c>
    </row>
    <row r="166" spans="1:59">
      <c r="A166" s="1" t="str">
        <f t="shared" si="29"/>
        <v>|テキスト|&gt;|&gt;|&gt;|&gt;||</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
      </c>
      <c r="O166" s="1" t="s">
        <v>1069</v>
      </c>
      <c r="Q166" s="14" t="s">
        <v>21</v>
      </c>
      <c r="R166" s="10" t="str">
        <f>INDEX(BE:BE,W161+1)</f>
        <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row>
    <row r="167" spans="1:59">
      <c r="A167" s="1" t="str">
        <f t="shared" si="29"/>
        <v>|英テキスト|&gt;|&gt;|&gt;|&gt;||</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
      </c>
      <c r="O167" s="1" t="s">
        <v>1069</v>
      </c>
      <c r="Q167" s="9" t="s">
        <v>12</v>
      </c>
      <c r="R167" s="10">
        <f>IF(INDEX(AX:AX,W161+1)="",0,INDEX(AX:AX,W161+1)&amp;"/"&amp;INDEX(AY:AY,W161+1))</f>
        <v>0</v>
      </c>
      <c r="S167" s="11"/>
      <c r="T167" s="11"/>
      <c r="U167" s="11"/>
      <c r="V167" s="12"/>
      <c r="W167" s="16"/>
      <c r="X167" s="9"/>
      <c r="Y167" s="28"/>
      <c r="Z167" s="28"/>
      <c r="AA167" s="29"/>
      <c r="BF167" s="9" t="s">
        <v>1049</v>
      </c>
      <c r="BG167" s="1">
        <v>166</v>
      </c>
    </row>
    <row r="168" spans="1:59">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row>
    <row r="169" spans="1:59">
      <c r="A169" s="1" t="str">
        <f t="shared" si="29"/>
        <v>&amp;br;&amp;br;</v>
      </c>
      <c r="B169" s="1" t="s">
        <v>1049</v>
      </c>
      <c r="C169" s="1" t="s">
        <v>1097</v>
      </c>
      <c r="R169" s="1"/>
      <c r="S169" s="1"/>
      <c r="T169" s="1"/>
      <c r="U169" s="1"/>
      <c r="V169" s="1"/>
      <c r="BF169" s="9" t="s">
        <v>1049</v>
      </c>
      <c r="BG169" s="1">
        <v>168</v>
      </c>
    </row>
    <row r="170" spans="1:59">
      <c r="A170" s="1" t="str">
        <f t="shared" si="29"/>
        <v>#back(text=戻る,left)</v>
      </c>
      <c r="B170" s="1" t="s">
        <v>1049</v>
      </c>
      <c r="C170" s="1" t="s">
        <v>1100</v>
      </c>
      <c r="R170" s="1"/>
      <c r="S170" s="1"/>
      <c r="T170" s="1"/>
      <c r="U170" s="1"/>
      <c r="V170" s="1"/>
      <c r="BF170" s="9" t="s">
        <v>1049</v>
      </c>
      <c r="BG170" s="1">
        <v>169</v>
      </c>
    </row>
    <row r="171" spans="1:59">
      <c r="A171" s="1" t="str">
        <f t="shared" si="29"/>
        <v>&amp;br;</v>
      </c>
      <c r="B171" s="1" t="s">
        <v>1049</v>
      </c>
      <c r="C171" s="1" t="s">
        <v>1048</v>
      </c>
      <c r="R171" s="1"/>
      <c r="S171" s="1"/>
      <c r="T171" s="1"/>
      <c r="U171" s="1"/>
      <c r="V171" s="1"/>
      <c r="BF171" s="9" t="s">
        <v>1049</v>
      </c>
      <c r="BG171" s="1">
        <v>170</v>
      </c>
    </row>
    <row r="172" spans="1:59">
      <c r="A172" s="1" t="str">
        <f t="shared" si="29"/>
        <v>#comment(above,nsize=[15],size=[30],num=[10])</v>
      </c>
      <c r="B172" s="1" t="s">
        <v>1049</v>
      </c>
      <c r="C172" s="1" t="s">
        <v>1108</v>
      </c>
      <c r="R172" s="1"/>
      <c r="S172" s="1"/>
      <c r="T172" s="1"/>
      <c r="U172" s="1"/>
      <c r="V172" s="1"/>
      <c r="BF172" s="9" t="s">
        <v>1049</v>
      </c>
      <c r="BG172" s="1">
        <v>171</v>
      </c>
    </row>
    <row r="173" spans="1:59">
      <c r="A173" s="1" t="str">
        <f t="shared" si="29"/>
        <v>&amp;br;&amp;br;</v>
      </c>
      <c r="B173" s="1" t="s">
        <v>1049</v>
      </c>
      <c r="C173" s="1" t="s">
        <v>1097</v>
      </c>
      <c r="R173" s="1"/>
      <c r="S173" s="1"/>
      <c r="T173" s="1"/>
      <c r="U173" s="1"/>
      <c r="V173" s="1"/>
      <c r="BF173" s="9" t="s">
        <v>1049</v>
      </c>
      <c r="BG173" s="1">
        <v>172</v>
      </c>
    </row>
    <row r="174" spans="1:59">
      <c r="A174" s="1" t="str">
        <f t="shared" si="29"/>
        <v/>
      </c>
      <c r="B174" s="1" t="s">
        <v>1049</v>
      </c>
      <c r="Q174" s="5"/>
      <c r="R174" s="6"/>
      <c r="S174" s="6"/>
      <c r="T174" s="6"/>
      <c r="U174" s="6"/>
      <c r="V174" s="7"/>
      <c r="W174" s="8">
        <v>14</v>
      </c>
      <c r="X174" s="5"/>
      <c r="Y174" s="26"/>
      <c r="Z174" s="26"/>
      <c r="AA174" s="27"/>
      <c r="BF174" s="9" t="s">
        <v>1049</v>
      </c>
      <c r="BG174" s="1">
        <v>173</v>
      </c>
    </row>
    <row r="175" spans="1:59">
      <c r="A175" s="1" t="str">
        <f t="shared" si="29"/>
        <v>*0/0</v>
      </c>
      <c r="B175" s="1" t="s">
        <v>1049</v>
      </c>
      <c r="C175" s="1" t="str">
        <f>"*"&amp;R175&amp;"/"&amp;T175</f>
        <v>*0/0</v>
      </c>
      <c r="Q175" s="9" t="s">
        <v>3</v>
      </c>
      <c r="R175" s="10">
        <f>INDEX(AJ:AJ,W174+1)</f>
        <v>0</v>
      </c>
      <c r="S175" s="11" t="s">
        <v>4</v>
      </c>
      <c r="T175" s="10">
        <f>INDEX(AK:AK,W174+1)</f>
        <v>0</v>
      </c>
      <c r="U175" s="11"/>
      <c r="V175" s="12"/>
      <c r="W175" s="13"/>
      <c r="X175" s="9"/>
      <c r="Y175" s="28"/>
      <c r="Z175" s="28"/>
      <c r="AA175" s="29"/>
      <c r="BF175" s="9" t="s">
        <v>1049</v>
      </c>
      <c r="BG175" s="1">
        <v>174</v>
      </c>
    </row>
    <row r="176" spans="1:59">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黒</v>
      </c>
      <c r="S176" s="15" t="s">
        <v>1</v>
      </c>
      <c r="T176" s="10">
        <f>INDEX(AG:AG,W174+1)</f>
        <v>0</v>
      </c>
      <c r="U176" s="15" t="s">
        <v>2</v>
      </c>
      <c r="V176" s="10">
        <f>INDEX(AI:AI,W174+1)</f>
        <v>0</v>
      </c>
      <c r="W176" s="16"/>
      <c r="X176" s="10">
        <f>INDEX(AQ:AQ,W174+1)</f>
        <v>0</v>
      </c>
      <c r="Y176" s="28"/>
      <c r="Z176" s="28"/>
      <c r="AA176" s="29"/>
      <c r="BF176" s="9" t="s">
        <v>1049</v>
      </c>
      <c r="BG176" s="1">
        <v>175</v>
      </c>
    </row>
    <row r="177" spans="1:59">
      <c r="A177" s="1" t="str">
        <f t="shared" si="29"/>
        <v>|色|黒|レアリティ||マナコスト||</v>
      </c>
      <c r="B177" s="1" t="s">
        <v>1049</v>
      </c>
      <c r="C177" s="1" t="s">
        <v>1069</v>
      </c>
      <c r="D177" s="4" t="s">
        <v>0</v>
      </c>
      <c r="E177" s="1" t="s">
        <v>1069</v>
      </c>
      <c r="F177" s="1" t="str">
        <f>IF(R176=0,"",R176)</f>
        <v>黒</v>
      </c>
      <c r="G177" s="1" t="s">
        <v>1069</v>
      </c>
      <c r="H177" s="4" t="s">
        <v>1073</v>
      </c>
      <c r="I177" s="1" t="s">
        <v>1069</v>
      </c>
      <c r="J177" s="1" t="str">
        <f>IF(T176=0,"",T176)</f>
        <v/>
      </c>
      <c r="K177" s="1" t="s">
        <v>1069</v>
      </c>
      <c r="L177" s="4" t="s">
        <v>1074</v>
      </c>
      <c r="M177" s="1" t="s">
        <v>1069</v>
      </c>
      <c r="N177" s="1" t="str">
        <f>IF(V176=0,"",V176)</f>
        <v/>
      </c>
      <c r="O177" s="1" t="s">
        <v>1069</v>
      </c>
      <c r="Q177" s="9" t="s">
        <v>5</v>
      </c>
      <c r="R177" s="10">
        <f>INDEX(AL:AL,W174+1)</f>
        <v>0</v>
      </c>
      <c r="S177" s="15" t="s">
        <v>1075</v>
      </c>
      <c r="T177" s="10">
        <f>INDEX(AN:AN,W174+1)</f>
        <v>0</v>
      </c>
      <c r="U177" s="10">
        <f>INDEX(AO:AO,W174+1)</f>
        <v>0</v>
      </c>
      <c r="V177" s="10">
        <f>INDEX(AP:AP,W174+1)</f>
        <v>0</v>
      </c>
      <c r="W177" s="16"/>
      <c r="X177" s="10" t="str">
        <f>INDEX(AZ:AZ,W174+1)</f>
        <v/>
      </c>
      <c r="Y177" s="10" t="str">
        <f>INDEX(BA:BA,W174+1)</f>
        <v/>
      </c>
      <c r="Z177" s="10" t="str">
        <f>INDEX(BB:BB,W174+1)</f>
        <v/>
      </c>
      <c r="AA177" s="10">
        <f>INDEX(BC:BC,W174+1)</f>
        <v>0</v>
      </c>
      <c r="BF177" s="9" t="s">
        <v>1049</v>
      </c>
      <c r="BG177" s="1">
        <v>176</v>
      </c>
    </row>
    <row r="178" spans="1:59">
      <c r="A178" s="1" t="str">
        <f t="shared" si="29"/>
        <v>|種別||サブタイプ||||</v>
      </c>
      <c r="B178" s="1" t="s">
        <v>1049</v>
      </c>
      <c r="C178" s="1" t="s">
        <v>1069</v>
      </c>
      <c r="D178" s="4" t="s">
        <v>5</v>
      </c>
      <c r="E178" s="1" t="s">
        <v>1069</v>
      </c>
      <c r="F178" s="1" t="str">
        <f>IF(R177=0,"",R177)</f>
        <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
      </c>
      <c r="S178" s="11"/>
      <c r="T178" s="11"/>
      <c r="U178" s="11"/>
      <c r="V178" s="12"/>
      <c r="W178" s="16"/>
      <c r="X178" s="8"/>
      <c r="Y178" s="8"/>
      <c r="Z178" s="8"/>
      <c r="AA178" s="30"/>
      <c r="BF178" s="9" t="s">
        <v>1049</v>
      </c>
      <c r="BG178" s="1">
        <v>177</v>
      </c>
    </row>
    <row r="179" spans="1:59">
      <c r="A179" s="1" t="str">
        <f t="shared" si="29"/>
        <v>|テキスト|&gt;|&gt;|&gt;|&gt;||</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
      </c>
      <c r="O179" s="1" t="s">
        <v>1069</v>
      </c>
      <c r="Q179" s="14" t="s">
        <v>21</v>
      </c>
      <c r="R179" s="10" t="str">
        <f>INDEX(BE:BE,W174+1)</f>
        <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row>
    <row r="180" spans="1:59">
      <c r="A180" s="1" t="str">
        <f t="shared" si="29"/>
        <v>|英テキスト|&gt;|&gt;|&gt;|&gt;||</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
      </c>
      <c r="O180" s="1" t="s">
        <v>1069</v>
      </c>
      <c r="Q180" s="9" t="s">
        <v>12</v>
      </c>
      <c r="R180" s="10">
        <f>IF(INDEX(AX:AX,W174+1)="",0,INDEX(AX:AX,W174+1)&amp;"/"&amp;INDEX(AY:AY,W174+1))</f>
        <v>0</v>
      </c>
      <c r="S180" s="11"/>
      <c r="T180" s="11"/>
      <c r="U180" s="11"/>
      <c r="V180" s="12"/>
      <c r="W180" s="16"/>
      <c r="X180" s="9"/>
      <c r="Y180" s="28"/>
      <c r="Z180" s="28"/>
      <c r="AA180" s="29"/>
      <c r="BF180" s="9" t="s">
        <v>1049</v>
      </c>
      <c r="BG180" s="1">
        <v>179</v>
      </c>
    </row>
    <row r="181" spans="1:59">
      <c r="A181" s="1" t="str">
        <f t="shared" si="29"/>
        <v>|PT|&gt;||シールド数|&gt;||</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row>
    <row r="182" spans="1:59">
      <c r="A182" s="1" t="str">
        <f t="shared" si="29"/>
        <v>&amp;br;&amp;br;</v>
      </c>
      <c r="B182" s="1" t="s">
        <v>1049</v>
      </c>
      <c r="C182" s="1" t="s">
        <v>1097</v>
      </c>
      <c r="R182" s="1"/>
      <c r="S182" s="1"/>
      <c r="T182" s="1"/>
      <c r="U182" s="1"/>
      <c r="V182" s="1"/>
      <c r="BF182" s="9" t="s">
        <v>1049</v>
      </c>
      <c r="BG182" s="1">
        <v>181</v>
      </c>
    </row>
    <row r="183" spans="1:59">
      <c r="A183" s="1" t="str">
        <f t="shared" si="29"/>
        <v>#back(text=戻る,left)</v>
      </c>
      <c r="B183" s="1" t="s">
        <v>1049</v>
      </c>
      <c r="C183" s="1" t="s">
        <v>1100</v>
      </c>
      <c r="R183" s="1"/>
      <c r="S183" s="1"/>
      <c r="T183" s="1"/>
      <c r="U183" s="1"/>
      <c r="V183" s="1"/>
      <c r="BF183" s="9" t="s">
        <v>1049</v>
      </c>
      <c r="BG183" s="1">
        <v>182</v>
      </c>
    </row>
    <row r="184" spans="1:59">
      <c r="A184" s="1" t="str">
        <f t="shared" si="29"/>
        <v>&amp;br;</v>
      </c>
      <c r="B184" s="1" t="s">
        <v>1049</v>
      </c>
      <c r="C184" s="1" t="s">
        <v>1048</v>
      </c>
      <c r="R184" s="1"/>
      <c r="S184" s="1"/>
      <c r="T184" s="1"/>
      <c r="U184" s="1"/>
      <c r="V184" s="1"/>
      <c r="BF184" s="9" t="s">
        <v>1049</v>
      </c>
      <c r="BG184" s="1">
        <v>183</v>
      </c>
    </row>
    <row r="185" spans="1:59">
      <c r="A185" s="1" t="str">
        <f t="shared" si="29"/>
        <v>#comment(above,nsize=[15],size=[30],num=[10])</v>
      </c>
      <c r="B185" s="1" t="s">
        <v>1049</v>
      </c>
      <c r="C185" s="1" t="s">
        <v>1108</v>
      </c>
      <c r="R185" s="1"/>
      <c r="S185" s="1"/>
      <c r="T185" s="1"/>
      <c r="U185" s="1"/>
      <c r="V185" s="1"/>
      <c r="BF185" s="9" t="s">
        <v>1049</v>
      </c>
      <c r="BG185" s="1">
        <v>184</v>
      </c>
    </row>
    <row r="186" spans="1:59">
      <c r="A186" s="1" t="str">
        <f t="shared" si="29"/>
        <v>&amp;br;&amp;br;</v>
      </c>
      <c r="B186" s="1" t="s">
        <v>1049</v>
      </c>
      <c r="C186" s="1" t="s">
        <v>1097</v>
      </c>
      <c r="R186" s="1"/>
      <c r="S186" s="1"/>
      <c r="T186" s="1"/>
      <c r="U186" s="1"/>
      <c r="V186" s="1"/>
      <c r="BF186" s="9" t="s">
        <v>1049</v>
      </c>
      <c r="BG186" s="1">
        <v>185</v>
      </c>
    </row>
    <row r="187" spans="1:59">
      <c r="A187" s="1" t="str">
        <f t="shared" si="29"/>
        <v/>
      </c>
      <c r="B187" s="1" t="s">
        <v>1049</v>
      </c>
      <c r="Q187" s="5"/>
      <c r="R187" s="6"/>
      <c r="S187" s="6"/>
      <c r="T187" s="6"/>
      <c r="U187" s="6"/>
      <c r="V187" s="7"/>
      <c r="W187" s="8">
        <v>15</v>
      </c>
      <c r="X187" s="5"/>
      <c r="Y187" s="26"/>
      <c r="Z187" s="26"/>
      <c r="AA187" s="27"/>
      <c r="BF187" s="9" t="s">
        <v>1049</v>
      </c>
      <c r="BG187" s="1">
        <v>186</v>
      </c>
    </row>
    <row r="188" spans="1:59">
      <c r="A188" s="1" t="str">
        <f t="shared" si="29"/>
        <v>*0/0</v>
      </c>
      <c r="B188" s="1" t="s">
        <v>1049</v>
      </c>
      <c r="C188" s="1" t="str">
        <f>"*"&amp;R188&amp;"/"&amp;T188</f>
        <v>*0/0</v>
      </c>
      <c r="Q188" s="9" t="s">
        <v>3</v>
      </c>
      <c r="R188" s="10">
        <f>INDEX(AJ:AJ,W187+1)</f>
        <v>0</v>
      </c>
      <c r="S188" s="11" t="s">
        <v>4</v>
      </c>
      <c r="T188" s="10">
        <f>INDEX(AK:AK,W187+1)</f>
        <v>0</v>
      </c>
      <c r="U188" s="11"/>
      <c r="V188" s="12"/>
      <c r="W188" s="13"/>
      <c r="X188" s="9"/>
      <c r="Y188" s="28"/>
      <c r="Z188" s="28"/>
      <c r="AA188" s="29"/>
      <c r="BF188" s="9" t="s">
        <v>1049</v>
      </c>
      <c r="BG188" s="1">
        <v>187</v>
      </c>
    </row>
    <row r="189" spans="1:59">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黒</v>
      </c>
      <c r="S189" s="15" t="s">
        <v>1</v>
      </c>
      <c r="T189" s="10">
        <f>INDEX(AG:AG,W187+1)</f>
        <v>0</v>
      </c>
      <c r="U189" s="15" t="s">
        <v>2</v>
      </c>
      <c r="V189" s="10">
        <f>INDEX(AI:AI,W187+1)</f>
        <v>0</v>
      </c>
      <c r="W189" s="16"/>
      <c r="X189" s="10">
        <f>INDEX(AQ:AQ,W187+1)</f>
        <v>0</v>
      </c>
      <c r="Y189" s="28"/>
      <c r="Z189" s="28"/>
      <c r="AA189" s="29"/>
      <c r="BF189" s="9" t="s">
        <v>1049</v>
      </c>
      <c r="BG189" s="1">
        <v>188</v>
      </c>
    </row>
    <row r="190" spans="1:59">
      <c r="A190" s="1" t="str">
        <f t="shared" si="29"/>
        <v>|色|黒|レアリティ||マナコスト||</v>
      </c>
      <c r="B190" s="1" t="s">
        <v>1049</v>
      </c>
      <c r="C190" s="1" t="s">
        <v>1069</v>
      </c>
      <c r="D190" s="4" t="s">
        <v>0</v>
      </c>
      <c r="E190" s="1" t="s">
        <v>1069</v>
      </c>
      <c r="F190" s="1" t="str">
        <f>IF(R189=0,"",R189)</f>
        <v>黒</v>
      </c>
      <c r="G190" s="1" t="s">
        <v>1069</v>
      </c>
      <c r="H190" s="4" t="s">
        <v>1073</v>
      </c>
      <c r="I190" s="1" t="s">
        <v>1069</v>
      </c>
      <c r="J190" s="1" t="str">
        <f>IF(T189=0,"",T189)</f>
        <v/>
      </c>
      <c r="K190" s="1" t="s">
        <v>1069</v>
      </c>
      <c r="L190" s="4" t="s">
        <v>1074</v>
      </c>
      <c r="M190" s="1" t="s">
        <v>1069</v>
      </c>
      <c r="N190" s="1" t="str">
        <f>IF(V189=0,"",V189)</f>
        <v/>
      </c>
      <c r="O190" s="1" t="s">
        <v>1069</v>
      </c>
      <c r="Q190" s="9" t="s">
        <v>5</v>
      </c>
      <c r="R190" s="10">
        <f>INDEX(AL:AL,W187+1)</f>
        <v>0</v>
      </c>
      <c r="S190" s="15" t="s">
        <v>1075</v>
      </c>
      <c r="T190" s="10">
        <f>INDEX(AN:AN,W187+1)</f>
        <v>0</v>
      </c>
      <c r="U190" s="10">
        <f>INDEX(AO:AO,W187+1)</f>
        <v>0</v>
      </c>
      <c r="V190" s="10">
        <f>INDEX(AP:AP,W187+1)</f>
        <v>0</v>
      </c>
      <c r="W190" s="16"/>
      <c r="X190" s="10" t="str">
        <f>INDEX(AZ:AZ,W187+1)</f>
        <v/>
      </c>
      <c r="Y190" s="10" t="str">
        <f>INDEX(BA:BA,W187+1)</f>
        <v/>
      </c>
      <c r="Z190" s="10" t="str">
        <f>INDEX(BB:BB,W187+1)</f>
        <v/>
      </c>
      <c r="AA190" s="10">
        <f>INDEX(BC:BC,W187+1)</f>
        <v>0</v>
      </c>
      <c r="BF190" s="9" t="s">
        <v>1049</v>
      </c>
      <c r="BG190" s="1">
        <v>189</v>
      </c>
    </row>
    <row r="191" spans="1:59">
      <c r="A191" s="1" t="str">
        <f t="shared" si="29"/>
        <v>|種別||サブタイプ||||</v>
      </c>
      <c r="B191" s="1" t="s">
        <v>1049</v>
      </c>
      <c r="C191" s="1" t="s">
        <v>1069</v>
      </c>
      <c r="D191" s="4" t="s">
        <v>5</v>
      </c>
      <c r="E191" s="1" t="s">
        <v>1069</v>
      </c>
      <c r="F191" s="1" t="str">
        <f>IF(R190=0,"",R190)</f>
        <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
      </c>
      <c r="S191" s="11"/>
      <c r="T191" s="11"/>
      <c r="U191" s="11"/>
      <c r="V191" s="12"/>
      <c r="W191" s="16"/>
      <c r="X191" s="8"/>
      <c r="Y191" s="8"/>
      <c r="Z191" s="8"/>
      <c r="AA191" s="30"/>
      <c r="BF191" s="9" t="s">
        <v>1049</v>
      </c>
      <c r="BG191" s="1">
        <v>190</v>
      </c>
    </row>
    <row r="192" spans="1:59">
      <c r="A192" s="1" t="str">
        <f t="shared" si="29"/>
        <v>|テキスト|&gt;|&gt;|&gt;|&gt;||</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
      </c>
      <c r="O192" s="1" t="s">
        <v>1069</v>
      </c>
      <c r="Q192" s="14" t="s">
        <v>21</v>
      </c>
      <c r="R192" s="10" t="str">
        <f>INDEX(BE:BE,W187+1)</f>
        <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row>
    <row r="193" spans="1:59">
      <c r="A193" s="1" t="str">
        <f t="shared" si="29"/>
        <v>|英テキスト|&gt;|&gt;|&gt;|&gt;||</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
      </c>
      <c r="O193" s="1" t="s">
        <v>1069</v>
      </c>
      <c r="Q193" s="9" t="s">
        <v>12</v>
      </c>
      <c r="R193" s="10">
        <f>IF(INDEX(AX:AX,W187+1)="",0,INDEX(AX:AX,W187+1)&amp;"/"&amp;INDEX(AY:AY,W187+1))</f>
        <v>0</v>
      </c>
      <c r="S193" s="11"/>
      <c r="T193" s="11"/>
      <c r="U193" s="11"/>
      <c r="V193" s="12"/>
      <c r="W193" s="16"/>
      <c r="X193" s="9"/>
      <c r="Y193" s="28"/>
      <c r="Z193" s="28"/>
      <c r="AA193" s="29"/>
      <c r="BF193" s="9" t="s">
        <v>1049</v>
      </c>
      <c r="BG193" s="1">
        <v>192</v>
      </c>
    </row>
    <row r="194" spans="1:59">
      <c r="A194" s="1" t="str">
        <f t="shared" si="29"/>
        <v>|PT|&gt;||シールド数|&gt;||</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row>
    <row r="195" spans="1:59">
      <c r="A195" s="1" t="str">
        <f t="shared" si="29"/>
        <v>&amp;br;&amp;br;</v>
      </c>
      <c r="B195" s="1" t="s">
        <v>1049</v>
      </c>
      <c r="C195" s="1" t="s">
        <v>1097</v>
      </c>
      <c r="R195" s="1"/>
      <c r="S195" s="1"/>
      <c r="T195" s="1"/>
      <c r="U195" s="1"/>
      <c r="V195" s="1"/>
      <c r="BF195" s="9" t="s">
        <v>1049</v>
      </c>
      <c r="BG195" s="1">
        <v>194</v>
      </c>
    </row>
    <row r="196" spans="1:59">
      <c r="A196" s="1" t="str">
        <f t="shared" si="29"/>
        <v>#back(text=戻る,left)</v>
      </c>
      <c r="B196" s="1" t="s">
        <v>1049</v>
      </c>
      <c r="C196" s="1" t="s">
        <v>1100</v>
      </c>
      <c r="R196" s="1"/>
      <c r="S196" s="1"/>
      <c r="T196" s="1"/>
      <c r="U196" s="1"/>
      <c r="V196" s="1"/>
      <c r="BF196" s="9" t="s">
        <v>1049</v>
      </c>
      <c r="BG196" s="1">
        <v>195</v>
      </c>
    </row>
    <row r="197" spans="1:59">
      <c r="A197" s="1" t="str">
        <f t="shared" si="29"/>
        <v>&amp;br;</v>
      </c>
      <c r="B197" s="1" t="s">
        <v>1049</v>
      </c>
      <c r="C197" s="1" t="s">
        <v>1048</v>
      </c>
      <c r="R197" s="1"/>
      <c r="S197" s="1"/>
      <c r="T197" s="1"/>
      <c r="U197" s="1"/>
      <c r="V197" s="1"/>
      <c r="BF197" s="9" t="s">
        <v>1049</v>
      </c>
      <c r="BG197" s="1">
        <v>196</v>
      </c>
    </row>
    <row r="198" spans="1:59">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row>
    <row r="199" spans="1:59">
      <c r="A199" s="1" t="str">
        <f t="shared" si="40"/>
        <v>&amp;br;&amp;br;</v>
      </c>
      <c r="B199" s="1" t="s">
        <v>1049</v>
      </c>
      <c r="C199" s="1" t="s">
        <v>1097</v>
      </c>
      <c r="R199" s="1"/>
      <c r="S199" s="1"/>
      <c r="T199" s="1"/>
      <c r="U199" s="1"/>
      <c r="V199" s="1"/>
      <c r="BF199" s="9" t="s">
        <v>1049</v>
      </c>
      <c r="BG199" s="1">
        <v>198</v>
      </c>
    </row>
    <row r="200" spans="1:59">
      <c r="A200" s="1" t="str">
        <f t="shared" si="40"/>
        <v/>
      </c>
      <c r="B200" s="1" t="s">
        <v>1049</v>
      </c>
      <c r="Q200" s="5"/>
      <c r="R200" s="6"/>
      <c r="S200" s="6"/>
      <c r="T200" s="6"/>
      <c r="U200" s="6"/>
      <c r="V200" s="7"/>
      <c r="W200" s="8">
        <v>16</v>
      </c>
      <c r="X200" s="5"/>
      <c r="Y200" s="26"/>
      <c r="Z200" s="26"/>
      <c r="AA200" s="27"/>
      <c r="BF200" s="9" t="s">
        <v>1049</v>
      </c>
      <c r="BG200" s="1">
        <v>199</v>
      </c>
    </row>
    <row r="201" spans="1:59">
      <c r="A201" s="1" t="str">
        <f t="shared" si="40"/>
        <v>*0/0</v>
      </c>
      <c r="B201" s="1" t="s">
        <v>1049</v>
      </c>
      <c r="C201" s="1" t="str">
        <f>"*"&amp;R201&amp;"/"&amp;T201</f>
        <v>*0/0</v>
      </c>
      <c r="Q201" s="9" t="s">
        <v>3</v>
      </c>
      <c r="R201" s="10">
        <f>INDEX(AJ:AJ,W200+1)</f>
        <v>0</v>
      </c>
      <c r="S201" s="11" t="s">
        <v>4</v>
      </c>
      <c r="T201" s="10">
        <f>INDEX(AK:AK,W200+1)</f>
        <v>0</v>
      </c>
      <c r="U201" s="11"/>
      <c r="V201" s="12"/>
      <c r="W201" s="13"/>
      <c r="X201" s="9"/>
      <c r="Y201" s="28"/>
      <c r="Z201" s="28"/>
      <c r="AA201" s="29"/>
      <c r="BF201" s="9" t="s">
        <v>1049</v>
      </c>
      <c r="BG201" s="1">
        <v>200</v>
      </c>
    </row>
    <row r="202" spans="1:59">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黒</v>
      </c>
      <c r="S202" s="15" t="s">
        <v>1</v>
      </c>
      <c r="T202" s="10">
        <f>INDEX(AG:AG,W200+1)</f>
        <v>0</v>
      </c>
      <c r="U202" s="15" t="s">
        <v>2</v>
      </c>
      <c r="V202" s="10">
        <f>INDEX(AI:AI,W200+1)</f>
        <v>0</v>
      </c>
      <c r="W202" s="16"/>
      <c r="X202" s="10">
        <f>INDEX(AQ:AQ,W200+1)</f>
        <v>0</v>
      </c>
      <c r="Y202" s="28"/>
      <c r="Z202" s="28"/>
      <c r="AA202" s="29"/>
      <c r="BF202" s="9" t="s">
        <v>1049</v>
      </c>
      <c r="BG202" s="1">
        <v>201</v>
      </c>
    </row>
    <row r="203" spans="1:59">
      <c r="A203" s="1" t="str">
        <f t="shared" si="40"/>
        <v>|色|黒|レアリティ||マナコスト||</v>
      </c>
      <c r="B203" s="1" t="s">
        <v>1049</v>
      </c>
      <c r="C203" s="1" t="s">
        <v>1069</v>
      </c>
      <c r="D203" s="4" t="s">
        <v>0</v>
      </c>
      <c r="E203" s="1" t="s">
        <v>1069</v>
      </c>
      <c r="F203" s="1" t="str">
        <f>IF(R202=0,"",R202)</f>
        <v>黒</v>
      </c>
      <c r="G203" s="1" t="s">
        <v>1069</v>
      </c>
      <c r="H203" s="4" t="s">
        <v>1073</v>
      </c>
      <c r="I203" s="1" t="s">
        <v>1069</v>
      </c>
      <c r="J203" s="1" t="str">
        <f>IF(T202=0,"",T202)</f>
        <v/>
      </c>
      <c r="K203" s="1" t="s">
        <v>1069</v>
      </c>
      <c r="L203" s="4" t="s">
        <v>1074</v>
      </c>
      <c r="M203" s="1" t="s">
        <v>1069</v>
      </c>
      <c r="N203" s="1" t="str">
        <f>IF(V202=0,"",V202)</f>
        <v/>
      </c>
      <c r="O203" s="1" t="s">
        <v>1069</v>
      </c>
      <c r="Q203" s="9" t="s">
        <v>5</v>
      </c>
      <c r="R203" s="10">
        <f>INDEX(AL:AL,W200+1)</f>
        <v>0</v>
      </c>
      <c r="S203" s="15" t="s">
        <v>1075</v>
      </c>
      <c r="T203" s="10">
        <f>INDEX(AN:AN,W200+1)</f>
        <v>0</v>
      </c>
      <c r="U203" s="10">
        <f>INDEX(AO:AO,W200+1)</f>
        <v>0</v>
      </c>
      <c r="V203" s="10">
        <f>INDEX(AP:AP,W200+1)</f>
        <v>0</v>
      </c>
      <c r="W203" s="16"/>
      <c r="X203" s="10" t="str">
        <f>INDEX(AZ:AZ,W200+1)</f>
        <v/>
      </c>
      <c r="Y203" s="10" t="str">
        <f>INDEX(BA:BA,W200+1)</f>
        <v/>
      </c>
      <c r="Z203" s="10" t="str">
        <f>INDEX(BB:BB,W200+1)</f>
        <v/>
      </c>
      <c r="AA203" s="10">
        <f>INDEX(BC:BC,W200+1)</f>
        <v>0</v>
      </c>
      <c r="BF203" s="9" t="s">
        <v>1049</v>
      </c>
      <c r="BG203" s="1">
        <v>202</v>
      </c>
    </row>
    <row r="204" spans="1:59">
      <c r="A204" s="1" t="str">
        <f t="shared" si="40"/>
        <v>|種別||サブタイプ||||</v>
      </c>
      <c r="B204" s="1" t="s">
        <v>1049</v>
      </c>
      <c r="C204" s="1" t="s">
        <v>1069</v>
      </c>
      <c r="D204" s="4" t="s">
        <v>5</v>
      </c>
      <c r="E204" s="1" t="s">
        <v>1069</v>
      </c>
      <c r="F204" s="1" t="str">
        <f>IF(R203=0,"",R203)</f>
        <v/>
      </c>
      <c r="G204" s="1" t="s">
        <v>1069</v>
      </c>
      <c r="H204" s="4" t="s">
        <v>1078</v>
      </c>
      <c r="I204" s="1" t="s">
        <v>1069</v>
      </c>
      <c r="J204" s="1" t="str">
        <f>IF(T203=0,"",T203)</f>
        <v/>
      </c>
      <c r="K204" s="1" t="s">
        <v>1069</v>
      </c>
      <c r="L204" s="1" t="str">
        <f>IF(U203=0,"",U203)</f>
        <v/>
      </c>
      <c r="M204" s="1" t="s">
        <v>1069</v>
      </c>
      <c r="N204" s="1" t="str">
        <f>IF(V203=0,"",V203)</f>
        <v/>
      </c>
      <c r="O204" s="1" t="s">
        <v>1069</v>
      </c>
      <c r="Q204" s="9" t="s">
        <v>1079</v>
      </c>
      <c r="R204" s="10" t="str">
        <f>INDEX(BD:BD,W200+1)</f>
        <v/>
      </c>
      <c r="S204" s="11"/>
      <c r="T204" s="11"/>
      <c r="U204" s="11"/>
      <c r="V204" s="12"/>
      <c r="W204" s="16"/>
      <c r="X204" s="8"/>
      <c r="Y204" s="8"/>
      <c r="Z204" s="8"/>
      <c r="AA204" s="30"/>
      <c r="BF204" s="9" t="s">
        <v>1049</v>
      </c>
      <c r="BG204" s="1">
        <v>203</v>
      </c>
    </row>
    <row r="205" spans="1:59">
      <c r="A205" s="1" t="str">
        <f t="shared" si="40"/>
        <v>|テキスト|&gt;|&gt;|&gt;|&gt;||</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
      </c>
      <c r="O205" s="1" t="s">
        <v>1069</v>
      </c>
      <c r="Q205" s="14" t="s">
        <v>21</v>
      </c>
      <c r="R205" s="10" t="str">
        <f>INDEX(BE:BE,W200+1)</f>
        <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row>
    <row r="206" spans="1:59">
      <c r="A206" s="1" t="str">
        <f t="shared" si="40"/>
        <v>|英テキスト|&gt;|&gt;|&gt;|&gt;||</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
      </c>
      <c r="O206" s="1" t="s">
        <v>1069</v>
      </c>
      <c r="Q206" s="9" t="s">
        <v>12</v>
      </c>
      <c r="R206" s="10">
        <f>IF(INDEX(AX:AX,W200+1)="",0,INDEX(AX:AX,W200+1)&amp;"/"&amp;INDEX(AY:AY,W200+1))</f>
        <v>0</v>
      </c>
      <c r="S206" s="11"/>
      <c r="T206" s="11"/>
      <c r="U206" s="11"/>
      <c r="V206" s="12"/>
      <c r="W206" s="16"/>
      <c r="X206" s="9"/>
      <c r="Y206" s="28"/>
      <c r="Z206" s="28"/>
      <c r="AA206" s="29"/>
      <c r="BF206" s="9" t="s">
        <v>1049</v>
      </c>
      <c r="BG206" s="1">
        <v>205</v>
      </c>
    </row>
    <row r="207" spans="1:59">
      <c r="A207" s="1" t="str">
        <f t="shared" si="40"/>
        <v>|PT|&gt;||シールド数|&gt;||</v>
      </c>
      <c r="B207" s="1" t="s">
        <v>1049</v>
      </c>
      <c r="C207" s="1" t="s">
        <v>1069</v>
      </c>
      <c r="D207" s="1" t="s">
        <v>12</v>
      </c>
      <c r="E207" s="1" t="s">
        <v>1069</v>
      </c>
      <c r="F207" s="1" t="s">
        <v>1083</v>
      </c>
      <c r="G207" s="1" t="s">
        <v>1069</v>
      </c>
      <c r="H207" s="1" t="str">
        <f>IF(R206=0,"",R206)</f>
        <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row>
    <row r="208" spans="1:59">
      <c r="A208" s="1" t="str">
        <f t="shared" si="40"/>
        <v>&amp;br;&amp;br;</v>
      </c>
      <c r="B208" s="1" t="s">
        <v>1049</v>
      </c>
      <c r="C208" s="1" t="s">
        <v>1097</v>
      </c>
      <c r="R208" s="1"/>
      <c r="S208" s="1"/>
      <c r="T208" s="1"/>
      <c r="U208" s="1"/>
      <c r="V208" s="1"/>
      <c r="BF208" s="9" t="s">
        <v>1049</v>
      </c>
      <c r="BG208" s="1">
        <v>207</v>
      </c>
    </row>
    <row r="209" spans="1:59">
      <c r="A209" s="1" t="str">
        <f t="shared" si="40"/>
        <v>#back(text=戻る,left)</v>
      </c>
      <c r="B209" s="1" t="s">
        <v>1049</v>
      </c>
      <c r="C209" s="1" t="s">
        <v>1100</v>
      </c>
      <c r="R209" s="1"/>
      <c r="S209" s="1"/>
      <c r="T209" s="1"/>
      <c r="U209" s="1"/>
      <c r="V209" s="1"/>
      <c r="BF209" s="9" t="s">
        <v>1049</v>
      </c>
      <c r="BG209" s="1">
        <v>208</v>
      </c>
    </row>
    <row r="210" spans="1:59">
      <c r="A210" s="1" t="str">
        <f t="shared" si="40"/>
        <v>&amp;br;</v>
      </c>
      <c r="B210" s="1" t="s">
        <v>1049</v>
      </c>
      <c r="C210" s="1" t="s">
        <v>1048</v>
      </c>
      <c r="R210" s="1"/>
      <c r="S210" s="1"/>
      <c r="T210" s="1"/>
      <c r="U210" s="1"/>
      <c r="V210" s="1"/>
      <c r="BF210" s="9" t="s">
        <v>1049</v>
      </c>
      <c r="BG210" s="1">
        <v>209</v>
      </c>
    </row>
    <row r="211" spans="1:59">
      <c r="A211" s="1" t="str">
        <f t="shared" si="40"/>
        <v>#comment(above,nsize=[15],size=[30],num=[10])</v>
      </c>
      <c r="B211" s="1" t="s">
        <v>1049</v>
      </c>
      <c r="C211" s="1" t="s">
        <v>1108</v>
      </c>
      <c r="R211" s="1"/>
      <c r="S211" s="1"/>
      <c r="T211" s="1"/>
      <c r="U211" s="1"/>
      <c r="V211" s="1"/>
      <c r="BF211" s="9" t="s">
        <v>1049</v>
      </c>
      <c r="BG211" s="1">
        <v>210</v>
      </c>
    </row>
    <row r="212" spans="1:59">
      <c r="A212" s="1" t="str">
        <f t="shared" si="40"/>
        <v>&amp;br;&amp;br;</v>
      </c>
      <c r="B212" s="1" t="s">
        <v>1049</v>
      </c>
      <c r="C212" s="1" t="s">
        <v>1097</v>
      </c>
      <c r="R212" s="1"/>
      <c r="S212" s="1"/>
      <c r="T212" s="1"/>
      <c r="U212" s="1"/>
      <c r="V212" s="1"/>
      <c r="BF212" s="9" t="s">
        <v>1049</v>
      </c>
      <c r="BG212" s="1">
        <v>211</v>
      </c>
    </row>
    <row r="213" spans="1:59">
      <c r="A213" s="1" t="str">
        <f t="shared" si="40"/>
        <v/>
      </c>
      <c r="B213" s="1" t="s">
        <v>1049</v>
      </c>
      <c r="Q213" s="5"/>
      <c r="R213" s="6"/>
      <c r="S213" s="6"/>
      <c r="T213" s="6"/>
      <c r="U213" s="6"/>
      <c r="V213" s="7"/>
      <c r="W213" s="8">
        <v>17</v>
      </c>
      <c r="X213" s="5"/>
      <c r="Y213" s="26"/>
      <c r="Z213" s="26"/>
      <c r="AA213" s="27"/>
      <c r="BF213" s="9" t="s">
        <v>1049</v>
      </c>
      <c r="BG213" s="1">
        <v>212</v>
      </c>
    </row>
    <row r="214" spans="1:59">
      <c r="A214" s="1" t="str">
        <f t="shared" si="40"/>
        <v>*0/0</v>
      </c>
      <c r="B214" s="1" t="s">
        <v>1049</v>
      </c>
      <c r="C214" s="1" t="str">
        <f>"*"&amp;R214&amp;"/"&amp;T214</f>
        <v>*0/0</v>
      </c>
      <c r="Q214" s="9" t="s">
        <v>3</v>
      </c>
      <c r="R214" s="10">
        <f>INDEX(AJ:AJ,W213+1)</f>
        <v>0</v>
      </c>
      <c r="S214" s="11" t="s">
        <v>4</v>
      </c>
      <c r="T214" s="10">
        <f>INDEX(AK:AK,W213+1)</f>
        <v>0</v>
      </c>
      <c r="U214" s="11"/>
      <c r="V214" s="12"/>
      <c r="W214" s="13"/>
      <c r="X214" s="9"/>
      <c r="Y214" s="28"/>
      <c r="Z214" s="28"/>
      <c r="AA214" s="29"/>
      <c r="BF214" s="9" t="s">
        <v>1049</v>
      </c>
      <c r="BG214" s="1">
        <v>213</v>
      </c>
    </row>
    <row r="215" spans="1:59">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黒</v>
      </c>
      <c r="S215" s="15" t="s">
        <v>1</v>
      </c>
      <c r="T215" s="10">
        <f>INDEX(AG:AG,W213+1)</f>
        <v>0</v>
      </c>
      <c r="U215" s="15" t="s">
        <v>2</v>
      </c>
      <c r="V215" s="10">
        <f>INDEX(AI:AI,W213+1)</f>
        <v>0</v>
      </c>
      <c r="W215" s="16"/>
      <c r="X215" s="10">
        <f>INDEX(AQ:AQ,W213+1)</f>
        <v>0</v>
      </c>
      <c r="Y215" s="28"/>
      <c r="Z215" s="28"/>
      <c r="AA215" s="29"/>
      <c r="BF215" s="9" t="s">
        <v>1049</v>
      </c>
      <c r="BG215" s="1">
        <v>214</v>
      </c>
    </row>
    <row r="216" spans="1:59">
      <c r="A216" s="1" t="str">
        <f t="shared" si="40"/>
        <v>|色|黒|レアリティ||マナコスト||</v>
      </c>
      <c r="B216" s="1" t="s">
        <v>1049</v>
      </c>
      <c r="C216" s="1" t="s">
        <v>1069</v>
      </c>
      <c r="D216" s="4" t="s">
        <v>0</v>
      </c>
      <c r="E216" s="1" t="s">
        <v>1069</v>
      </c>
      <c r="F216" s="1" t="str">
        <f>IF(R215=0,"",R215)</f>
        <v>黒</v>
      </c>
      <c r="G216" s="1" t="s">
        <v>1069</v>
      </c>
      <c r="H216" s="4" t="s">
        <v>1073</v>
      </c>
      <c r="I216" s="1" t="s">
        <v>1069</v>
      </c>
      <c r="J216" s="1" t="str">
        <f>IF(T215=0,"",T215)</f>
        <v/>
      </c>
      <c r="K216" s="1" t="s">
        <v>1069</v>
      </c>
      <c r="L216" s="4" t="s">
        <v>1074</v>
      </c>
      <c r="M216" s="1" t="s">
        <v>1069</v>
      </c>
      <c r="N216" s="1" t="str">
        <f>IF(V215=0,"",V215)</f>
        <v/>
      </c>
      <c r="O216" s="1" t="s">
        <v>1069</v>
      </c>
      <c r="Q216" s="9" t="s">
        <v>5</v>
      </c>
      <c r="R216" s="10">
        <f>INDEX(AL:AL,W213+1)</f>
        <v>0</v>
      </c>
      <c r="S216" s="15" t="s">
        <v>1075</v>
      </c>
      <c r="T216" s="10">
        <f>INDEX(AN:AN,W213+1)</f>
        <v>0</v>
      </c>
      <c r="U216" s="10">
        <f>INDEX(AO:AO,W213+1)</f>
        <v>0</v>
      </c>
      <c r="V216" s="10">
        <f>INDEX(AP:AP,W213+1)</f>
        <v>0</v>
      </c>
      <c r="W216" s="16"/>
      <c r="X216" s="10" t="str">
        <f>INDEX(AZ:AZ,W213+1)</f>
        <v/>
      </c>
      <c r="Y216" s="10" t="str">
        <f>INDEX(BA:BA,W213+1)</f>
        <v/>
      </c>
      <c r="Z216" s="10" t="str">
        <f>INDEX(BB:BB,W213+1)</f>
        <v/>
      </c>
      <c r="AA216" s="10">
        <f>INDEX(BC:BC,W213+1)</f>
        <v>0</v>
      </c>
      <c r="BF216" s="9" t="s">
        <v>1049</v>
      </c>
      <c r="BG216" s="1">
        <v>215</v>
      </c>
    </row>
    <row r="217" spans="1:59">
      <c r="A217" s="1" t="str">
        <f t="shared" si="40"/>
        <v>|種別||サブタイプ||||</v>
      </c>
      <c r="B217" s="1" t="s">
        <v>1049</v>
      </c>
      <c r="C217" s="1" t="s">
        <v>1069</v>
      </c>
      <c r="D217" s="4" t="s">
        <v>5</v>
      </c>
      <c r="E217" s="1" t="s">
        <v>1069</v>
      </c>
      <c r="F217" s="1" t="str">
        <f>IF(R216=0,"",R216)</f>
        <v/>
      </c>
      <c r="G217" s="1" t="s">
        <v>1069</v>
      </c>
      <c r="H217" s="4" t="s">
        <v>1078</v>
      </c>
      <c r="I217" s="1" t="s">
        <v>1069</v>
      </c>
      <c r="J217" s="1" t="str">
        <f>IF(T216=0,"",T216)</f>
        <v/>
      </c>
      <c r="K217" s="1" t="s">
        <v>1069</v>
      </c>
      <c r="L217" s="1" t="str">
        <f>IF(U216=0,"",U216)</f>
        <v/>
      </c>
      <c r="M217" s="1" t="s">
        <v>1069</v>
      </c>
      <c r="N217" s="1" t="str">
        <f>IF(V216=0,"",V216)</f>
        <v/>
      </c>
      <c r="O217" s="1" t="s">
        <v>1069</v>
      </c>
      <c r="Q217" s="9" t="s">
        <v>1079</v>
      </c>
      <c r="R217" s="10" t="str">
        <f>INDEX(BD:BD,W213+1)</f>
        <v/>
      </c>
      <c r="S217" s="11"/>
      <c r="T217" s="11"/>
      <c r="U217" s="11"/>
      <c r="V217" s="12"/>
      <c r="W217" s="16"/>
      <c r="X217" s="8"/>
      <c r="Y217" s="8"/>
      <c r="Z217" s="8"/>
      <c r="AA217" s="30"/>
      <c r="BF217" s="9" t="s">
        <v>1049</v>
      </c>
      <c r="BG217" s="1">
        <v>216</v>
      </c>
    </row>
    <row r="218" spans="1:59">
      <c r="A218" s="1" t="str">
        <f t="shared" si="40"/>
        <v>|テキスト|&gt;|&gt;|&gt;|&gt;||</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
      </c>
      <c r="O218" s="1" t="s">
        <v>1069</v>
      </c>
      <c r="Q218" s="14" t="s">
        <v>21</v>
      </c>
      <c r="R218" s="10" t="str">
        <f>INDEX(BE:BE,W213+1)</f>
        <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
      </c>
      <c r="O219" s="1" t="s">
        <v>1069</v>
      </c>
      <c r="Q219" s="9" t="s">
        <v>12</v>
      </c>
      <c r="R219" s="10">
        <f>IF(INDEX(AX:AX,W213+1)="",0,INDEX(AX:AX,W213+1)&amp;"/"&amp;INDEX(AY:AY,W213+1))</f>
        <v>0</v>
      </c>
      <c r="S219" s="11"/>
      <c r="T219" s="11"/>
      <c r="U219" s="11"/>
      <c r="V219" s="12"/>
      <c r="W219" s="16"/>
      <c r="X219" s="9"/>
      <c r="Y219" s="28"/>
      <c r="Z219" s="28"/>
      <c r="AA219" s="29"/>
      <c r="BF219" s="9" t="s">
        <v>1049</v>
      </c>
      <c r="BG219" s="1">
        <v>218</v>
      </c>
    </row>
    <row r="220" spans="1:59">
      <c r="A220" s="1" t="str">
        <f t="shared" si="40"/>
        <v>|PT|&gt;||シールド数|&gt;||</v>
      </c>
      <c r="B220" s="1" t="s">
        <v>1049</v>
      </c>
      <c r="C220" s="1" t="s">
        <v>1069</v>
      </c>
      <c r="D220" s="1" t="s">
        <v>12</v>
      </c>
      <c r="E220" s="1" t="s">
        <v>1069</v>
      </c>
      <c r="F220" s="1" t="s">
        <v>1083</v>
      </c>
      <c r="G220" s="1" t="s">
        <v>1069</v>
      </c>
      <c r="H220" s="1" t="str">
        <f>IF(R219=0,"",R219)</f>
        <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*0/0</v>
      </c>
      <c r="B227" s="1" t="s">
        <v>1049</v>
      </c>
      <c r="C227" s="1" t="str">
        <f>"*"&amp;R227&amp;"/"&amp;T227</f>
        <v>*0/0</v>
      </c>
      <c r="Q227" s="9" t="s">
        <v>3</v>
      </c>
      <c r="R227" s="10">
        <f>INDEX(AJ:AJ,W226+1)</f>
        <v>0</v>
      </c>
      <c r="S227" s="11" t="s">
        <v>4</v>
      </c>
      <c r="T227" s="10">
        <f>INDEX(AK:AK,W226+1)</f>
        <v>0</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黒</v>
      </c>
      <c r="S228" s="15" t="s">
        <v>1</v>
      </c>
      <c r="T228" s="10">
        <f>INDEX(AG:AG,W226+1)</f>
        <v>0</v>
      </c>
      <c r="U228" s="15" t="s">
        <v>2</v>
      </c>
      <c r="V228" s="10">
        <f>INDEX(AI:AI,W226+1)</f>
        <v>0</v>
      </c>
      <c r="W228" s="16"/>
      <c r="X228" s="10">
        <f>INDEX(AQ:AQ,W226+1)</f>
        <v>0</v>
      </c>
      <c r="Y228" s="28"/>
      <c r="Z228" s="28"/>
      <c r="AA228" s="29"/>
      <c r="BF228" s="9" t="s">
        <v>1049</v>
      </c>
      <c r="BG228" s="1">
        <v>227</v>
      </c>
    </row>
    <row r="229" spans="1:59">
      <c r="A229" s="1" t="str">
        <f t="shared" si="40"/>
        <v>|色|黒|レアリティ||マナコスト||</v>
      </c>
      <c r="B229" s="1" t="s">
        <v>1049</v>
      </c>
      <c r="C229" s="1" t="s">
        <v>1069</v>
      </c>
      <c r="D229" s="4" t="s">
        <v>0</v>
      </c>
      <c r="E229" s="1" t="s">
        <v>1069</v>
      </c>
      <c r="F229" s="1" t="str">
        <f>IF(R228=0,"",R228)</f>
        <v>黒</v>
      </c>
      <c r="G229" s="1" t="s">
        <v>1069</v>
      </c>
      <c r="H229" s="4" t="s">
        <v>1073</v>
      </c>
      <c r="I229" s="1" t="s">
        <v>1069</v>
      </c>
      <c r="J229" s="1" t="str">
        <f>IF(T228=0,"",T228)</f>
        <v/>
      </c>
      <c r="K229" s="1" t="s">
        <v>1069</v>
      </c>
      <c r="L229" s="4" t="s">
        <v>1074</v>
      </c>
      <c r="M229" s="1" t="s">
        <v>1069</v>
      </c>
      <c r="N229" s="1" t="str">
        <f>IF(V228=0,"",V228)</f>
        <v/>
      </c>
      <c r="O229" s="1" t="s">
        <v>1069</v>
      </c>
      <c r="Q229" s="9" t="s">
        <v>5</v>
      </c>
      <c r="R229" s="10">
        <f>INDEX(AL:AL,W226+1)</f>
        <v>0</v>
      </c>
      <c r="S229" s="15" t="s">
        <v>1075</v>
      </c>
      <c r="T229" s="10">
        <f>INDEX(AN:AN,W226+1)</f>
        <v>0</v>
      </c>
      <c r="U229" s="10">
        <f>INDEX(AO:AO,W226+1)</f>
        <v>0</v>
      </c>
      <c r="V229" s="10">
        <f>INDEX(AP:AP,W226+1)</f>
        <v>0</v>
      </c>
      <c r="W229" s="16"/>
      <c r="X229" s="10" t="str">
        <f>INDEX(AZ:AZ,W226+1)</f>
        <v/>
      </c>
      <c r="Y229" s="10" t="str">
        <f>INDEX(BA:BA,W226+1)</f>
        <v/>
      </c>
      <c r="Z229" s="10" t="str">
        <f>INDEX(BB:BB,W226+1)</f>
        <v/>
      </c>
      <c r="AA229" s="10">
        <f>INDEX(BC:BC,W226+1)</f>
        <v>0</v>
      </c>
      <c r="BF229" s="9" t="s">
        <v>1049</v>
      </c>
      <c r="BG229" s="1">
        <v>228</v>
      </c>
    </row>
    <row r="230" spans="1:59">
      <c r="A230" s="1" t="str">
        <f t="shared" si="40"/>
        <v>|種別||サブタイプ||||</v>
      </c>
      <c r="B230" s="1" t="s">
        <v>1049</v>
      </c>
      <c r="C230" s="1" t="s">
        <v>1069</v>
      </c>
      <c r="D230" s="4" t="s">
        <v>5</v>
      </c>
      <c r="E230" s="1" t="s">
        <v>1069</v>
      </c>
      <c r="F230" s="1" t="str">
        <f>IF(R229=0,"",R229)</f>
        <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
      </c>
      <c r="S230" s="11"/>
      <c r="T230" s="11"/>
      <c r="U230" s="11"/>
      <c r="V230" s="12"/>
      <c r="W230" s="16"/>
      <c r="X230" s="8"/>
      <c r="Y230" s="8"/>
      <c r="Z230" s="8"/>
      <c r="AA230" s="30"/>
      <c r="BF230" s="9" t="s">
        <v>1049</v>
      </c>
      <c r="BG230" s="1">
        <v>229</v>
      </c>
    </row>
    <row r="231" spans="1:59">
      <c r="A231" s="1" t="str">
        <f t="shared" si="40"/>
        <v>|テキスト|&gt;|&gt;|&gt;|&gt;||</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
      </c>
      <c r="O231" s="1" t="s">
        <v>1069</v>
      </c>
      <c r="Q231" s="14" t="s">
        <v>21</v>
      </c>
      <c r="R231" s="10" t="str">
        <f>INDEX(BE:BE,W226+1)</f>
        <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黒</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|色|黒|レアリティ||マナコスト||</v>
      </c>
      <c r="B242" s="1" t="s">
        <v>1049</v>
      </c>
      <c r="C242" s="1" t="s">
        <v>1069</v>
      </c>
      <c r="D242" s="4" t="s">
        <v>0</v>
      </c>
      <c r="E242" s="1" t="s">
        <v>1069</v>
      </c>
      <c r="F242" s="1" t="str">
        <f>IF(R241=0,"",R241)</f>
        <v>黒</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黒</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|色|黒|レアリティ||マナコスト||</v>
      </c>
      <c r="B255" s="1" t="s">
        <v>1049</v>
      </c>
      <c r="C255" s="1" t="s">
        <v>1069</v>
      </c>
      <c r="D255" s="4" t="s">
        <v>0</v>
      </c>
      <c r="E255" s="1" t="s">
        <v>1069</v>
      </c>
      <c r="F255" s="1" t="str">
        <f>IF(R254=0,"",R254)</f>
        <v>黒</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黒</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|色|黒|レアリティ||マナコスト||</v>
      </c>
      <c r="B268" s="1" t="s">
        <v>1049</v>
      </c>
      <c r="C268" s="1" t="s">
        <v>1069</v>
      </c>
      <c r="D268" s="4" t="s">
        <v>0</v>
      </c>
      <c r="E268" s="1" t="s">
        <v>1069</v>
      </c>
      <c r="F268" s="1" t="str">
        <f>IF(R267=0,"",R267)</f>
        <v>黒</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黒</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|色|黒|レアリティ||マナコスト||</v>
      </c>
      <c r="B281" s="1" t="s">
        <v>1049</v>
      </c>
      <c r="C281" s="1" t="s">
        <v>1069</v>
      </c>
      <c r="D281" s="4" t="s">
        <v>0</v>
      </c>
      <c r="E281" s="1" t="s">
        <v>1069</v>
      </c>
      <c r="F281" s="1" t="str">
        <f>IF(R280=0,"",R280)</f>
        <v>黒</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黒</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|色|黒|レアリティ||マナコスト||</v>
      </c>
      <c r="B294" s="1" t="s">
        <v>1049</v>
      </c>
      <c r="C294" s="1" t="s">
        <v>1069</v>
      </c>
      <c r="D294" s="4" t="s">
        <v>0</v>
      </c>
      <c r="E294" s="1" t="s">
        <v>1069</v>
      </c>
      <c r="F294" s="1" t="str">
        <f>IF(R293=0,"",R293)</f>
        <v>黒</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黒</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|色|黒|レアリティ||マナコスト||</v>
      </c>
      <c r="B307" s="1" t="s">
        <v>1049</v>
      </c>
      <c r="C307" s="1" t="s">
        <v>1069</v>
      </c>
      <c r="D307" s="4" t="s">
        <v>0</v>
      </c>
      <c r="E307" s="1" t="s">
        <v>1069</v>
      </c>
      <c r="F307" s="1" t="str">
        <f>IF(R306=0,"",R306)</f>
        <v>黒</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黒</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|色|黒|レアリティ||マナコスト||</v>
      </c>
      <c r="B320" s="1" t="s">
        <v>1049</v>
      </c>
      <c r="C320" s="1" t="s">
        <v>1069</v>
      </c>
      <c r="D320" s="4" t="s">
        <v>0</v>
      </c>
      <c r="E320" s="1" t="s">
        <v>1069</v>
      </c>
      <c r="F320" s="1" t="str">
        <f>IF(R319=0,"",R319)</f>
        <v>黒</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黒</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|色|黒|レアリティ||マナコスト||</v>
      </c>
      <c r="B333" s="1" t="s">
        <v>1049</v>
      </c>
      <c r="C333" s="1" t="s">
        <v>1069</v>
      </c>
      <c r="D333" s="4" t="s">
        <v>0</v>
      </c>
      <c r="E333" s="1" t="s">
        <v>1069</v>
      </c>
      <c r="F333" s="1" t="str">
        <f>IF(R332=0,"",R332)</f>
        <v>黒</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黒</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|色|黒|レアリティ||マナコスト||</v>
      </c>
      <c r="B346" s="1" t="s">
        <v>1049</v>
      </c>
      <c r="C346" s="1" t="s">
        <v>1069</v>
      </c>
      <c r="D346" s="4" t="s">
        <v>0</v>
      </c>
      <c r="E346" s="1" t="s">
        <v>1069</v>
      </c>
      <c r="F346" s="1" t="str">
        <f>IF(R345=0,"",R345)</f>
        <v>黒</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黒</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|色|黒|レアリティ||マナコスト||</v>
      </c>
      <c r="B359" s="1" t="s">
        <v>1049</v>
      </c>
      <c r="C359" s="1" t="s">
        <v>1069</v>
      </c>
      <c r="D359" s="4" t="s">
        <v>0</v>
      </c>
      <c r="E359" s="1" t="s">
        <v>1069</v>
      </c>
      <c r="F359" s="1" t="str">
        <f>IF(R358=0,"",R358)</f>
        <v>黒</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黒</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|色|黒|レアリティ||マナコスト||</v>
      </c>
      <c r="B372" s="1" t="s">
        <v>1049</v>
      </c>
      <c r="C372" s="1" t="s">
        <v>1069</v>
      </c>
      <c r="D372" s="4" t="s">
        <v>0</v>
      </c>
      <c r="E372" s="1" t="s">
        <v>1069</v>
      </c>
      <c r="F372" s="1" t="str">
        <f>IF(R371=0,"",R371)</f>
        <v>黒</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黒</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|色|黒|レアリティ||マナコスト||</v>
      </c>
      <c r="B385" s="1" t="s">
        <v>1049</v>
      </c>
      <c r="C385" s="1" t="s">
        <v>1069</v>
      </c>
      <c r="D385" s="4" t="s">
        <v>0</v>
      </c>
      <c r="E385" s="1" t="s">
        <v>1069</v>
      </c>
      <c r="F385" s="1" t="str">
        <f>IF(R384=0,"",R384)</f>
        <v>黒</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黒</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|色|黒|レアリティ||マナコスト||</v>
      </c>
      <c r="B398" s="1" t="s">
        <v>1049</v>
      </c>
      <c r="C398" s="1" t="s">
        <v>1069</v>
      </c>
      <c r="D398" s="4" t="s">
        <v>0</v>
      </c>
      <c r="E398" s="1" t="s">
        <v>1069</v>
      </c>
      <c r="F398" s="1" t="str">
        <f>IF(R397=0,"",R397)</f>
        <v>黒</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黒</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|色|黒|レアリティ||マナコスト||</v>
      </c>
      <c r="B411" s="1" t="s">
        <v>1049</v>
      </c>
      <c r="C411" s="1" t="s">
        <v>1069</v>
      </c>
      <c r="D411" s="4" t="s">
        <v>0</v>
      </c>
      <c r="E411" s="1" t="s">
        <v>1069</v>
      </c>
      <c r="F411" s="1" t="str">
        <f>IF(R410=0,"",R410)</f>
        <v>黒</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黒</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|色|黒|レアリティ||マナコスト||</v>
      </c>
      <c r="B424" s="1" t="s">
        <v>1049</v>
      </c>
      <c r="C424" s="1" t="s">
        <v>1069</v>
      </c>
      <c r="D424" s="4" t="s">
        <v>0</v>
      </c>
      <c r="E424" s="1" t="s">
        <v>1069</v>
      </c>
      <c r="F424" s="1" t="str">
        <f>IF(R423=0,"",R423)</f>
        <v>黒</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黒</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|色|黒|レアリティ||マナコスト||</v>
      </c>
      <c r="B437" s="1" t="s">
        <v>1049</v>
      </c>
      <c r="C437" s="1" t="s">
        <v>1069</v>
      </c>
      <c r="D437" s="4" t="s">
        <v>0</v>
      </c>
      <c r="E437" s="1" t="s">
        <v>1069</v>
      </c>
      <c r="F437" s="1" t="str">
        <f>IF(R436=0,"",R436)</f>
        <v>黒</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黒</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|色|黒|レアリティ||マナコスト||</v>
      </c>
      <c r="B450" s="1" t="s">
        <v>1049</v>
      </c>
      <c r="C450" s="1" t="s">
        <v>1069</v>
      </c>
      <c r="D450" s="4" t="s">
        <v>0</v>
      </c>
      <c r="E450" s="1" t="s">
        <v>1069</v>
      </c>
      <c r="F450" s="1" t="str">
        <f>IF(R449=0,"",R449)</f>
        <v>黒</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黒</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|色|黒|レアリティ||マナコスト||</v>
      </c>
      <c r="B463" s="1" t="s">
        <v>1049</v>
      </c>
      <c r="C463" s="1" t="s">
        <v>1069</v>
      </c>
      <c r="D463" s="4" t="s">
        <v>0</v>
      </c>
      <c r="E463" s="1" t="s">
        <v>1069</v>
      </c>
      <c r="F463" s="1" t="str">
        <f>IF(R462=0,"",R462)</f>
        <v>黒</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黒</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|色|黒|レアリティ||マナコスト||</v>
      </c>
      <c r="B476" s="1" t="s">
        <v>1049</v>
      </c>
      <c r="C476" s="1" t="s">
        <v>1069</v>
      </c>
      <c r="D476" s="4" t="s">
        <v>0</v>
      </c>
      <c r="E476" s="1" t="s">
        <v>1069</v>
      </c>
      <c r="F476" s="1" t="str">
        <f>IF(R475=0,"",R475)</f>
        <v>黒</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黒</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|色|黒|レアリティ||マナコスト||</v>
      </c>
      <c r="B489" s="1" t="s">
        <v>1049</v>
      </c>
      <c r="C489" s="1" t="s">
        <v>1069</v>
      </c>
      <c r="D489" s="4" t="s">
        <v>0</v>
      </c>
      <c r="E489" s="1" t="s">
        <v>1069</v>
      </c>
      <c r="F489" s="1" t="str">
        <f>IF(R488=0,"",R488)</f>
        <v>黒</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黒</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|色|黒|レアリティ||マナコスト||</v>
      </c>
      <c r="B502" s="1" t="s">
        <v>1049</v>
      </c>
      <c r="C502" s="1" t="s">
        <v>1069</v>
      </c>
      <c r="D502" s="4" t="s">
        <v>0</v>
      </c>
      <c r="E502" s="1" t="s">
        <v>1069</v>
      </c>
      <c r="F502" s="1" t="str">
        <f>IF(R501=0,"",R501)</f>
        <v>黒</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黒</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|色|黒|レアリティ||マナコスト||</v>
      </c>
      <c r="B515" s="1" t="s">
        <v>1049</v>
      </c>
      <c r="C515" s="1" t="s">
        <v>1069</v>
      </c>
      <c r="D515" s="4" t="s">
        <v>0</v>
      </c>
      <c r="E515" s="1" t="s">
        <v>1069</v>
      </c>
      <c r="F515" s="1" t="str">
        <f>IF(R514=0,"",R514)</f>
        <v>黒</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黒</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|色|黒|レアリティ||マナコスト||</v>
      </c>
      <c r="B528" s="1" t="s">
        <v>1049</v>
      </c>
      <c r="C528" s="1" t="s">
        <v>1069</v>
      </c>
      <c r="D528" s="4" t="s">
        <v>0</v>
      </c>
      <c r="E528" s="1" t="s">
        <v>1069</v>
      </c>
      <c r="F528" s="1" t="str">
        <f>IF(R527=0,"",R527)</f>
        <v>黒</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黒</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|色|黒|レアリティ||マナコスト||</v>
      </c>
      <c r="B541" s="1" t="s">
        <v>1049</v>
      </c>
      <c r="C541" s="1" t="s">
        <v>1069</v>
      </c>
      <c r="D541" s="4" t="s">
        <v>0</v>
      </c>
      <c r="E541" s="1" t="s">
        <v>1069</v>
      </c>
      <c r="F541" s="1" t="str">
        <f>IF(R540=0,"",R540)</f>
        <v>黒</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黒</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|色|黒|レアリティ||マナコスト||</v>
      </c>
      <c r="B554" s="1" t="s">
        <v>1049</v>
      </c>
      <c r="C554" s="1" t="s">
        <v>1069</v>
      </c>
      <c r="D554" s="4" t="s">
        <v>0</v>
      </c>
      <c r="E554" s="1" t="s">
        <v>1069</v>
      </c>
      <c r="F554" s="1" t="str">
        <f>IF(R553=0,"",R553)</f>
        <v>黒</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黒</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|色|黒|レアリティ||マナコスト||</v>
      </c>
      <c r="B567" s="1" t="s">
        <v>1049</v>
      </c>
      <c r="C567" s="1" t="s">
        <v>1069</v>
      </c>
      <c r="D567" s="4" t="s">
        <v>0</v>
      </c>
      <c r="E567" s="1" t="s">
        <v>1069</v>
      </c>
      <c r="F567" s="1" t="str">
        <f>IF(R566=0,"",R566)</f>
        <v>黒</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黒</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|色|黒|レアリティ||マナコスト||</v>
      </c>
      <c r="B580" s="1" t="s">
        <v>1049</v>
      </c>
      <c r="C580" s="1" t="s">
        <v>1069</v>
      </c>
      <c r="D580" s="4" t="s">
        <v>0</v>
      </c>
      <c r="E580" s="1" t="s">
        <v>1069</v>
      </c>
      <c r="F580" s="1" t="str">
        <f>IF(R579=0,"",R579)</f>
        <v>黒</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黒</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|色|黒|レアリティ||マナコスト||</v>
      </c>
      <c r="B593" s="1" t="s">
        <v>1049</v>
      </c>
      <c r="C593" s="1" t="s">
        <v>1069</v>
      </c>
      <c r="D593" s="4" t="s">
        <v>0</v>
      </c>
      <c r="E593" s="1" t="s">
        <v>1069</v>
      </c>
      <c r="F593" s="1" t="str">
        <f>IF(R592=0,"",R592)</f>
        <v>黒</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黒</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|色|黒|レアリティ||マナコスト||</v>
      </c>
      <c r="B606" s="1" t="s">
        <v>1049</v>
      </c>
      <c r="C606" s="1" t="s">
        <v>1069</v>
      </c>
      <c r="D606" s="4" t="s">
        <v>0</v>
      </c>
      <c r="E606" s="1" t="s">
        <v>1069</v>
      </c>
      <c r="F606" s="1" t="str">
        <f>IF(R605=0,"",R605)</f>
        <v>黒</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黒</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|色|黒|レアリティ||マナコスト||</v>
      </c>
      <c r="B619" s="1" t="s">
        <v>1049</v>
      </c>
      <c r="C619" s="1" t="s">
        <v>1069</v>
      </c>
      <c r="D619" s="4" t="s">
        <v>0</v>
      </c>
      <c r="E619" s="1" t="s">
        <v>1069</v>
      </c>
      <c r="F619" s="1" t="str">
        <f>IF(R618=0,"",R618)</f>
        <v>黒</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黒</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|色|黒|レアリティ||マナコスト||</v>
      </c>
      <c r="B632" s="1" t="s">
        <v>1049</v>
      </c>
      <c r="C632" s="1" t="s">
        <v>1069</v>
      </c>
      <c r="D632" s="4" t="s">
        <v>0</v>
      </c>
      <c r="E632" s="1" t="s">
        <v>1069</v>
      </c>
      <c r="F632" s="1" t="str">
        <f>IF(R631=0,"",R631)</f>
        <v>黒</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黒</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|色|黒|レアリティ||マナコスト||</v>
      </c>
      <c r="B645" s="1" t="s">
        <v>1049</v>
      </c>
      <c r="C645" s="1" t="s">
        <v>1069</v>
      </c>
      <c r="D645" s="4" t="s">
        <v>0</v>
      </c>
      <c r="E645" s="1" t="s">
        <v>1069</v>
      </c>
      <c r="F645" s="1" t="str">
        <f>IF(R644=0,"",R644)</f>
        <v>黒</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199" sqref="A6:A199"/>
    </sheetView>
  </sheetViews>
  <sheetFormatPr defaultColWidth="9" defaultRowHeight="13.5"/>
  <cols>
    <col min="1" max="1" width="29.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3.75" style="1" customWidth="1"/>
    <col min="34" max="34" width="9" style="1" hidden="1" customWidth="1"/>
    <col min="35" max="35" width="5" style="1" customWidth="1"/>
    <col min="36" max="38" width="9" style="1"/>
    <col min="39" max="39" width="9" style="1" hidden="1" customWidth="1"/>
    <col min="40" max="46" width="9" style="1"/>
    <col min="47" max="48" width="9" style="1" hidden="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398</v>
      </c>
      <c r="AG2" s="36" t="s">
        <v>78</v>
      </c>
      <c r="AH2" s="36"/>
      <c r="AI2" s="36">
        <v>15</v>
      </c>
      <c r="AJ2" s="36" t="s">
        <v>897</v>
      </c>
      <c r="AK2" s="36" t="s">
        <v>898</v>
      </c>
      <c r="AL2" s="36" t="s">
        <v>27</v>
      </c>
      <c r="AM2" s="36"/>
      <c r="AN2" s="36" t="s">
        <v>405</v>
      </c>
      <c r="AO2" s="36" t="s">
        <v>171</v>
      </c>
      <c r="AP2" s="36"/>
      <c r="AQ2" s="36" t="s">
        <v>899</v>
      </c>
      <c r="AR2" s="36" t="s">
        <v>900</v>
      </c>
      <c r="AS2" s="36"/>
      <c r="AT2" s="38">
        <v>42859</v>
      </c>
      <c r="AU2" s="36"/>
      <c r="AV2" s="36"/>
      <c r="AW2" s="36"/>
      <c r="AX2" s="36">
        <f t="shared" ref="AX2:AX51" si="0">IF(AT2&gt;1,MONTH(AT2),"")</f>
        <v>5</v>
      </c>
      <c r="AY2" s="36">
        <f t="shared" ref="AY2:AY51" si="1">IF(AT2&gt;1,DAY(AT2),"")</f>
        <v>4</v>
      </c>
      <c r="AZ2" s="36" t="str">
        <f t="shared" ref="AZ2:AZ51" si="2">LEFT(AQ2,2)</f>
        <v>ジェ</v>
      </c>
      <c r="BA2" s="36" t="str">
        <f t="shared" ref="BA2:BA51" si="3">IF(ISERROR(FIND(" ",AQ2)),"",MID(AQ2,FIND(" ",AQ2)+1,2))</f>
        <v/>
      </c>
      <c r="BB2" s="36" t="str">
        <f t="shared" ref="BB2:BB51" si="4">IF(LEN(BA2)&gt;1,IF(ISERROR(FIND(" ",AQ2,FIND(" ",AQ2)+1)),"",MID(AQ2,FIND(" ",AQ2)+4,2)),"")</f>
        <v/>
      </c>
      <c r="BC2" s="36"/>
      <c r="BD2" s="36" t="str">
        <f t="shared" ref="BD2:BD51" si="5">IF(AQ2="","",AQ2&amp;IF(AR2="","","&amp;br;"&amp;AR2)&amp;IF(AS2="","","&amp;br;"&amp;AS2))</f>
        <v>ジェム2個を起動する：このクリーチャーは変身する。&amp;br;このクリーチャーが攻撃したとき、ジェム1個を破壊する。</v>
      </c>
      <c r="BE2" s="30" t="str">
        <f>IF(AK2="","",VLOOKUP(AK2,BH:BJ,3,FALSE))</f>
        <v>Activate 2: This creature Transforms.&amp;br;When this creature attacks, 1 gem is Destroyed.</v>
      </c>
      <c r="BF2" s="9" t="s">
        <v>1049</v>
      </c>
      <c r="BG2" s="1">
        <v>1</v>
      </c>
      <c r="BH2" s="1" t="s">
        <v>881</v>
      </c>
      <c r="BI2" s="1" t="s">
        <v>1055</v>
      </c>
      <c r="BJ2" s="1" t="s">
        <v>1299</v>
      </c>
    </row>
    <row r="3" spans="2:62">
      <c r="B3" s="1" t="s">
        <v>1049</v>
      </c>
      <c r="Q3" s="2" t="s">
        <v>23</v>
      </c>
      <c r="R3" s="2" t="s">
        <v>164</v>
      </c>
      <c r="S3" s="2" t="s">
        <v>288</v>
      </c>
      <c r="T3" s="2" t="s">
        <v>398</v>
      </c>
      <c r="U3" s="2" t="s">
        <v>510</v>
      </c>
      <c r="V3" s="2" t="s">
        <v>1057</v>
      </c>
      <c r="W3" s="2"/>
      <c r="AB3" s="1" t="s">
        <v>288</v>
      </c>
      <c r="AC3" s="1" t="s">
        <v>340</v>
      </c>
      <c r="AD3" s="16" t="s">
        <v>1058</v>
      </c>
      <c r="AE3" s="24">
        <v>2</v>
      </c>
      <c r="AF3" s="25" t="s">
        <v>398</v>
      </c>
      <c r="AG3" s="36" t="s">
        <v>78</v>
      </c>
      <c r="AH3" s="36"/>
      <c r="AI3" s="36">
        <v>1</v>
      </c>
      <c r="AJ3" s="36" t="s">
        <v>901</v>
      </c>
      <c r="AK3" s="36" t="s">
        <v>902</v>
      </c>
      <c r="AL3" s="36" t="s">
        <v>27</v>
      </c>
      <c r="AM3" s="36"/>
      <c r="AN3" s="36" t="s">
        <v>783</v>
      </c>
      <c r="AO3" s="36" t="s">
        <v>405</v>
      </c>
      <c r="AP3" s="36"/>
      <c r="AQ3" s="36" t="s">
        <v>903</v>
      </c>
      <c r="AR3" s="36"/>
      <c r="AS3" s="36"/>
      <c r="AT3" s="38">
        <v>42859</v>
      </c>
      <c r="AU3" s="36"/>
      <c r="AV3" s="36"/>
      <c r="AW3" s="36"/>
      <c r="AX3" s="36">
        <f t="shared" si="0"/>
        <v>5</v>
      </c>
      <c r="AY3" s="36">
        <f t="shared" si="1"/>
        <v>4</v>
      </c>
      <c r="AZ3" s="36" t="str">
        <f t="shared" si="2"/>
        <v>この</v>
      </c>
      <c r="BA3" s="36" t="str">
        <f t="shared" si="3"/>
        <v/>
      </c>
      <c r="BB3" s="36" t="str">
        <f t="shared" si="4"/>
        <v/>
      </c>
      <c r="BC3" s="36"/>
      <c r="BD3" s="36" t="str">
        <f t="shared" si="5"/>
        <v>このクリーチャーが攻撃したとき、ジェム2個を破壊する。</v>
      </c>
      <c r="BE3" s="30" t="str">
        <f>IF(AK3="","",VLOOKUP(AK3,BH:BJ,3,FALSE))</f>
        <v>When this creature attacks, 2 gems are Destroyed.</v>
      </c>
      <c r="BF3" s="9" t="s">
        <v>1049</v>
      </c>
      <c r="BG3" s="1">
        <v>2</v>
      </c>
      <c r="BH3" s="1" t="s">
        <v>1026</v>
      </c>
      <c r="BI3" s="1" t="s">
        <v>1055</v>
      </c>
      <c r="BJ3" s="1" t="s">
        <v>1300</v>
      </c>
    </row>
    <row r="4" spans="2:62">
      <c r="B4" s="1" t="s">
        <v>1049</v>
      </c>
      <c r="Q4" s="1" t="s">
        <v>24</v>
      </c>
      <c r="R4" s="2" t="s">
        <v>78</v>
      </c>
      <c r="S4" s="2" t="s">
        <v>119</v>
      </c>
      <c r="T4" s="2" t="s">
        <v>143</v>
      </c>
      <c r="AB4" s="1" t="s">
        <v>398</v>
      </c>
      <c r="AC4" s="1" t="s">
        <v>1060</v>
      </c>
      <c r="AD4" s="16" t="s">
        <v>1061</v>
      </c>
      <c r="AE4" s="24">
        <v>3</v>
      </c>
      <c r="AF4" s="25" t="s">
        <v>398</v>
      </c>
      <c r="AG4" s="36" t="s">
        <v>78</v>
      </c>
      <c r="AH4" s="36"/>
      <c r="AI4" s="36">
        <v>10</v>
      </c>
      <c r="AJ4" s="36" t="s">
        <v>904</v>
      </c>
      <c r="AK4" s="36" t="s">
        <v>905</v>
      </c>
      <c r="AL4" s="36" t="s">
        <v>27</v>
      </c>
      <c r="AM4" s="36"/>
      <c r="AN4" s="36" t="s">
        <v>308</v>
      </c>
      <c r="AO4" s="36" t="s">
        <v>401</v>
      </c>
      <c r="AP4" s="36"/>
      <c r="AQ4" s="36" t="s">
        <v>906</v>
      </c>
      <c r="AR4" s="36" t="s">
        <v>907</v>
      </c>
      <c r="AS4" s="36"/>
      <c r="AT4" s="38">
        <v>42798</v>
      </c>
      <c r="AU4" s="36"/>
      <c r="AV4" s="36"/>
      <c r="AW4" s="36"/>
      <c r="AX4" s="36">
        <f t="shared" si="0"/>
        <v>3</v>
      </c>
      <c r="AY4" s="36">
        <f t="shared" si="1"/>
        <v>4</v>
      </c>
      <c r="AZ4" s="36" t="str">
        <f t="shared" si="2"/>
        <v>トラ</v>
      </c>
      <c r="BA4" s="36" t="str">
        <f t="shared" si="3"/>
        <v>バー</v>
      </c>
      <c r="BB4" s="36" t="str">
        <f t="shared" si="4"/>
        <v/>
      </c>
      <c r="BC4" s="36"/>
      <c r="BD4" s="36" t="str">
        <f t="shared" si="5"/>
        <v>トランプル バーサーカー&amp;br;ジェム3個を起動する：あなたはカードを1枚捨てて、あなたのターン終了時まで、このクリーチャーは+3/+0の修正を受ける。</v>
      </c>
      <c r="BE4" s="30" t="str">
        <f>IF(AK4="","",VLOOKUP(AK4,BH:BJ,3,FALSE))</f>
        <v>Activate 3: You Discard  1 card and this creature gets +3/0 until the end of your turn.</v>
      </c>
      <c r="BF4" s="9" t="s">
        <v>1049</v>
      </c>
      <c r="BG4" s="1">
        <v>3</v>
      </c>
      <c r="BH4" s="1" t="s">
        <v>819</v>
      </c>
      <c r="BI4" s="1" t="s">
        <v>1055</v>
      </c>
      <c r="BJ4" s="1" t="s">
        <v>1301</v>
      </c>
    </row>
    <row r="5" spans="2:62">
      <c r="B5" s="1" t="s">
        <v>1049</v>
      </c>
      <c r="Q5" s="5"/>
      <c r="R5" s="6"/>
      <c r="S5" s="6"/>
      <c r="T5" s="6"/>
      <c r="U5" s="6"/>
      <c r="V5" s="7"/>
      <c r="W5" s="8">
        <v>1</v>
      </c>
      <c r="X5" s="5"/>
      <c r="Y5" s="26"/>
      <c r="Z5" s="26"/>
      <c r="AA5" s="27"/>
      <c r="AB5" s="1" t="s">
        <v>510</v>
      </c>
      <c r="AC5" s="1" t="s">
        <v>1063</v>
      </c>
      <c r="AD5" s="16" t="s">
        <v>1064</v>
      </c>
      <c r="AE5" s="24">
        <v>4</v>
      </c>
      <c r="AF5" s="25" t="s">
        <v>398</v>
      </c>
      <c r="AG5" s="36" t="s">
        <v>78</v>
      </c>
      <c r="AH5" s="36"/>
      <c r="AI5" s="36">
        <v>15</v>
      </c>
      <c r="AJ5" s="36" t="s">
        <v>908</v>
      </c>
      <c r="AK5" s="36" t="s">
        <v>909</v>
      </c>
      <c r="AL5" s="36" t="s">
        <v>27</v>
      </c>
      <c r="AM5" s="36"/>
      <c r="AN5" s="36" t="s">
        <v>33</v>
      </c>
      <c r="AO5" s="36" t="s">
        <v>325</v>
      </c>
      <c r="AP5" s="36"/>
      <c r="AQ5" s="36" t="s">
        <v>538</v>
      </c>
      <c r="AR5" s="36" t="s">
        <v>910</v>
      </c>
      <c r="AS5" s="36"/>
      <c r="AT5" s="38">
        <v>42739</v>
      </c>
      <c r="AU5" s="36"/>
      <c r="AV5" s="36"/>
      <c r="AW5" s="36"/>
      <c r="AX5" s="36">
        <f t="shared" si="0"/>
        <v>1</v>
      </c>
      <c r="AY5" s="36">
        <f t="shared" si="1"/>
        <v>4</v>
      </c>
      <c r="AZ5" s="36" t="str">
        <f t="shared" si="2"/>
        <v>到達</v>
      </c>
      <c r="BA5" s="36" t="str">
        <f t="shared" si="3"/>
        <v/>
      </c>
      <c r="BB5" s="36" t="str">
        <f t="shared" si="4"/>
        <v/>
      </c>
      <c r="BC5" s="36"/>
      <c r="BD5" s="36" t="str">
        <f t="shared" si="5"/>
        <v>到達&amp;br;あなたが呪文を唱えたとき、対戦相手がコントロールする各クリーチャーは1点のダメージを受ける。</v>
      </c>
      <c r="BE5" s="30" t="str">
        <f>IF(AK5="","",VLOOKUP(AK5,BH:BJ,3,FALSE))</f>
        <v>When you cast a spell, each creature your opponent controls takes 1 damage.</v>
      </c>
      <c r="BF5" s="9" t="s">
        <v>1049</v>
      </c>
      <c r="BG5" s="1">
        <v>4</v>
      </c>
      <c r="BH5" s="1" t="s">
        <v>922</v>
      </c>
      <c r="BI5" s="1" t="s">
        <v>1055</v>
      </c>
      <c r="BJ5" s="1" t="s">
        <v>1302</v>
      </c>
    </row>
    <row r="6" spans="1:62">
      <c r="A6" s="1" t="str">
        <f t="shared" ref="A6:A69" si="6">CONCATENATE(C6,D6,E6,F6,G6,H6,I6,J6,K6,L6,M6,N6,O6,P6)</f>
        <v>*嵐の伝導者/Conduit of Storms</v>
      </c>
      <c r="B6" s="1" t="s">
        <v>1049</v>
      </c>
      <c r="C6" s="1" t="str">
        <f>"*"&amp;R6&amp;"/"&amp;T6</f>
        <v>*嵐の伝導者/Conduit of Storms</v>
      </c>
      <c r="Q6" s="9" t="s">
        <v>3</v>
      </c>
      <c r="R6" s="10" t="str">
        <f>INDEX(AJ:AJ,W5+1)</f>
        <v>嵐の伝導者</v>
      </c>
      <c r="S6" s="11" t="s">
        <v>4</v>
      </c>
      <c r="T6" s="10" t="str">
        <f>INDEX(AK:AK,W5+1)</f>
        <v>Conduit of Storms</v>
      </c>
      <c r="U6" s="11"/>
      <c r="V6" s="12"/>
      <c r="W6" s="13"/>
      <c r="X6" s="9"/>
      <c r="Y6" s="28"/>
      <c r="Z6" s="28"/>
      <c r="AA6" s="29"/>
      <c r="AB6" s="1" t="s">
        <v>663</v>
      </c>
      <c r="AC6" s="1" t="s">
        <v>1066</v>
      </c>
      <c r="AD6" s="16" t="s">
        <v>1067</v>
      </c>
      <c r="AE6" s="24">
        <v>5</v>
      </c>
      <c r="AF6" s="25" t="s">
        <v>398</v>
      </c>
      <c r="AG6" s="36" t="s">
        <v>78</v>
      </c>
      <c r="AH6" s="36"/>
      <c r="AI6" s="36">
        <v>4</v>
      </c>
      <c r="AJ6" s="36" t="s">
        <v>911</v>
      </c>
      <c r="AK6" s="36" t="s">
        <v>912</v>
      </c>
      <c r="AL6" s="36" t="s">
        <v>61</v>
      </c>
      <c r="AM6" s="36"/>
      <c r="AN6" s="36"/>
      <c r="AO6" s="36"/>
      <c r="AP6" s="36"/>
      <c r="AQ6" s="36" t="s">
        <v>913</v>
      </c>
      <c r="AR6" s="36"/>
      <c r="AS6" s="36"/>
      <c r="AT6" s="38"/>
      <c r="AU6" s="36"/>
      <c r="AV6" s="36"/>
      <c r="AW6" s="36"/>
      <c r="AX6" s="36" t="str">
        <f t="shared" si="0"/>
        <v/>
      </c>
      <c r="AY6" s="36" t="str">
        <f t="shared" si="1"/>
        <v/>
      </c>
      <c r="AZ6" s="36" t="str">
        <f t="shared" si="2"/>
        <v>あな</v>
      </c>
      <c r="BA6" s="36" t="str">
        <f t="shared" si="3"/>
        <v/>
      </c>
      <c r="BB6" s="36" t="str">
        <f t="shared" si="4"/>
        <v/>
      </c>
      <c r="BC6" s="36"/>
      <c r="BD6" s="36" t="str">
        <f t="shared" si="5"/>
        <v>あなたはカードを1枚すてて、あなたが唱えた最後の呪文2枚をオーナーの手札に戻す。</v>
      </c>
      <c r="BE6" s="30" t="str">
        <f>IF(AK6="","",VLOOKUP(AK6,BH:BJ,3,FALSE))</f>
        <v>You Discard 1 card and the last 2 spells you cast are Returned to their owner's hand.</v>
      </c>
      <c r="BF6" s="9" t="s">
        <v>1049</v>
      </c>
      <c r="BG6" s="1">
        <v>5</v>
      </c>
      <c r="BH6" s="1" t="s">
        <v>930</v>
      </c>
      <c r="BI6" s="1" t="s">
        <v>1055</v>
      </c>
      <c r="BJ6" s="1" t="s">
        <v>1303</v>
      </c>
    </row>
    <row r="7" spans="1:62">
      <c r="A7" s="1" t="str">
        <f t="shared" si="6"/>
        <v>|LEFT:80|LEFT:100|LEFT:100|LEFT:100|LEFT:100|LEFT:100|c</v>
      </c>
      <c r="B7" s="1" t="s">
        <v>1049</v>
      </c>
      <c r="C7" s="1" t="s">
        <v>1069</v>
      </c>
      <c r="D7" s="3" t="str">
        <f>$Q$1</f>
        <v>LEFT:80</v>
      </c>
      <c r="E7" s="3" t="s">
        <v>1069</v>
      </c>
      <c r="F7" s="3" t="str">
        <f t="shared" ref="F7:J7" si="7">$R$1</f>
        <v>LEFT:100</v>
      </c>
      <c r="G7" s="3" t="s">
        <v>1069</v>
      </c>
      <c r="H7" s="3" t="str">
        <f t="shared" si="7"/>
        <v>LEFT:100</v>
      </c>
      <c r="I7" s="3" t="s">
        <v>1069</v>
      </c>
      <c r="J7" s="3" t="str">
        <f t="shared" si="7"/>
        <v>LEFT:100</v>
      </c>
      <c r="K7" s="3" t="s">
        <v>1069</v>
      </c>
      <c r="L7" s="3" t="str">
        <f>$R$1</f>
        <v>LEFT:100</v>
      </c>
      <c r="M7" s="3" t="s">
        <v>1069</v>
      </c>
      <c r="N7" s="3" t="str">
        <f>$R$1</f>
        <v>LEFT:100</v>
      </c>
      <c r="O7" s="1" t="s">
        <v>1069</v>
      </c>
      <c r="P7" s="1" t="s">
        <v>1070</v>
      </c>
      <c r="Q7" s="14" t="s">
        <v>0</v>
      </c>
      <c r="R7" s="10" t="str">
        <f>INDEX(AF:AF,W5+1)</f>
        <v>赤</v>
      </c>
      <c r="S7" s="15" t="s">
        <v>1</v>
      </c>
      <c r="T7" s="10" t="str">
        <f>INDEX(AG:AG,W5+1)</f>
        <v>アンコモン</v>
      </c>
      <c r="U7" s="15" t="s">
        <v>2</v>
      </c>
      <c r="V7" s="10">
        <f>INDEX(AI:AI,W5+1)</f>
        <v>15</v>
      </c>
      <c r="W7" s="16"/>
      <c r="X7" s="10" t="str">
        <f>INDEX(AQ:AQ,W5+1)</f>
        <v>ジェム2個を起動する：このクリーチャーは変身する。</v>
      </c>
      <c r="Y7" s="28"/>
      <c r="Z7" s="28"/>
      <c r="AA7" s="29"/>
      <c r="AB7" s="1" t="s">
        <v>645</v>
      </c>
      <c r="AC7" s="1" t="s">
        <v>1024</v>
      </c>
      <c r="AD7" s="16" t="s">
        <v>1071</v>
      </c>
      <c r="AE7" s="24">
        <v>6</v>
      </c>
      <c r="AF7" s="25" t="s">
        <v>398</v>
      </c>
      <c r="AG7" s="36" t="s">
        <v>78</v>
      </c>
      <c r="AH7" s="36"/>
      <c r="AI7" s="36">
        <v>14</v>
      </c>
      <c r="AJ7" s="36" t="s">
        <v>914</v>
      </c>
      <c r="AK7" s="36" t="s">
        <v>915</v>
      </c>
      <c r="AL7" s="36" t="s">
        <v>27</v>
      </c>
      <c r="AM7" s="36"/>
      <c r="AN7" s="36" t="s">
        <v>405</v>
      </c>
      <c r="AO7" s="36" t="s">
        <v>171</v>
      </c>
      <c r="AP7" s="36"/>
      <c r="AQ7" s="36" t="s">
        <v>916</v>
      </c>
      <c r="AR7" s="36" t="s">
        <v>917</v>
      </c>
      <c r="AS7" s="36"/>
      <c r="AT7" s="38">
        <v>42796</v>
      </c>
      <c r="AU7" s="36"/>
      <c r="AV7" s="36"/>
      <c r="AW7" s="36"/>
      <c r="AX7" s="36">
        <f t="shared" si="0"/>
        <v>3</v>
      </c>
      <c r="AY7" s="36">
        <f t="shared" si="1"/>
        <v>2</v>
      </c>
      <c r="AZ7" s="36" t="str">
        <f t="shared" si="2"/>
        <v>ジェ</v>
      </c>
      <c r="BA7" s="36" t="str">
        <f t="shared" si="3"/>
        <v/>
      </c>
      <c r="BB7" s="36" t="str">
        <f t="shared" si="4"/>
        <v/>
      </c>
      <c r="BC7" s="36"/>
      <c r="BD7" s="36" t="str">
        <f t="shared" si="5"/>
        <v>ジェムを1個起動する：このクリーチャーは変身する。&amp;br;このクリーチャーが戦場に出たとき、対戦相手がコントロールする各クリーチャーは2点のダメージを受ける。</v>
      </c>
      <c r="BE7" s="30" t="str">
        <f>IF(AK7="","",VLOOKUP(AK7,BH:BJ,3,FALSE))</f>
        <v>Activate 1: This creature Transforms&amp;br;When this creature enters the battlefield, each creature your opponent controls takes 2 damage.</v>
      </c>
      <c r="BF7" s="9" t="s">
        <v>1049</v>
      </c>
      <c r="BG7" s="1">
        <v>6</v>
      </c>
      <c r="BH7" s="1" t="s">
        <v>812</v>
      </c>
      <c r="BI7" s="1" t="s">
        <v>1055</v>
      </c>
      <c r="BJ7" s="1" t="s">
        <v>1304</v>
      </c>
    </row>
    <row r="8" spans="1:62">
      <c r="A8" s="1" t="str">
        <f t="shared" si="6"/>
        <v>|色|赤|レアリティ|アンコモン|マナコスト|15|</v>
      </c>
      <c r="B8" s="1" t="s">
        <v>1049</v>
      </c>
      <c r="C8" s="1" t="s">
        <v>1069</v>
      </c>
      <c r="D8" s="4" t="s">
        <v>0</v>
      </c>
      <c r="E8" s="1" t="s">
        <v>1069</v>
      </c>
      <c r="F8" s="1" t="str">
        <f>IF(R7=0,"",R7)</f>
        <v>赤</v>
      </c>
      <c r="G8" s="1" t="s">
        <v>1069</v>
      </c>
      <c r="H8" s="4" t="s">
        <v>1073</v>
      </c>
      <c r="I8" s="1" t="s">
        <v>1069</v>
      </c>
      <c r="J8" s="1" t="str">
        <f>IF(T7=0,"",T7)</f>
        <v>アンコモン</v>
      </c>
      <c r="K8" s="1" t="s">
        <v>1069</v>
      </c>
      <c r="L8" s="4" t="s">
        <v>1074</v>
      </c>
      <c r="M8" s="1" t="s">
        <v>1069</v>
      </c>
      <c r="N8" s="1">
        <f>IF(V7=0,"",V7)</f>
        <v>15</v>
      </c>
      <c r="O8" s="1" t="s">
        <v>1069</v>
      </c>
      <c r="Q8" s="9" t="s">
        <v>5</v>
      </c>
      <c r="R8" s="10" t="str">
        <f>INDEX(AL:AL,W5+1)</f>
        <v>クリーチャー</v>
      </c>
      <c r="S8" s="15" t="s">
        <v>1075</v>
      </c>
      <c r="T8" s="10" t="str">
        <f>INDEX(AN:AN,W5+1)</f>
        <v>狼男</v>
      </c>
      <c r="U8" s="10" t="str">
        <f>INDEX(AO:AO,W5+1)</f>
        <v>ホラー</v>
      </c>
      <c r="V8" s="10">
        <f>INDEX(AP:AP,W5+1)</f>
        <v>0</v>
      </c>
      <c r="W8" s="16"/>
      <c r="X8" s="10" t="str">
        <f>INDEX(AZ:AZ,W5+1)</f>
        <v>ジェ</v>
      </c>
      <c r="Y8" s="10" t="str">
        <f>INDEX(BA:BA,W5+1)</f>
        <v/>
      </c>
      <c r="Z8" s="10" t="str">
        <f>INDEX(BB:BB,W5+1)</f>
        <v/>
      </c>
      <c r="AA8" s="10">
        <f>INDEX(BC:BC,W5+1)</f>
        <v>0</v>
      </c>
      <c r="AB8" s="1" t="s">
        <v>631</v>
      </c>
      <c r="AC8" s="1" t="s">
        <v>970</v>
      </c>
      <c r="AD8" s="16" t="s">
        <v>1076</v>
      </c>
      <c r="AE8" s="24">
        <v>7</v>
      </c>
      <c r="AF8" s="25" t="s">
        <v>398</v>
      </c>
      <c r="AG8" s="36" t="s">
        <v>78</v>
      </c>
      <c r="AH8" s="36"/>
      <c r="AI8" s="36">
        <v>1</v>
      </c>
      <c r="AJ8" s="36" t="s">
        <v>918</v>
      </c>
      <c r="AK8" s="36" t="s">
        <v>919</v>
      </c>
      <c r="AL8" s="36" t="s">
        <v>27</v>
      </c>
      <c r="AM8" s="36"/>
      <c r="AN8" s="36" t="s">
        <v>783</v>
      </c>
      <c r="AO8" s="36" t="s">
        <v>405</v>
      </c>
      <c r="AP8" s="36"/>
      <c r="AQ8" s="36" t="s">
        <v>920</v>
      </c>
      <c r="AR8" s="36"/>
      <c r="AS8" s="36"/>
      <c r="AT8" s="38">
        <v>42890</v>
      </c>
      <c r="AU8" s="36"/>
      <c r="AV8" s="36"/>
      <c r="AW8" s="36"/>
      <c r="AX8" s="36">
        <f t="shared" si="0"/>
        <v>6</v>
      </c>
      <c r="AY8" s="36">
        <f t="shared" si="1"/>
        <v>4</v>
      </c>
      <c r="AZ8" s="36" t="str">
        <f t="shared" si="2"/>
        <v>この</v>
      </c>
      <c r="BA8" s="36" t="str">
        <f t="shared" si="3"/>
        <v/>
      </c>
      <c r="BB8" s="36" t="str">
        <f t="shared" si="4"/>
        <v/>
      </c>
      <c r="BC8" s="36"/>
      <c r="BD8" s="36" t="str">
        <f t="shared" si="5"/>
        <v>このクリーチャーが戦場に出た(この形態に変身した)とき、対戦相手は2点のダメージを受ける。</v>
      </c>
      <c r="BE8" s="30" t="str">
        <f>IF(AK8="","",VLOOKUP(AK8,BH:BJ,3,FALSE))</f>
        <v>When this creature attacks, your opponent takes 2 damage.</v>
      </c>
      <c r="BF8" s="9" t="s">
        <v>1049</v>
      </c>
      <c r="BG8" s="1">
        <v>7</v>
      </c>
      <c r="BH8" s="1" t="s">
        <v>804</v>
      </c>
      <c r="BI8" s="1" t="s">
        <v>1055</v>
      </c>
      <c r="BJ8" s="1" t="s">
        <v>1305</v>
      </c>
    </row>
    <row r="9" spans="1:62">
      <c r="A9" s="1" t="str">
        <f t="shared" si="6"/>
        <v>|種別|クリーチャー|サブタイプ|狼男|ホラー||</v>
      </c>
      <c r="B9" s="1" t="s">
        <v>1049</v>
      </c>
      <c r="C9" s="1" t="s">
        <v>1069</v>
      </c>
      <c r="D9" s="4" t="s">
        <v>5</v>
      </c>
      <c r="E9" s="1" t="s">
        <v>1069</v>
      </c>
      <c r="F9" s="1" t="str">
        <f>IF(R8=0,"",R8)</f>
        <v>クリーチャー</v>
      </c>
      <c r="G9" s="1" t="s">
        <v>1069</v>
      </c>
      <c r="H9" s="4" t="s">
        <v>1078</v>
      </c>
      <c r="I9" s="1" t="s">
        <v>1069</v>
      </c>
      <c r="J9" s="1" t="str">
        <f>IF(T8=0,"",T8)</f>
        <v>狼男</v>
      </c>
      <c r="K9" s="1" t="s">
        <v>1069</v>
      </c>
      <c r="L9" s="1" t="str">
        <f>IF(U8=0,"",U8)</f>
        <v>ホラー</v>
      </c>
      <c r="M9" s="1" t="s">
        <v>1069</v>
      </c>
      <c r="N9" s="1" t="str">
        <f>IF(V8=0,"",V8)</f>
        <v/>
      </c>
      <c r="O9" s="1" t="s">
        <v>1069</v>
      </c>
      <c r="Q9" s="9" t="s">
        <v>1079</v>
      </c>
      <c r="R9" s="10" t="str">
        <f>INDEX(BD:BD,W5+1)</f>
        <v>ジェム2個を起動する：このクリーチャーは変身する。&amp;br;このクリーチャーが攻撃したとき、ジェム1個を破壊する。</v>
      </c>
      <c r="S9" s="11"/>
      <c r="T9" s="11"/>
      <c r="U9" s="11"/>
      <c r="V9" s="12"/>
      <c r="W9" s="16"/>
      <c r="X9" s="8" t="s">
        <v>1049</v>
      </c>
      <c r="Y9" s="8"/>
      <c r="Z9" s="8"/>
      <c r="AA9" s="30" t="s">
        <v>1049</v>
      </c>
      <c r="AB9" s="1" t="s">
        <v>654</v>
      </c>
      <c r="AC9" s="1" t="s">
        <v>1080</v>
      </c>
      <c r="AD9" s="16" t="s">
        <v>1081</v>
      </c>
      <c r="AE9" s="24">
        <v>8</v>
      </c>
      <c r="AF9" s="25" t="s">
        <v>398</v>
      </c>
      <c r="AG9" s="36" t="s">
        <v>119</v>
      </c>
      <c r="AH9" s="36"/>
      <c r="AI9" s="36">
        <v>17</v>
      </c>
      <c r="AJ9" s="36" t="s">
        <v>921</v>
      </c>
      <c r="AK9" s="36" t="s">
        <v>922</v>
      </c>
      <c r="AL9" s="36" t="s">
        <v>27</v>
      </c>
      <c r="AM9" s="36"/>
      <c r="AN9" s="36" t="s">
        <v>485</v>
      </c>
      <c r="AO9" s="36"/>
      <c r="AP9" s="36"/>
      <c r="AQ9" s="36" t="s">
        <v>35</v>
      </c>
      <c r="AR9" s="36" t="s">
        <v>923</v>
      </c>
      <c r="AS9" s="36"/>
      <c r="AT9" s="38">
        <v>42892</v>
      </c>
      <c r="AU9" s="36"/>
      <c r="AV9" s="36"/>
      <c r="AW9" s="36"/>
      <c r="AX9" s="36">
        <f t="shared" si="0"/>
        <v>6</v>
      </c>
      <c r="AY9" s="36">
        <f t="shared" si="1"/>
        <v>6</v>
      </c>
      <c r="AZ9" s="36" t="str">
        <f t="shared" si="2"/>
        <v>ディ</v>
      </c>
      <c r="BA9" s="36" t="str">
        <f t="shared" si="3"/>
        <v/>
      </c>
      <c r="BB9" s="36" t="str">
        <f t="shared" si="4"/>
        <v/>
      </c>
      <c r="BC9" s="36"/>
      <c r="BD9" s="36" t="str">
        <f t="shared" si="5"/>
        <v>ディフェンダー&amp;br;このクリーチャーがブロックしたかブロックされた状態になったとき、対戦相手のクリーチャーは3点のダメージを受け、対戦相手は3点のダメージを受ける。</v>
      </c>
      <c r="BE9" s="30" t="str">
        <f>IF(AK9="","",VLOOKUP(AK9,BH:BJ,3,FALSE))</f>
        <v>When this creature blocks or is blocked, the opponent's creature takes 3 damage and your opponent takes 3 damage.</v>
      </c>
      <c r="BF9" s="9" t="s">
        <v>1049</v>
      </c>
      <c r="BG9" s="1">
        <v>8</v>
      </c>
      <c r="BH9" s="1" t="s">
        <v>987</v>
      </c>
      <c r="BI9" s="1" t="s">
        <v>1055</v>
      </c>
      <c r="BJ9" s="1" t="s">
        <v>1306</v>
      </c>
    </row>
    <row r="10" spans="1:62">
      <c r="A10" s="1" t="str">
        <f t="shared" si="6"/>
        <v>|テキスト|&gt;|&gt;|&gt;|&gt;|ジェム2個を起動する：このクリーチャーは変身する。&amp;br;このクリーチャーが攻撃したとき、ジェム1個を破壊する。|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ジェム2個を起動する：このクリーチャーは変身する。&amp;br;このクリーチャーが攻撃したとき、ジェム1個を破壊する。</v>
      </c>
      <c r="O10" s="1" t="s">
        <v>1069</v>
      </c>
      <c r="Q10" s="14" t="s">
        <v>21</v>
      </c>
      <c r="R10" s="10" t="str">
        <f>INDEX(BE:BE,W5+1)</f>
        <v>Activate 2: This creature Transforms.&amp;br;When this creature attacks, 1 gem is Destroyed.</v>
      </c>
      <c r="S10" s="9" t="s">
        <v>1084</v>
      </c>
      <c r="T10" s="10" t="str">
        <f>IF(X10="","",X10&amp;IF(Y10="",""," "&amp;Y10)&amp;IF(Z10="",""," "&amp;Z10)&amp;IF(AA10="",""," "&amp;AA10))</f>
        <v/>
      </c>
      <c r="U10" s="11"/>
      <c r="V10" s="12"/>
      <c r="W10" s="16" t="s">
        <v>1084</v>
      </c>
      <c r="X10" s="9" t="str">
        <f t="shared" ref="X10:AA10" si="8">IF(ISERROR(IF(LEN(X9)&gt;1,X9,VLOOKUP(X8,$AC:$AD,2,FALSE))),"",IF(LEN(X9)&gt;1,X9,VLOOKUP(X8,$AC:$AD,2,FALSE)))</f>
        <v/>
      </c>
      <c r="Y10" s="9" t="str">
        <f t="shared" si="8"/>
        <v/>
      </c>
      <c r="Z10" s="9" t="str">
        <f t="shared" si="8"/>
        <v/>
      </c>
      <c r="AA10" s="9" t="str">
        <f t="shared" si="8"/>
        <v> </v>
      </c>
      <c r="AB10" s="1" t="s">
        <v>1004</v>
      </c>
      <c r="AC10" s="1" t="s">
        <v>458</v>
      </c>
      <c r="AD10" s="16" t="s">
        <v>1085</v>
      </c>
      <c r="AE10" s="24">
        <v>9</v>
      </c>
      <c r="AF10" s="25" t="s">
        <v>398</v>
      </c>
      <c r="AG10" s="36" t="s">
        <v>119</v>
      </c>
      <c r="AH10" s="36"/>
      <c r="AI10" s="36">
        <v>3</v>
      </c>
      <c r="AJ10" s="36" t="s">
        <v>924</v>
      </c>
      <c r="AK10" s="36" t="s">
        <v>925</v>
      </c>
      <c r="AL10" s="36" t="s">
        <v>27</v>
      </c>
      <c r="AM10" s="36"/>
      <c r="AN10" s="36" t="s">
        <v>416</v>
      </c>
      <c r="AO10" s="36"/>
      <c r="AP10" s="36"/>
      <c r="AQ10" s="36" t="s">
        <v>926</v>
      </c>
      <c r="AR10" s="36" t="s">
        <v>927</v>
      </c>
      <c r="AS10" s="36" t="s">
        <v>928</v>
      </c>
      <c r="AT10" s="38">
        <v>42887</v>
      </c>
      <c r="AU10" s="36"/>
      <c r="AV10" s="36"/>
      <c r="AW10" s="36"/>
      <c r="AX10" s="36">
        <f t="shared" si="0"/>
        <v>6</v>
      </c>
      <c r="AY10" s="36">
        <f t="shared" si="1"/>
        <v>1</v>
      </c>
      <c r="AZ10" s="36" t="str">
        <f t="shared" si="2"/>
        <v>トラ</v>
      </c>
      <c r="BA10" s="36" t="str">
        <f t="shared" si="3"/>
        <v>速攻</v>
      </c>
      <c r="BB10" s="36" t="str">
        <f t="shared" si="4"/>
        <v/>
      </c>
      <c r="BC10" s="36"/>
      <c r="BD10" s="36" t="str">
        <f t="shared" si="5"/>
        <v>トランプル 速攻&amp;br;このクリーチャーが戦場に出たとき、あなたがコントロールしていないクリーチャー1体を対象とする。あなたのターン終了時まで、それはディフェンダーを得る。&amp;br;あなたのターン終了時に、このトークンクリーチャーを破壊する。</v>
      </c>
      <c r="BE10" s="30" t="str">
        <f>IF(AK10="","",VLOOKUP(AK10,BH:BJ,3,FALSE))</f>
        <v>When this creature enters the battlefield, Target creature you don't control gains Defender until the end of your turn.&amp;br;At the end of your turn, this creature is Destroyed.</v>
      </c>
      <c r="BF10" s="9" t="s">
        <v>1049</v>
      </c>
      <c r="BG10" s="1">
        <v>9</v>
      </c>
      <c r="BH10" s="1" t="s">
        <v>831</v>
      </c>
      <c r="BI10" s="1" t="s">
        <v>1055</v>
      </c>
      <c r="BJ10" s="1" t="s">
        <v>1307</v>
      </c>
    </row>
    <row r="11" spans="1:62">
      <c r="A11" s="1" t="str">
        <f t="shared" si="6"/>
        <v>|英テキスト|&gt;|&gt;|&gt;|&gt;|Activate 2: This creature Transforms.&amp;br;When this creature attacks, 1 gem is Destroyed.|</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Activate 2: This creature Transforms.&amp;br;When this creature attacks, 1 gem is Destroyed.</v>
      </c>
      <c r="O11" s="1" t="s">
        <v>1069</v>
      </c>
      <c r="Q11" s="9" t="s">
        <v>12</v>
      </c>
      <c r="R11" s="10" t="str">
        <f>IF(INDEX(AX:AX,W5+1)="",0,INDEX(AX:AX,W5+1)&amp;"/"&amp;INDEX(AY:AY,W5+1))</f>
        <v>5/4</v>
      </c>
      <c r="S11" s="11"/>
      <c r="T11" s="11"/>
      <c r="U11" s="11"/>
      <c r="V11" s="12"/>
      <c r="W11" s="16"/>
      <c r="X11" s="9"/>
      <c r="Y11" s="28"/>
      <c r="Z11" s="28"/>
      <c r="AA11" s="29"/>
      <c r="AB11" s="1" t="s">
        <v>658</v>
      </c>
      <c r="AC11" s="1" t="s">
        <v>1088</v>
      </c>
      <c r="AD11" s="16" t="s">
        <v>1089</v>
      </c>
      <c r="AE11" s="24">
        <v>10</v>
      </c>
      <c r="AF11" s="25" t="s">
        <v>398</v>
      </c>
      <c r="AG11" s="36" t="s">
        <v>119</v>
      </c>
      <c r="AH11" s="36"/>
      <c r="AI11" s="36">
        <v>13</v>
      </c>
      <c r="AJ11" s="36" t="s">
        <v>929</v>
      </c>
      <c r="AK11" s="36" t="s">
        <v>930</v>
      </c>
      <c r="AL11" s="36" t="s">
        <v>27</v>
      </c>
      <c r="AM11" s="36"/>
      <c r="AN11" s="36" t="s">
        <v>416</v>
      </c>
      <c r="AO11" s="36" t="s">
        <v>171</v>
      </c>
      <c r="AP11" s="36"/>
      <c r="AQ11" s="36" t="s">
        <v>220</v>
      </c>
      <c r="AR11" s="36" t="s">
        <v>931</v>
      </c>
      <c r="AS11" s="36"/>
      <c r="AT11" s="38">
        <v>42861</v>
      </c>
      <c r="AU11" s="36"/>
      <c r="AV11" s="36"/>
      <c r="AW11" s="36"/>
      <c r="AX11" s="36">
        <f t="shared" si="0"/>
        <v>5</v>
      </c>
      <c r="AY11" s="36">
        <f t="shared" si="1"/>
        <v>6</v>
      </c>
      <c r="AZ11" s="36" t="str">
        <f t="shared" si="2"/>
        <v>あな</v>
      </c>
      <c r="BA11" s="36" t="str">
        <f t="shared" si="3"/>
        <v/>
      </c>
      <c r="BB11" s="36" t="str">
        <f t="shared" si="4"/>
        <v/>
      </c>
      <c r="BC11" s="36"/>
      <c r="BD11" s="36" t="str">
        <f t="shared" si="5"/>
        <v>あなたが呪文を唱えたとき、あなたのターン終了時まで、このクリーチャーは+1/+1の修正を受ける。&amp;br;このクリーチャーが戦場に出たとき、あなたはあなたの手札をすべて捨てて、カードを3枚引く。</v>
      </c>
      <c r="BE11" s="30" t="str">
        <f>IF(AK11="","",VLOOKUP(AK11,BH:BJ,3,FALSE))</f>
        <v>When you cast a spell, this creature gains +1/+1 until the end of your turn.&amp;br;When this creature enters the battlefield, you Discard your entire hand and you draw 3 cards.</v>
      </c>
      <c r="BF11" s="9" t="s">
        <v>1049</v>
      </c>
      <c r="BG11" s="1">
        <v>10</v>
      </c>
      <c r="BH11" s="1" t="s">
        <v>864</v>
      </c>
      <c r="BI11" s="1" t="s">
        <v>1055</v>
      </c>
      <c r="BJ11" s="1" t="s">
        <v>1308</v>
      </c>
    </row>
    <row r="12" spans="1:62">
      <c r="A12" s="1" t="str">
        <f t="shared" si="6"/>
        <v>|PT|&gt;|5/4|シールド数|&gt;||</v>
      </c>
      <c r="B12" s="1" t="s">
        <v>1049</v>
      </c>
      <c r="C12" s="1" t="s">
        <v>1069</v>
      </c>
      <c r="D12" s="1" t="s">
        <v>12</v>
      </c>
      <c r="E12" s="1" t="s">
        <v>1069</v>
      </c>
      <c r="F12" s="1" t="s">
        <v>1083</v>
      </c>
      <c r="G12" s="1" t="s">
        <v>1069</v>
      </c>
      <c r="H12" s="1" t="str">
        <f>IF(R11=0,"",R11)</f>
        <v>5/4</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398</v>
      </c>
      <c r="AG12" s="36" t="s">
        <v>119</v>
      </c>
      <c r="AH12" s="36"/>
      <c r="AI12" s="36">
        <v>15</v>
      </c>
      <c r="AJ12" s="36" t="s">
        <v>932</v>
      </c>
      <c r="AK12" s="36" t="s">
        <v>933</v>
      </c>
      <c r="AL12" s="36" t="s">
        <v>27</v>
      </c>
      <c r="AM12" s="36"/>
      <c r="AN12" s="36" t="s">
        <v>33</v>
      </c>
      <c r="AO12" s="36" t="s">
        <v>34</v>
      </c>
      <c r="AP12" s="36"/>
      <c r="AQ12" s="36" t="s">
        <v>934</v>
      </c>
      <c r="AR12" s="36" t="s">
        <v>935</v>
      </c>
      <c r="AS12" s="36"/>
      <c r="AT12" s="38">
        <v>42861</v>
      </c>
      <c r="AU12" s="36"/>
      <c r="AV12" s="36"/>
      <c r="AW12" s="36"/>
      <c r="AX12" s="36">
        <f t="shared" si="0"/>
        <v>5</v>
      </c>
      <c r="AY12" s="36">
        <f t="shared" si="1"/>
        <v>6</v>
      </c>
      <c r="AZ12" s="36" t="str">
        <f t="shared" si="2"/>
        <v>この</v>
      </c>
      <c r="BA12" s="36" t="str">
        <f t="shared" si="3"/>
        <v/>
      </c>
      <c r="BB12" s="36" t="str">
        <f t="shared" si="4"/>
        <v/>
      </c>
      <c r="BC12" s="36"/>
      <c r="BD12" s="36" t="str">
        <f t="shared" si="5"/>
        <v>このクリーチャーが攻撃したとき、1/1の人間･トークンを1体召喚する。&amp;br;このクリーチャーはハンウィアーの要塞と合体する。</v>
      </c>
      <c r="BE12" s="30" t="str">
        <f>IF(AK12="","",VLOOKUP(AK12,BH:BJ,3,FALSE))</f>
        <v>When this creature attacks, summon 1 1/1 Human token.&amp;br;This creature Melds with Hanweir Battlements</v>
      </c>
      <c r="BF12" s="9" t="s">
        <v>1049</v>
      </c>
      <c r="BG12" s="1">
        <v>11</v>
      </c>
      <c r="BH12" s="1" t="s">
        <v>902</v>
      </c>
      <c r="BI12" s="1" t="s">
        <v>1055</v>
      </c>
      <c r="BJ12" s="1" t="s">
        <v>1309</v>
      </c>
    </row>
    <row r="13" spans="1:62">
      <c r="A13" s="1" t="str">
        <f t="shared" si="6"/>
        <v>&amp;br;&amp;br;</v>
      </c>
      <c r="B13" s="1" t="s">
        <v>1049</v>
      </c>
      <c r="C13" s="1" t="s">
        <v>1097</v>
      </c>
      <c r="R13" s="1"/>
      <c r="S13" s="1"/>
      <c r="T13" s="1"/>
      <c r="U13" s="1"/>
      <c r="V13" s="1"/>
      <c r="AB13" s="1" t="s">
        <v>649</v>
      </c>
      <c r="AC13" s="1" t="s">
        <v>538</v>
      </c>
      <c r="AD13" s="16" t="s">
        <v>1098</v>
      </c>
      <c r="AE13" s="24">
        <v>12</v>
      </c>
      <c r="AF13" s="25" t="s">
        <v>398</v>
      </c>
      <c r="AG13" s="36" t="s">
        <v>119</v>
      </c>
      <c r="AH13" s="36"/>
      <c r="AI13" s="36">
        <v>17</v>
      </c>
      <c r="AJ13" s="36" t="s">
        <v>936</v>
      </c>
      <c r="AK13" s="36" t="s">
        <v>937</v>
      </c>
      <c r="AL13" s="36" t="s">
        <v>27</v>
      </c>
      <c r="AM13" s="36"/>
      <c r="AN13" s="36" t="s">
        <v>42</v>
      </c>
      <c r="AO13" s="36"/>
      <c r="AP13" s="36"/>
      <c r="AQ13" s="36" t="s">
        <v>938</v>
      </c>
      <c r="AR13" s="36" t="s">
        <v>939</v>
      </c>
      <c r="AS13" s="36"/>
      <c r="AT13" s="38">
        <v>42746</v>
      </c>
      <c r="AU13" s="36"/>
      <c r="AV13" s="36"/>
      <c r="AW13" s="36"/>
      <c r="AX13" s="36">
        <f t="shared" si="0"/>
        <v>1</v>
      </c>
      <c r="AY13" s="36">
        <f t="shared" si="1"/>
        <v>11</v>
      </c>
      <c r="AZ13" s="36" t="str">
        <f t="shared" si="2"/>
        <v>あな</v>
      </c>
      <c r="BA13" s="36" t="str">
        <f t="shared" si="3"/>
        <v/>
      </c>
      <c r="BB13" s="36" t="str">
        <f t="shared" si="4"/>
        <v/>
      </c>
      <c r="BC13" s="36"/>
      <c r="BD13" s="36" t="str">
        <f t="shared" si="5"/>
        <v>あなたのターン開始時に、あなたは2マナを得る。&amp;br;このクリーチャーはハンウィアー守備隊と合体する。</v>
      </c>
      <c r="BE13" s="30" t="str">
        <f>IF(AK13="","",VLOOKUP(AK13,BH:BJ,3,FALSE))</f>
        <v>At the beginning of your turn, you gain 2 mana.&amp;br;This creature Melds with Hanweir Garrison.</v>
      </c>
      <c r="BF13" s="9" t="s">
        <v>1049</v>
      </c>
      <c r="BG13" s="1">
        <v>12</v>
      </c>
      <c r="BH13" s="1" t="s">
        <v>898</v>
      </c>
      <c r="BI13" s="1" t="s">
        <v>1055</v>
      </c>
      <c r="BJ13" s="1" t="s">
        <v>1310</v>
      </c>
    </row>
    <row r="14" spans="1:62">
      <c r="A14" s="1" t="str">
        <f t="shared" si="6"/>
        <v>#back(text=戻る,left)</v>
      </c>
      <c r="B14" s="1" t="s">
        <v>1049</v>
      </c>
      <c r="C14" s="1" t="s">
        <v>1100</v>
      </c>
      <c r="R14" s="1"/>
      <c r="S14" s="1"/>
      <c r="T14" s="1"/>
      <c r="U14" s="1"/>
      <c r="V14" s="1"/>
      <c r="AB14" s="1" t="s">
        <v>996</v>
      </c>
      <c r="AC14" s="1" t="s">
        <v>1101</v>
      </c>
      <c r="AD14" s="16" t="s">
        <v>1102</v>
      </c>
      <c r="AE14" s="24">
        <v>13</v>
      </c>
      <c r="AF14" s="25" t="s">
        <v>398</v>
      </c>
      <c r="AG14" s="36" t="s">
        <v>119</v>
      </c>
      <c r="AH14" s="36"/>
      <c r="AI14" s="36">
        <v>1</v>
      </c>
      <c r="AJ14" s="36" t="s">
        <v>940</v>
      </c>
      <c r="AK14" s="36" t="s">
        <v>941</v>
      </c>
      <c r="AL14" s="36" t="s">
        <v>27</v>
      </c>
      <c r="AM14" s="36"/>
      <c r="AN14" s="36" t="s">
        <v>783</v>
      </c>
      <c r="AO14" s="36" t="s">
        <v>602</v>
      </c>
      <c r="AP14" s="36"/>
      <c r="AQ14" s="36" t="s">
        <v>926</v>
      </c>
      <c r="AR14" s="36" t="s">
        <v>814</v>
      </c>
      <c r="AS14" s="36" t="s">
        <v>942</v>
      </c>
      <c r="AT14" s="38">
        <v>42955</v>
      </c>
      <c r="AU14" s="36"/>
      <c r="AV14" s="36"/>
      <c r="AW14" s="36"/>
      <c r="AX14" s="36">
        <f t="shared" si="0"/>
        <v>8</v>
      </c>
      <c r="AY14" s="36">
        <f t="shared" si="1"/>
        <v>8</v>
      </c>
      <c r="AZ14" s="36" t="str">
        <f t="shared" si="2"/>
        <v>トラ</v>
      </c>
      <c r="BA14" s="36" t="str">
        <f t="shared" si="3"/>
        <v>速攻</v>
      </c>
      <c r="BB14" s="36" t="str">
        <f t="shared" si="4"/>
        <v/>
      </c>
      <c r="BC14" s="36"/>
      <c r="BD14" s="36" t="str">
        <f t="shared" si="5"/>
        <v>トランプル 速攻&amp;br;あなたが、合体してこのクリーチャーになったクリーチャー2体のうち一方を唱えた場合、代わりにこのクリーチャーを強化する。&amp;br;(このクリーチャーが攻撃するたび、3/2のエルドラージ・ホラー・トークンを1体召喚する。)</v>
      </c>
      <c r="BE14" s="30" t="str">
        <f>IF(AK14="","",VLOOKUP(AK14,BH:BJ,3,FALSE))</f>
        <v>When this creature attacks, summon 1 3/2 Eldrazi Horror token.&amp;br;If you cast any of two creatures used to Meld  into this creature, this creature is Reinforced instead.</v>
      </c>
      <c r="BF14" s="9" t="s">
        <v>1049</v>
      </c>
      <c r="BG14" s="1">
        <v>13</v>
      </c>
      <c r="BH14" s="1" t="s">
        <v>822</v>
      </c>
      <c r="BI14" s="1" t="s">
        <v>1055</v>
      </c>
      <c r="BJ14" s="1" t="s">
        <v>1311</v>
      </c>
    </row>
    <row r="15" spans="1:62">
      <c r="A15" s="1" t="str">
        <f t="shared" si="6"/>
        <v>&amp;br;</v>
      </c>
      <c r="B15" s="1" t="s">
        <v>1049</v>
      </c>
      <c r="C15" s="1" t="s">
        <v>1048</v>
      </c>
      <c r="R15" s="1"/>
      <c r="S15" s="1"/>
      <c r="T15" s="1"/>
      <c r="U15" s="1"/>
      <c r="V15" s="1"/>
      <c r="AB15" s="1" t="s">
        <v>1104</v>
      </c>
      <c r="AC15" s="1" t="s">
        <v>1105</v>
      </c>
      <c r="AD15" s="16" t="s">
        <v>1106</v>
      </c>
      <c r="AE15" s="24">
        <v>14</v>
      </c>
      <c r="AF15" s="25" t="s">
        <v>398</v>
      </c>
      <c r="AG15" s="36" t="s">
        <v>143</v>
      </c>
      <c r="AH15" s="36"/>
      <c r="AI15" s="36">
        <v>20</v>
      </c>
      <c r="AJ15" s="36" t="s">
        <v>943</v>
      </c>
      <c r="AK15" s="36" t="s">
        <v>944</v>
      </c>
      <c r="AL15" s="36" t="s">
        <v>27</v>
      </c>
      <c r="AM15" s="36"/>
      <c r="AN15" s="36" t="s">
        <v>945</v>
      </c>
      <c r="AO15" s="36"/>
      <c r="AP15" s="36"/>
      <c r="AQ15" s="36" t="s">
        <v>29</v>
      </c>
      <c r="AR15" s="36" t="s">
        <v>946</v>
      </c>
      <c r="AS15" s="36"/>
      <c r="AT15" s="38">
        <v>42924</v>
      </c>
      <c r="AU15" s="36"/>
      <c r="AV15" s="36"/>
      <c r="AW15" s="36"/>
      <c r="AX15" s="36">
        <f t="shared" si="0"/>
        <v>7</v>
      </c>
      <c r="AY15" s="36">
        <f t="shared" si="1"/>
        <v>8</v>
      </c>
      <c r="AZ15" s="36" t="str">
        <f t="shared" si="2"/>
        <v>飛行</v>
      </c>
      <c r="BA15" s="36" t="str">
        <f t="shared" si="3"/>
        <v/>
      </c>
      <c r="BB15" s="36" t="str">
        <f t="shared" si="4"/>
        <v/>
      </c>
      <c r="BC15" s="36"/>
      <c r="BD15" s="36" t="str">
        <f t="shared" si="5"/>
        <v>飛行&amp;br;いずれかのプレイヤーが呪文を唱えたとき、それがこのクリーチャーを対象としていた場合、対戦相手がコントロールする各クリーチャーは2点のダメージを受ける。</v>
      </c>
      <c r="BE15" s="30" t="str">
        <f>IF(AK15="","",VLOOKUP(AK15,BH:BJ,3,FALSE))</f>
        <v>When any player casts a spell, if the target is this creature, each creature your opponent controls takes 2 damage.</v>
      </c>
      <c r="BF15" s="9" t="s">
        <v>1049</v>
      </c>
      <c r="BG15" s="1">
        <v>14</v>
      </c>
      <c r="BH15" s="1" t="s">
        <v>1042</v>
      </c>
      <c r="BI15" s="1" t="s">
        <v>1055</v>
      </c>
      <c r="BJ15" s="1" t="s">
        <v>1312</v>
      </c>
    </row>
    <row r="16" spans="1:62">
      <c r="A16" s="1" t="str">
        <f t="shared" si="6"/>
        <v>#comment(above,nsize=[15],size=[30],num=[10])</v>
      </c>
      <c r="B16" s="1" t="s">
        <v>1049</v>
      </c>
      <c r="C16" s="1" t="s">
        <v>1108</v>
      </c>
      <c r="R16" s="1"/>
      <c r="S16" s="1"/>
      <c r="T16" s="1"/>
      <c r="U16" s="1"/>
      <c r="V16" s="1"/>
      <c r="AB16" s="1" t="s">
        <v>635</v>
      </c>
      <c r="AC16" s="1" t="s">
        <v>1109</v>
      </c>
      <c r="AD16" s="16" t="s">
        <v>1110</v>
      </c>
      <c r="AE16" s="24">
        <v>15</v>
      </c>
      <c r="AF16" s="25" t="s">
        <v>398</v>
      </c>
      <c r="AG16" s="36" t="s">
        <v>143</v>
      </c>
      <c r="AH16" s="36"/>
      <c r="AI16" s="36">
        <v>8</v>
      </c>
      <c r="AJ16" s="36" t="s">
        <v>947</v>
      </c>
      <c r="AK16" s="36" t="s">
        <v>948</v>
      </c>
      <c r="AL16" s="36" t="s">
        <v>61</v>
      </c>
      <c r="AM16" s="36"/>
      <c r="AN16" s="36"/>
      <c r="AO16" s="36"/>
      <c r="AP16" s="36"/>
      <c r="AQ16" s="36" t="s">
        <v>949</v>
      </c>
      <c r="AR16" s="36"/>
      <c r="AS16" s="36"/>
      <c r="AT16" s="38"/>
      <c r="AU16" s="36"/>
      <c r="AV16" s="36"/>
      <c r="AW16" s="36"/>
      <c r="AX16" s="36" t="str">
        <f t="shared" si="0"/>
        <v/>
      </c>
      <c r="AY16" s="36" t="str">
        <f t="shared" si="1"/>
        <v/>
      </c>
      <c r="AZ16" s="36" t="str">
        <f t="shared" si="2"/>
        <v>あな</v>
      </c>
      <c r="BA16" s="36" t="str">
        <f t="shared" si="3"/>
        <v/>
      </c>
      <c r="BB16" s="36" t="str">
        <f t="shared" si="4"/>
        <v/>
      </c>
      <c r="BC16" s="36"/>
      <c r="BD16" s="36" t="str">
        <f t="shared" si="5"/>
        <v>あなたはカードを2枚捨てる。対戦相手がコントロールする各クリーチャーは6点のダメージを受け、対戦相手は6点のダメージを受ける。</v>
      </c>
      <c r="BE16" s="30" t="str">
        <f>IF(AK16="","",VLOOKUP(AK16,BH:BJ,3,FALSE))</f>
        <v>You Discard 2 cards.&amp;br;Each creature your opponent controls takes 6 damage and your opponent takes 6 damage.</v>
      </c>
      <c r="BF16" s="9" t="s">
        <v>1049</v>
      </c>
      <c r="BG16" s="1">
        <v>15</v>
      </c>
      <c r="BH16" s="1" t="s">
        <v>816</v>
      </c>
      <c r="BI16" s="1" t="s">
        <v>1055</v>
      </c>
      <c r="BJ16" s="1" t="s">
        <v>1313</v>
      </c>
    </row>
    <row r="17" spans="1:62">
      <c r="A17" s="1" t="str">
        <f t="shared" si="6"/>
        <v>&amp;br;&amp;br;</v>
      </c>
      <c r="B17" s="1" t="s">
        <v>1049</v>
      </c>
      <c r="C17" s="1" t="s">
        <v>1097</v>
      </c>
      <c r="R17" s="1"/>
      <c r="S17" s="1"/>
      <c r="T17" s="1"/>
      <c r="U17" s="1"/>
      <c r="V17" s="1"/>
      <c r="AC17" s="1" t="s">
        <v>29</v>
      </c>
      <c r="AD17" s="16" t="s">
        <v>1112</v>
      </c>
      <c r="AE17" s="24">
        <v>16</v>
      </c>
      <c r="AF17" s="25" t="str">
        <f t="shared" ref="AF17:AF51" si="9">AF16</f>
        <v>赤</v>
      </c>
      <c r="AG17" s="36"/>
      <c r="AH17" s="36"/>
      <c r="AI17" s="36"/>
      <c r="AJ17" s="36"/>
      <c r="AK17" s="36"/>
      <c r="AL17" s="36"/>
      <c r="AM17" s="36"/>
      <c r="AN17" s="36"/>
      <c r="AO17" s="36"/>
      <c r="AP17" s="36"/>
      <c r="AQ17" s="36"/>
      <c r="AR17" s="36"/>
      <c r="AS17" s="36"/>
      <c r="AT17" s="38"/>
      <c r="AU17" s="36"/>
      <c r="AV17" s="36"/>
      <c r="AW17" s="36"/>
      <c r="AX17" s="36" t="str">
        <f t="shared" si="0"/>
        <v/>
      </c>
      <c r="AY17" s="36" t="str">
        <f t="shared" si="1"/>
        <v/>
      </c>
      <c r="AZ17" s="36" t="str">
        <f t="shared" si="2"/>
        <v/>
      </c>
      <c r="BA17" s="36" t="str">
        <f t="shared" si="3"/>
        <v/>
      </c>
      <c r="BB17" s="36" t="str">
        <f t="shared" si="4"/>
        <v/>
      </c>
      <c r="BC17" s="36"/>
      <c r="BD17" s="36" t="str">
        <f t="shared" si="5"/>
        <v/>
      </c>
      <c r="BE17" s="30" t="str">
        <f>IF(AK17="","",VLOOKUP(AK17,BH:BJ,3,FALSE))</f>
        <v/>
      </c>
      <c r="BF17" s="9" t="s">
        <v>1049</v>
      </c>
      <c r="BG17" s="1">
        <v>16</v>
      </c>
      <c r="BH17" s="1" t="s">
        <v>1039</v>
      </c>
      <c r="BI17" s="1" t="s">
        <v>1055</v>
      </c>
      <c r="BJ17" s="1" t="s">
        <v>1314</v>
      </c>
    </row>
    <row r="18" spans="1:62">
      <c r="A18" s="1" t="str">
        <f t="shared" si="6"/>
        <v/>
      </c>
      <c r="B18" s="1" t="s">
        <v>1049</v>
      </c>
      <c r="C18" s="1"/>
      <c r="Q18" s="5"/>
      <c r="R18" s="6"/>
      <c r="S18" s="6"/>
      <c r="T18" s="6"/>
      <c r="U18" s="6"/>
      <c r="V18" s="7"/>
      <c r="W18" s="8">
        <v>2</v>
      </c>
      <c r="X18" s="5"/>
      <c r="Y18" s="26"/>
      <c r="Z18" s="26"/>
      <c r="AA18" s="27"/>
      <c r="AC18" s="1" t="s">
        <v>1114</v>
      </c>
      <c r="AD18" s="16" t="s">
        <v>1115</v>
      </c>
      <c r="AE18" s="24">
        <v>17</v>
      </c>
      <c r="AF18" s="25" t="str">
        <f t="shared" si="9"/>
        <v>赤</v>
      </c>
      <c r="AG18" s="36"/>
      <c r="AH18" s="36"/>
      <c r="AI18" s="36"/>
      <c r="AJ18" s="36"/>
      <c r="AK18" s="36"/>
      <c r="AL18" s="36"/>
      <c r="AM18" s="36"/>
      <c r="AN18" s="36"/>
      <c r="AO18" s="36"/>
      <c r="AP18" s="36"/>
      <c r="AQ18" s="36"/>
      <c r="AR18" s="36"/>
      <c r="AS18" s="36"/>
      <c r="AT18" s="38"/>
      <c r="AU18" s="36"/>
      <c r="AV18" s="36"/>
      <c r="AW18" s="36"/>
      <c r="AX18" s="36" t="str">
        <f t="shared" si="0"/>
        <v/>
      </c>
      <c r="AY18" s="36" t="str">
        <f t="shared" si="1"/>
        <v/>
      </c>
      <c r="AZ18" s="36" t="str">
        <f t="shared" si="2"/>
        <v/>
      </c>
      <c r="BA18" s="36" t="str">
        <f t="shared" si="3"/>
        <v/>
      </c>
      <c r="BB18" s="36" t="str">
        <f t="shared" si="4"/>
        <v/>
      </c>
      <c r="BC18" s="36"/>
      <c r="BD18" s="36" t="str">
        <f t="shared" si="5"/>
        <v/>
      </c>
      <c r="BE18" s="30" t="str">
        <f>IF(AK18="","",VLOOKUP(AK18,BH:BJ,3,FALSE))</f>
        <v/>
      </c>
      <c r="BF18" s="9" t="s">
        <v>1049</v>
      </c>
      <c r="BG18" s="1">
        <v>17</v>
      </c>
      <c r="BH18" s="1" t="s">
        <v>837</v>
      </c>
      <c r="BI18" s="1" t="s">
        <v>1055</v>
      </c>
      <c r="BJ18" s="1" t="s">
        <v>1315</v>
      </c>
    </row>
    <row r="19" spans="1:62">
      <c r="A19" s="1" t="str">
        <f t="shared" si="6"/>
        <v>*エムラクールの伝導者/Conduit of Emrakul</v>
      </c>
      <c r="B19" s="1" t="s">
        <v>1049</v>
      </c>
      <c r="C19" s="1" t="str">
        <f>"*"&amp;R19&amp;"/"&amp;T19</f>
        <v>*エムラクールの伝導者/Conduit of Emrakul</v>
      </c>
      <c r="Q19" s="9" t="s">
        <v>3</v>
      </c>
      <c r="R19" s="10" t="str">
        <f>INDEX(AJ:AJ,W18+1)</f>
        <v>エムラクールの伝導者</v>
      </c>
      <c r="S19" s="11" t="s">
        <v>4</v>
      </c>
      <c r="T19" s="10" t="str">
        <f>INDEX(AK:AK,W18+1)</f>
        <v>Conduit of Emrakul</v>
      </c>
      <c r="U19" s="11"/>
      <c r="V19" s="12"/>
      <c r="W19" s="13"/>
      <c r="X19" s="9"/>
      <c r="Y19" s="28"/>
      <c r="Z19" s="28"/>
      <c r="AA19" s="29"/>
      <c r="AC19" s="1" t="s">
        <v>1117</v>
      </c>
      <c r="AD19" s="16" t="s">
        <v>1118</v>
      </c>
      <c r="AE19" s="24">
        <v>18</v>
      </c>
      <c r="AF19" s="25" t="str">
        <f t="shared" si="9"/>
        <v>赤</v>
      </c>
      <c r="AG19" s="36"/>
      <c r="AH19" s="36"/>
      <c r="AI19" s="36"/>
      <c r="AJ19" s="36"/>
      <c r="AK19" s="36"/>
      <c r="AL19" s="36"/>
      <c r="AM19" s="36"/>
      <c r="AN19" s="36"/>
      <c r="AO19" s="36"/>
      <c r="AP19" s="36"/>
      <c r="AQ19" s="36"/>
      <c r="AR19" s="36"/>
      <c r="AS19" s="36"/>
      <c r="AT19" s="38"/>
      <c r="AU19" s="36"/>
      <c r="AV19" s="36"/>
      <c r="AW19" s="36"/>
      <c r="AX19" s="36" t="str">
        <f t="shared" si="0"/>
        <v/>
      </c>
      <c r="AY19" s="36" t="str">
        <f t="shared" si="1"/>
        <v/>
      </c>
      <c r="AZ19" s="36" t="str">
        <f t="shared" si="2"/>
        <v/>
      </c>
      <c r="BA19" s="36" t="str">
        <f t="shared" si="3"/>
        <v/>
      </c>
      <c r="BB19" s="36" t="str">
        <f t="shared" si="4"/>
        <v/>
      </c>
      <c r="BC19" s="36"/>
      <c r="BD19" s="36" t="str">
        <f t="shared" si="5"/>
        <v/>
      </c>
      <c r="BE19" s="30" t="str">
        <f>IF(AK19="","",VLOOKUP(AK19,BH:BJ,3,FALSE))</f>
        <v/>
      </c>
      <c r="BF19" s="9" t="s">
        <v>1049</v>
      </c>
      <c r="BG19" s="1">
        <v>18</v>
      </c>
      <c r="BH19" s="1" t="s">
        <v>1023</v>
      </c>
      <c r="BI19" s="1" t="s">
        <v>1055</v>
      </c>
      <c r="BJ19" s="1" t="s">
        <v>1316</v>
      </c>
    </row>
    <row r="20" spans="1:62">
      <c r="A20" s="1" t="str">
        <f t="shared" si="6"/>
        <v>|LEFT:80|LEFT:100|LEFT:100|LEFT:100|LEFT:100|LEFT:100|c</v>
      </c>
      <c r="B20" s="1" t="s">
        <v>1049</v>
      </c>
      <c r="C20" s="1" t="s">
        <v>1069</v>
      </c>
      <c r="D20" s="3" t="str">
        <f>$Q$1</f>
        <v>LEFT:80</v>
      </c>
      <c r="E20" s="3" t="s">
        <v>1069</v>
      </c>
      <c r="F20" s="3" t="str">
        <f t="shared" ref="F20:J20" si="10">$R$1</f>
        <v>LEFT:100</v>
      </c>
      <c r="G20" s="3" t="s">
        <v>1069</v>
      </c>
      <c r="H20" s="3" t="str">
        <f t="shared" si="10"/>
        <v>LEFT:100</v>
      </c>
      <c r="I20" s="3" t="s">
        <v>1069</v>
      </c>
      <c r="J20" s="3" t="str">
        <f t="shared" si="10"/>
        <v>LEFT:100</v>
      </c>
      <c r="K20" s="3" t="s">
        <v>1069</v>
      </c>
      <c r="L20" s="3" t="str">
        <f>$R$1</f>
        <v>LEFT:100</v>
      </c>
      <c r="M20" s="3" t="s">
        <v>1069</v>
      </c>
      <c r="N20" s="3" t="str">
        <f>$R$1</f>
        <v>LEFT:100</v>
      </c>
      <c r="O20" s="1" t="s">
        <v>1069</v>
      </c>
      <c r="P20" s="1" t="s">
        <v>1070</v>
      </c>
      <c r="Q20" s="14" t="s">
        <v>0</v>
      </c>
      <c r="R20" s="10" t="str">
        <f>INDEX(AF:AF,W18+1)</f>
        <v>赤</v>
      </c>
      <c r="S20" s="15" t="s">
        <v>1</v>
      </c>
      <c r="T20" s="10" t="str">
        <f>INDEX(AG:AG,W18+1)</f>
        <v>アンコモン</v>
      </c>
      <c r="U20" s="15" t="s">
        <v>2</v>
      </c>
      <c r="V20" s="10">
        <f>INDEX(AI:AI,W18+1)</f>
        <v>1</v>
      </c>
      <c r="W20" s="16"/>
      <c r="X20" s="10" t="str">
        <f>INDEX(AQ:AQ,W18+1)</f>
        <v>このクリーチャーが攻撃したとき、ジェム2個を破壊する。</v>
      </c>
      <c r="Y20" s="28"/>
      <c r="Z20" s="28"/>
      <c r="AA20" s="29"/>
      <c r="AC20" s="1">
        <v>0</v>
      </c>
      <c r="AD20" s="16" t="s">
        <v>1049</v>
      </c>
      <c r="AE20" s="24">
        <v>19</v>
      </c>
      <c r="AF20" s="25" t="str">
        <f t="shared" si="9"/>
        <v>赤</v>
      </c>
      <c r="AG20" s="36"/>
      <c r="AH20" s="36"/>
      <c r="AI20" s="36"/>
      <c r="AJ20" s="36"/>
      <c r="AK20" s="36"/>
      <c r="AL20" s="36"/>
      <c r="AM20" s="36"/>
      <c r="AN20" s="36"/>
      <c r="AO20" s="36"/>
      <c r="AP20" s="36"/>
      <c r="AQ20" s="36"/>
      <c r="AR20" s="36"/>
      <c r="AS20" s="36"/>
      <c r="AT20" s="38"/>
      <c r="AU20" s="36"/>
      <c r="AV20" s="36"/>
      <c r="AW20" s="36"/>
      <c r="AX20" s="36" t="str">
        <f t="shared" si="0"/>
        <v/>
      </c>
      <c r="AY20" s="36" t="str">
        <f t="shared" si="1"/>
        <v/>
      </c>
      <c r="AZ20" s="36" t="str">
        <f t="shared" si="2"/>
        <v/>
      </c>
      <c r="BA20" s="36" t="str">
        <f t="shared" si="3"/>
        <v/>
      </c>
      <c r="BB20" s="36" t="str">
        <f t="shared" si="4"/>
        <v/>
      </c>
      <c r="BC20" s="36"/>
      <c r="BD20" s="36" t="str">
        <f t="shared" si="5"/>
        <v/>
      </c>
      <c r="BE20" s="30" t="str">
        <f>IF(AK20="","",VLOOKUP(AK20,BH:BJ,3,FALSE))</f>
        <v/>
      </c>
      <c r="BF20" s="9" t="s">
        <v>1049</v>
      </c>
      <c r="BG20" s="1">
        <v>19</v>
      </c>
      <c r="BH20" s="1" t="s">
        <v>1035</v>
      </c>
      <c r="BI20" s="1" t="s">
        <v>1055</v>
      </c>
      <c r="BJ20" s="1" t="s">
        <v>1317</v>
      </c>
    </row>
    <row r="21" spans="1:62">
      <c r="A21" s="1" t="str">
        <f t="shared" si="6"/>
        <v>|色|赤|レアリティ|アンコモン|マナコスト|1|</v>
      </c>
      <c r="B21" s="1" t="s">
        <v>1049</v>
      </c>
      <c r="C21" s="1" t="s">
        <v>1069</v>
      </c>
      <c r="D21" s="4" t="s">
        <v>0</v>
      </c>
      <c r="E21" s="1" t="s">
        <v>1069</v>
      </c>
      <c r="F21" s="1" t="str">
        <f>IF(R20=0,"",R20)</f>
        <v>赤</v>
      </c>
      <c r="G21" s="1" t="s">
        <v>1069</v>
      </c>
      <c r="H21" s="4" t="s">
        <v>1073</v>
      </c>
      <c r="I21" s="1" t="s">
        <v>1069</v>
      </c>
      <c r="J21" s="1" t="str">
        <f>IF(T20=0,"",T20)</f>
        <v>アンコモン</v>
      </c>
      <c r="K21" s="1" t="s">
        <v>1069</v>
      </c>
      <c r="L21" s="4" t="s">
        <v>1074</v>
      </c>
      <c r="M21" s="1" t="s">
        <v>1069</v>
      </c>
      <c r="N21" s="1">
        <f>IF(V20=0,"",V20)</f>
        <v>1</v>
      </c>
      <c r="O21" s="1" t="s">
        <v>1069</v>
      </c>
      <c r="Q21" s="9" t="s">
        <v>5</v>
      </c>
      <c r="R21" s="10" t="str">
        <f>INDEX(AL:AL,W18+1)</f>
        <v>クリーチャー</v>
      </c>
      <c r="S21" s="15" t="s">
        <v>1075</v>
      </c>
      <c r="T21" s="10" t="str">
        <f>INDEX(AN:AN,W18+1)</f>
        <v>エルドラージ</v>
      </c>
      <c r="U21" s="10" t="str">
        <f>INDEX(AO:AO,W18+1)</f>
        <v>狼男</v>
      </c>
      <c r="V21" s="10">
        <f>INDEX(AP:AP,W18+1)</f>
        <v>0</v>
      </c>
      <c r="W21" s="16"/>
      <c r="X21" s="10" t="str">
        <f>INDEX(AZ:AZ,W18+1)</f>
        <v>この</v>
      </c>
      <c r="Y21" s="10" t="str">
        <f>INDEX(BA:BA,W18+1)</f>
        <v/>
      </c>
      <c r="Z21" s="10" t="str">
        <f>INDEX(BB:BB,W18+1)</f>
        <v/>
      </c>
      <c r="AA21" s="10">
        <f>INDEX(BC:BC,W18+1)</f>
        <v>0</v>
      </c>
      <c r="AD21" s="16"/>
      <c r="AE21" s="24">
        <v>20</v>
      </c>
      <c r="AF21" s="25" t="str">
        <f t="shared" si="9"/>
        <v>赤</v>
      </c>
      <c r="AG21" s="36"/>
      <c r="AH21" s="36"/>
      <c r="AI21" s="36"/>
      <c r="AJ21" s="36"/>
      <c r="AK21" s="36"/>
      <c r="AL21" s="36"/>
      <c r="AM21" s="36"/>
      <c r="AN21" s="36"/>
      <c r="AO21" s="36"/>
      <c r="AP21" s="36"/>
      <c r="AQ21" s="36"/>
      <c r="AR21" s="36"/>
      <c r="AS21" s="36"/>
      <c r="AT21" s="38"/>
      <c r="AU21" s="36"/>
      <c r="AV21" s="36"/>
      <c r="AW21" s="36"/>
      <c r="AX21" s="36" t="str">
        <f t="shared" si="0"/>
        <v/>
      </c>
      <c r="AY21" s="36" t="str">
        <f t="shared" si="1"/>
        <v/>
      </c>
      <c r="AZ21" s="36" t="str">
        <f t="shared" si="2"/>
        <v/>
      </c>
      <c r="BA21" s="36" t="str">
        <f t="shared" si="3"/>
        <v/>
      </c>
      <c r="BB21" s="36" t="str">
        <f t="shared" si="4"/>
        <v/>
      </c>
      <c r="BC21" s="36"/>
      <c r="BD21" s="36" t="str">
        <f t="shared" si="5"/>
        <v/>
      </c>
      <c r="BE21" s="30" t="str">
        <f>IF(AK21="","",VLOOKUP(AK21,BH:BJ,3,FALSE))</f>
        <v/>
      </c>
      <c r="BF21" s="9" t="s">
        <v>1049</v>
      </c>
      <c r="BG21" s="1">
        <v>20</v>
      </c>
      <c r="BH21" s="1" t="s">
        <v>1046</v>
      </c>
      <c r="BI21" s="1" t="s">
        <v>1055</v>
      </c>
      <c r="BJ21" s="1" t="s">
        <v>1318</v>
      </c>
    </row>
    <row r="22" spans="1:62">
      <c r="A22" s="1" t="str">
        <f t="shared" si="6"/>
        <v>|種別|クリーチャー|サブタイプ|エルドラージ|狼男||</v>
      </c>
      <c r="B22" s="1" t="s">
        <v>1049</v>
      </c>
      <c r="C22" s="1" t="s">
        <v>1069</v>
      </c>
      <c r="D22" s="4" t="s">
        <v>5</v>
      </c>
      <c r="E22" s="1" t="s">
        <v>1069</v>
      </c>
      <c r="F22" s="1" t="str">
        <f>IF(R21=0,"",R21)</f>
        <v>クリーチャー</v>
      </c>
      <c r="G22" s="1" t="s">
        <v>1069</v>
      </c>
      <c r="H22" s="4" t="s">
        <v>1078</v>
      </c>
      <c r="I22" s="1" t="s">
        <v>1069</v>
      </c>
      <c r="J22" s="1" t="str">
        <f>IF(T21=0,"",T21)</f>
        <v>エルドラージ</v>
      </c>
      <c r="K22" s="1" t="s">
        <v>1069</v>
      </c>
      <c r="L22" s="1" t="str">
        <f>IF(U21=0,"",U21)</f>
        <v>狼男</v>
      </c>
      <c r="M22" s="1" t="s">
        <v>1069</v>
      </c>
      <c r="N22" s="1" t="str">
        <f>IF(V21=0,"",V21)</f>
        <v/>
      </c>
      <c r="O22" s="1" t="s">
        <v>1069</v>
      </c>
      <c r="Q22" s="9" t="s">
        <v>1079</v>
      </c>
      <c r="R22" s="10" t="str">
        <f>INDEX(BD:BD,W18+1)</f>
        <v>このクリーチャーが攻撃したとき、ジェム2個を破壊する。</v>
      </c>
      <c r="S22" s="11"/>
      <c r="T22" s="11"/>
      <c r="U22" s="11"/>
      <c r="V22" s="12"/>
      <c r="W22" s="16"/>
      <c r="X22" s="8"/>
      <c r="Y22" s="8"/>
      <c r="Z22" s="8"/>
      <c r="AA22" s="30"/>
      <c r="AD22" s="16"/>
      <c r="AE22" s="24">
        <v>21</v>
      </c>
      <c r="AF22" s="25" t="str">
        <f t="shared" si="9"/>
        <v>赤</v>
      </c>
      <c r="AG22" s="36"/>
      <c r="AH22" s="36"/>
      <c r="AI22" s="36"/>
      <c r="AJ22" s="36"/>
      <c r="AK22" s="36"/>
      <c r="AL22" s="36"/>
      <c r="AM22" s="36"/>
      <c r="AN22" s="36"/>
      <c r="AO22" s="36"/>
      <c r="AP22" s="36"/>
      <c r="AQ22" s="36"/>
      <c r="AR22" s="36"/>
      <c r="AS22" s="36"/>
      <c r="AT22" s="38"/>
      <c r="AU22" s="36"/>
      <c r="AV22" s="36"/>
      <c r="AW22" s="36"/>
      <c r="AX22" s="36" t="str">
        <f t="shared" si="0"/>
        <v/>
      </c>
      <c r="AY22" s="36" t="str">
        <f t="shared" si="1"/>
        <v/>
      </c>
      <c r="AZ22" s="36" t="str">
        <f t="shared" si="2"/>
        <v/>
      </c>
      <c r="BA22" s="36" t="str">
        <f t="shared" si="3"/>
        <v/>
      </c>
      <c r="BB22" s="36" t="str">
        <f t="shared" si="4"/>
        <v/>
      </c>
      <c r="BC22" s="36"/>
      <c r="BD22" s="36" t="str">
        <f t="shared" si="5"/>
        <v/>
      </c>
      <c r="BE22" s="30" t="str">
        <f>IF(AK22="","",VLOOKUP(AK22,BH:BJ,3,FALSE))</f>
        <v/>
      </c>
      <c r="BF22" s="9" t="s">
        <v>1049</v>
      </c>
      <c r="BG22" s="1">
        <v>21</v>
      </c>
      <c r="BH22" s="1" t="s">
        <v>977</v>
      </c>
      <c r="BI22" s="1" t="s">
        <v>1055</v>
      </c>
      <c r="BJ22" s="1" t="s">
        <v>1319</v>
      </c>
    </row>
    <row r="23" spans="1:62">
      <c r="A23" s="1" t="str">
        <f t="shared" si="6"/>
        <v>|テキスト|&gt;|&gt;|&gt;|&gt;|このクリーチャーが攻撃したとき、ジェム2個を破壊する。|</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このクリーチャーが攻撃したとき、ジェム2個を破壊する。</v>
      </c>
      <c r="O23" s="1" t="s">
        <v>1069</v>
      </c>
      <c r="Q23" s="14" t="s">
        <v>21</v>
      </c>
      <c r="R23" s="10" t="str">
        <f>INDEX(BE:BE,W18+1)</f>
        <v>When this creature attacks, 2 gems are Destroyed.</v>
      </c>
      <c r="S23" s="9" t="s">
        <v>1084</v>
      </c>
      <c r="T23" s="10" t="str">
        <f>IF(X23="","",X23&amp;IF(Y23="",""," "&amp;Y23)&amp;IF(Z23="",""," "&amp;Z23)&amp;IF(AA23="",""," "&amp;AA23))</f>
        <v/>
      </c>
      <c r="U23" s="11"/>
      <c r="V23" s="12"/>
      <c r="W23" s="16" t="s">
        <v>1084</v>
      </c>
      <c r="X23" s="9" t="str">
        <f t="shared" ref="X23:AA23" si="11">IF(ISERROR(IF(LEN(X22)&gt;1,X22,VLOOKUP(X21,$AC:$AD,2,FALSE))),"",IF(LEN(X22)&gt;1,X22,VLOOKUP(X21,$AC:$AD,2,FALSE)))</f>
        <v/>
      </c>
      <c r="Y23" s="9" t="str">
        <f t="shared" si="11"/>
        <v/>
      </c>
      <c r="Z23" s="9" t="str">
        <f t="shared" si="11"/>
        <v/>
      </c>
      <c r="AA23" s="9" t="str">
        <f t="shared" si="11"/>
        <v> </v>
      </c>
      <c r="AD23" s="16"/>
      <c r="AE23" s="24">
        <v>22</v>
      </c>
      <c r="AF23" s="25" t="str">
        <f t="shared" si="9"/>
        <v>赤</v>
      </c>
      <c r="AG23" s="36"/>
      <c r="AH23" s="36"/>
      <c r="AI23" s="36"/>
      <c r="AJ23" s="36"/>
      <c r="AK23" s="36"/>
      <c r="AL23" s="36"/>
      <c r="AM23" s="36"/>
      <c r="AN23" s="36"/>
      <c r="AO23" s="36"/>
      <c r="AP23" s="36"/>
      <c r="AQ23" s="36"/>
      <c r="AR23" s="36"/>
      <c r="AS23" s="36"/>
      <c r="AT23" s="38"/>
      <c r="AU23" s="36"/>
      <c r="AV23" s="36"/>
      <c r="AW23" s="36"/>
      <c r="AX23" s="36" t="str">
        <f t="shared" si="0"/>
        <v/>
      </c>
      <c r="AY23" s="36" t="str">
        <f t="shared" si="1"/>
        <v/>
      </c>
      <c r="AZ23" s="36" t="str">
        <f t="shared" si="2"/>
        <v/>
      </c>
      <c r="BA23" s="36" t="str">
        <f t="shared" si="3"/>
        <v/>
      </c>
      <c r="BB23" s="36" t="str">
        <f t="shared" si="4"/>
        <v/>
      </c>
      <c r="BC23" s="36"/>
      <c r="BD23" s="36" t="str">
        <f t="shared" si="5"/>
        <v/>
      </c>
      <c r="BE23" s="30" t="str">
        <f>IF(AK23="","",VLOOKUP(AK23,BH:BJ,3,FALSE))</f>
        <v/>
      </c>
      <c r="BF23" s="9" t="s">
        <v>1049</v>
      </c>
      <c r="BG23" s="1">
        <v>22</v>
      </c>
      <c r="BH23" s="1" t="s">
        <v>919</v>
      </c>
      <c r="BI23" s="1" t="s">
        <v>1055</v>
      </c>
      <c r="BJ23" s="1" t="s">
        <v>1320</v>
      </c>
    </row>
    <row r="24" spans="1:62">
      <c r="A24" s="1" t="str">
        <f t="shared" si="6"/>
        <v>|英テキスト|&gt;|&gt;|&gt;|&gt;|When this creature attacks, 2 gems are Destroyed.|</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When this creature attacks, 2 gems are Destroyed.</v>
      </c>
      <c r="O24" s="1" t="s">
        <v>1069</v>
      </c>
      <c r="Q24" s="9" t="s">
        <v>12</v>
      </c>
      <c r="R24" s="10" t="str">
        <f>IF(INDEX(AX:AX,W18+1)="",0,INDEX(AX:AX,W18+1)&amp;"/"&amp;INDEX(AY:AY,W18+1))</f>
        <v>5/4</v>
      </c>
      <c r="S24" s="11"/>
      <c r="T24" s="11"/>
      <c r="U24" s="11"/>
      <c r="V24" s="12"/>
      <c r="W24" s="16"/>
      <c r="X24" s="9"/>
      <c r="Y24" s="28"/>
      <c r="Z24" s="28"/>
      <c r="AA24" s="29"/>
      <c r="AD24" s="20"/>
      <c r="AE24" s="24">
        <v>23</v>
      </c>
      <c r="AF24" s="25" t="str">
        <f t="shared" si="9"/>
        <v>赤</v>
      </c>
      <c r="AG24" s="36"/>
      <c r="AH24" s="36"/>
      <c r="AI24" s="36"/>
      <c r="AJ24" s="36"/>
      <c r="AK24" s="36"/>
      <c r="AL24" s="36"/>
      <c r="AM24" s="36"/>
      <c r="AN24" s="36"/>
      <c r="AO24" s="36"/>
      <c r="AP24" s="36"/>
      <c r="AQ24" s="36"/>
      <c r="AR24" s="36"/>
      <c r="AS24" s="36"/>
      <c r="AT24" s="38"/>
      <c r="AU24" s="36"/>
      <c r="AV24" s="36"/>
      <c r="AW24" s="36"/>
      <c r="AX24" s="36" t="str">
        <f t="shared" si="0"/>
        <v/>
      </c>
      <c r="AY24" s="36" t="str">
        <f t="shared" si="1"/>
        <v/>
      </c>
      <c r="AZ24" s="36" t="str">
        <f t="shared" si="2"/>
        <v/>
      </c>
      <c r="BA24" s="36" t="str">
        <f t="shared" si="3"/>
        <v/>
      </c>
      <c r="BB24" s="36" t="str">
        <f t="shared" si="4"/>
        <v/>
      </c>
      <c r="BC24" s="36"/>
      <c r="BD24" s="36" t="str">
        <f t="shared" si="5"/>
        <v/>
      </c>
      <c r="BE24" s="30" t="str">
        <f>IF(AK24="","",VLOOKUP(AK24,BH:BJ,3,FALSE))</f>
        <v/>
      </c>
      <c r="BF24" s="9" t="s">
        <v>1049</v>
      </c>
      <c r="BG24" s="1">
        <v>23</v>
      </c>
      <c r="BH24" s="1" t="s">
        <v>1033</v>
      </c>
      <c r="BI24" s="1" t="s">
        <v>1055</v>
      </c>
      <c r="BJ24" s="1" t="s">
        <v>1321</v>
      </c>
    </row>
    <row r="25" spans="1:62">
      <c r="A25" s="1" t="str">
        <f t="shared" si="6"/>
        <v>|PT|&gt;|5/4|シールド数|&gt;||</v>
      </c>
      <c r="B25" s="1" t="s">
        <v>1049</v>
      </c>
      <c r="C25" s="1" t="s">
        <v>1069</v>
      </c>
      <c r="D25" s="1" t="s">
        <v>12</v>
      </c>
      <c r="E25" s="1" t="s">
        <v>1069</v>
      </c>
      <c r="F25" s="1" t="s">
        <v>1083</v>
      </c>
      <c r="G25" s="1" t="s">
        <v>1069</v>
      </c>
      <c r="H25" s="1" t="str">
        <f>IF(R24=0,"",R24)</f>
        <v>5/4</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9"/>
        <v>赤</v>
      </c>
      <c r="AG25" s="36"/>
      <c r="AH25" s="36"/>
      <c r="AI25" s="36"/>
      <c r="AJ25" s="36"/>
      <c r="AK25" s="36"/>
      <c r="AL25" s="36"/>
      <c r="AM25" s="36"/>
      <c r="AN25" s="36"/>
      <c r="AO25" s="36"/>
      <c r="AP25" s="36"/>
      <c r="AQ25" s="36"/>
      <c r="AR25" s="36"/>
      <c r="AS25" s="36"/>
      <c r="AT25" s="38"/>
      <c r="AU25" s="36"/>
      <c r="AV25" s="36"/>
      <c r="AW25" s="36"/>
      <c r="AX25" s="36" t="str">
        <f t="shared" si="0"/>
        <v/>
      </c>
      <c r="AY25" s="36" t="str">
        <f t="shared" si="1"/>
        <v/>
      </c>
      <c r="AZ25" s="36" t="str">
        <f t="shared" si="2"/>
        <v/>
      </c>
      <c r="BA25" s="36" t="str">
        <f t="shared" si="3"/>
        <v/>
      </c>
      <c r="BB25" s="36" t="str">
        <f t="shared" si="4"/>
        <v/>
      </c>
      <c r="BC25" s="36"/>
      <c r="BD25" s="36" t="str">
        <f t="shared" si="5"/>
        <v/>
      </c>
      <c r="BE25" s="30" t="str">
        <f>IF(AK25="","",VLOOKUP(AK25,BH:BJ,3,FALSE))</f>
        <v/>
      </c>
      <c r="BF25" s="9" t="s">
        <v>1049</v>
      </c>
      <c r="BG25" s="1">
        <v>24</v>
      </c>
      <c r="BH25" s="1" t="s">
        <v>790</v>
      </c>
      <c r="BI25" s="1" t="s">
        <v>1055</v>
      </c>
      <c r="BJ25" s="1" t="s">
        <v>1322</v>
      </c>
    </row>
    <row r="26" spans="1:62">
      <c r="A26" s="1" t="str">
        <f t="shared" si="6"/>
        <v>&amp;br;&amp;br;</v>
      </c>
      <c r="B26" s="1" t="s">
        <v>1049</v>
      </c>
      <c r="C26" s="1" t="s">
        <v>1097</v>
      </c>
      <c r="R26" s="1"/>
      <c r="S26" s="1"/>
      <c r="T26" s="1"/>
      <c r="U26" s="1"/>
      <c r="V26" s="1"/>
      <c r="AE26" s="24">
        <v>25</v>
      </c>
      <c r="AF26" s="25" t="str">
        <f t="shared" si="9"/>
        <v>赤</v>
      </c>
      <c r="AG26" s="36"/>
      <c r="AH26" s="36"/>
      <c r="AI26" s="36"/>
      <c r="AJ26" s="36"/>
      <c r="AK26" s="36"/>
      <c r="AL26" s="36"/>
      <c r="AM26" s="36"/>
      <c r="AN26" s="36"/>
      <c r="AO26" s="36"/>
      <c r="AP26" s="36"/>
      <c r="AQ26" s="36"/>
      <c r="AR26" s="36"/>
      <c r="AS26" s="36"/>
      <c r="AT26" s="38"/>
      <c r="AU26" s="36"/>
      <c r="AV26" s="36"/>
      <c r="AW26" s="36"/>
      <c r="AX26" s="36" t="str">
        <f t="shared" si="0"/>
        <v/>
      </c>
      <c r="AY26" s="36" t="str">
        <f t="shared" si="1"/>
        <v/>
      </c>
      <c r="AZ26" s="36" t="str">
        <f t="shared" si="2"/>
        <v/>
      </c>
      <c r="BA26" s="36" t="str">
        <f t="shared" si="3"/>
        <v/>
      </c>
      <c r="BB26" s="36" t="str">
        <f t="shared" si="4"/>
        <v/>
      </c>
      <c r="BC26" s="36"/>
      <c r="BD26" s="36" t="str">
        <f t="shared" si="5"/>
        <v/>
      </c>
      <c r="BE26" s="30" t="str">
        <f>IF(AK26="","",VLOOKUP(AK26,BH:BJ,3,FALSE))</f>
        <v/>
      </c>
      <c r="BF26" s="9" t="s">
        <v>1049</v>
      </c>
      <c r="BG26" s="1">
        <v>25</v>
      </c>
      <c r="BH26" s="1" t="s">
        <v>786</v>
      </c>
      <c r="BI26" s="1" t="s">
        <v>1055</v>
      </c>
      <c r="BJ26" s="1" t="s">
        <v>1323</v>
      </c>
    </row>
    <row r="27" spans="1:62">
      <c r="A27" s="1" t="str">
        <f t="shared" si="6"/>
        <v>#back(text=戻る,left)</v>
      </c>
      <c r="B27" s="1" t="s">
        <v>1049</v>
      </c>
      <c r="C27" s="1" t="s">
        <v>1100</v>
      </c>
      <c r="R27" s="1"/>
      <c r="S27" s="1"/>
      <c r="T27" s="1"/>
      <c r="U27" s="1"/>
      <c r="V27" s="1"/>
      <c r="AE27" s="24">
        <v>26</v>
      </c>
      <c r="AF27" s="25" t="str">
        <f t="shared" si="9"/>
        <v>赤</v>
      </c>
      <c r="AG27" s="36"/>
      <c r="AH27" s="36"/>
      <c r="AI27" s="36"/>
      <c r="AJ27" s="36"/>
      <c r="AK27" s="36"/>
      <c r="AL27" s="36"/>
      <c r="AM27" s="36"/>
      <c r="AN27" s="36"/>
      <c r="AO27" s="36"/>
      <c r="AP27" s="36"/>
      <c r="AQ27" s="36"/>
      <c r="AR27" s="36"/>
      <c r="AS27" s="36"/>
      <c r="AT27" s="38"/>
      <c r="AU27" s="36"/>
      <c r="AV27" s="36"/>
      <c r="AW27" s="36"/>
      <c r="AX27" s="36" t="str">
        <f t="shared" si="0"/>
        <v/>
      </c>
      <c r="AY27" s="36" t="str">
        <f t="shared" si="1"/>
        <v/>
      </c>
      <c r="AZ27" s="36" t="str">
        <f t="shared" si="2"/>
        <v/>
      </c>
      <c r="BA27" s="36" t="str">
        <f t="shared" si="3"/>
        <v/>
      </c>
      <c r="BB27" s="36" t="str">
        <f t="shared" si="4"/>
        <v/>
      </c>
      <c r="BC27" s="36"/>
      <c r="BD27" s="36" t="str">
        <f t="shared" si="5"/>
        <v/>
      </c>
      <c r="BE27" s="30" t="str">
        <f>IF(AK27="","",VLOOKUP(AK27,BH:BJ,3,FALSE))</f>
        <v/>
      </c>
      <c r="BF27" s="9" t="s">
        <v>1049</v>
      </c>
      <c r="BG27" s="1">
        <v>26</v>
      </c>
      <c r="BH27" s="1" t="s">
        <v>961</v>
      </c>
      <c r="BI27" s="1" t="s">
        <v>1055</v>
      </c>
      <c r="BJ27" s="1" t="s">
        <v>1090</v>
      </c>
    </row>
    <row r="28" spans="1:62">
      <c r="A28" s="1" t="str">
        <f t="shared" si="6"/>
        <v>&amp;br;</v>
      </c>
      <c r="B28" s="1" t="s">
        <v>1049</v>
      </c>
      <c r="C28" s="1" t="s">
        <v>1048</v>
      </c>
      <c r="R28" s="1"/>
      <c r="S28" s="1"/>
      <c r="T28" s="1"/>
      <c r="U28" s="1"/>
      <c r="V28" s="1"/>
      <c r="AE28" s="24">
        <v>27</v>
      </c>
      <c r="AF28" s="25" t="str">
        <f t="shared" si="9"/>
        <v>赤</v>
      </c>
      <c r="AG28" s="36"/>
      <c r="AH28" s="36"/>
      <c r="AI28" s="36"/>
      <c r="AJ28" s="36"/>
      <c r="AK28" s="36"/>
      <c r="AL28" s="36"/>
      <c r="AM28" s="36"/>
      <c r="AN28" s="36"/>
      <c r="AO28" s="36"/>
      <c r="AP28" s="36"/>
      <c r="AQ28" s="36"/>
      <c r="AR28" s="36"/>
      <c r="AS28" s="36"/>
      <c r="AT28" s="38"/>
      <c r="AU28" s="36"/>
      <c r="AV28" s="36"/>
      <c r="AW28" s="36"/>
      <c r="AX28" s="36" t="str">
        <f t="shared" si="0"/>
        <v/>
      </c>
      <c r="AY28" s="36" t="str">
        <f t="shared" si="1"/>
        <v/>
      </c>
      <c r="AZ28" s="36" t="str">
        <f t="shared" si="2"/>
        <v/>
      </c>
      <c r="BA28" s="36" t="str">
        <f t="shared" si="3"/>
        <v/>
      </c>
      <c r="BB28" s="36" t="str">
        <f t="shared" si="4"/>
        <v/>
      </c>
      <c r="BC28" s="36"/>
      <c r="BD28" s="36" t="str">
        <f t="shared" si="5"/>
        <v/>
      </c>
      <c r="BE28" s="30" t="str">
        <f>IF(AK28="","",VLOOKUP(AK28,BH:BJ,3,FALSE))</f>
        <v/>
      </c>
      <c r="BF28" s="9" t="s">
        <v>1049</v>
      </c>
      <c r="BG28" s="1">
        <v>27</v>
      </c>
      <c r="BH28" s="1" t="s">
        <v>841</v>
      </c>
      <c r="BI28" s="1" t="s">
        <v>1055</v>
      </c>
      <c r="BJ28" s="1" t="s">
        <v>1324</v>
      </c>
    </row>
    <row r="29" spans="1:62">
      <c r="A29" s="1" t="str">
        <f t="shared" si="6"/>
        <v>#comment(above,nsize=[15],size=[30],num=[10])</v>
      </c>
      <c r="B29" s="1" t="s">
        <v>1049</v>
      </c>
      <c r="C29" s="1" t="s">
        <v>1108</v>
      </c>
      <c r="R29" s="1"/>
      <c r="S29" s="1"/>
      <c r="T29" s="1"/>
      <c r="U29" s="1"/>
      <c r="V29" s="1"/>
      <c r="AE29" s="24">
        <v>28</v>
      </c>
      <c r="AF29" s="25" t="str">
        <f t="shared" si="9"/>
        <v>赤</v>
      </c>
      <c r="AG29" s="36"/>
      <c r="AH29" s="36"/>
      <c r="AI29" s="36"/>
      <c r="AJ29" s="36"/>
      <c r="AK29" s="36"/>
      <c r="AL29" s="36"/>
      <c r="AM29" s="36"/>
      <c r="AN29" s="36"/>
      <c r="AO29" s="36"/>
      <c r="AP29" s="36"/>
      <c r="AQ29" s="36"/>
      <c r="AR29" s="36"/>
      <c r="AS29" s="36"/>
      <c r="AT29" s="38"/>
      <c r="AU29" s="36"/>
      <c r="AV29" s="36"/>
      <c r="AW29" s="36"/>
      <c r="AX29" s="36" t="str">
        <f t="shared" si="0"/>
        <v/>
      </c>
      <c r="AY29" s="36" t="str">
        <f t="shared" si="1"/>
        <v/>
      </c>
      <c r="AZ29" s="36" t="str">
        <f t="shared" si="2"/>
        <v/>
      </c>
      <c r="BA29" s="36" t="str">
        <f t="shared" si="3"/>
        <v/>
      </c>
      <c r="BB29" s="36" t="str">
        <f t="shared" si="4"/>
        <v/>
      </c>
      <c r="BC29" s="36"/>
      <c r="BD29" s="36" t="str">
        <f t="shared" si="5"/>
        <v/>
      </c>
      <c r="BE29" s="30" t="str">
        <f>IF(AK29="","",VLOOKUP(AK29,BH:BJ,3,FALSE))</f>
        <v/>
      </c>
      <c r="BF29" s="9" t="s">
        <v>1049</v>
      </c>
      <c r="BG29" s="1">
        <v>28</v>
      </c>
      <c r="BH29" s="1" t="s">
        <v>955</v>
      </c>
      <c r="BI29" s="1" t="s">
        <v>1055</v>
      </c>
      <c r="BJ29" s="1" t="s">
        <v>1325</v>
      </c>
    </row>
    <row r="30" spans="1:62">
      <c r="A30" s="1" t="str">
        <f t="shared" si="6"/>
        <v>&amp;br;&amp;br;</v>
      </c>
      <c r="B30" s="1" t="s">
        <v>1049</v>
      </c>
      <c r="C30" s="1" t="s">
        <v>1097</v>
      </c>
      <c r="R30" s="1"/>
      <c r="S30" s="1"/>
      <c r="T30" s="1"/>
      <c r="U30" s="1"/>
      <c r="V30" s="1"/>
      <c r="AE30" s="24">
        <v>29</v>
      </c>
      <c r="AF30" s="25" t="str">
        <f t="shared" si="9"/>
        <v>赤</v>
      </c>
      <c r="AG30" s="36"/>
      <c r="AH30" s="36"/>
      <c r="AI30" s="36"/>
      <c r="AJ30" s="36"/>
      <c r="AK30" s="36"/>
      <c r="AL30" s="36"/>
      <c r="AM30" s="36"/>
      <c r="AN30" s="36"/>
      <c r="AO30" s="36"/>
      <c r="AP30" s="36"/>
      <c r="AQ30" s="36"/>
      <c r="AR30" s="36"/>
      <c r="AS30" s="36"/>
      <c r="AT30" s="38"/>
      <c r="AU30" s="36"/>
      <c r="AV30" s="36"/>
      <c r="AW30" s="36"/>
      <c r="AX30" s="36" t="str">
        <f t="shared" si="0"/>
        <v/>
      </c>
      <c r="AY30" s="36" t="str">
        <f t="shared" si="1"/>
        <v/>
      </c>
      <c r="AZ30" s="36" t="str">
        <f t="shared" si="2"/>
        <v/>
      </c>
      <c r="BA30" s="36" t="str">
        <f t="shared" si="3"/>
        <v/>
      </c>
      <c r="BB30" s="36" t="str">
        <f t="shared" si="4"/>
        <v/>
      </c>
      <c r="BC30" s="36"/>
      <c r="BD30" s="36" t="str">
        <f t="shared" si="5"/>
        <v/>
      </c>
      <c r="BE30" s="30" t="str">
        <f>IF(AK30="","",VLOOKUP(AK30,BH:BJ,3,FALSE))</f>
        <v/>
      </c>
      <c r="BF30" s="9" t="s">
        <v>1049</v>
      </c>
      <c r="BG30" s="1">
        <v>29</v>
      </c>
      <c r="BH30" s="1" t="s">
        <v>905</v>
      </c>
      <c r="BI30" s="1" t="s">
        <v>1055</v>
      </c>
      <c r="BJ30" s="1" t="s">
        <v>1326</v>
      </c>
    </row>
    <row r="31" spans="1:62">
      <c r="A31" s="1" t="str">
        <f t="shared" si="6"/>
        <v/>
      </c>
      <c r="B31" s="1" t="s">
        <v>1049</v>
      </c>
      <c r="Q31" s="5"/>
      <c r="R31" s="6"/>
      <c r="S31" s="6"/>
      <c r="T31" s="6"/>
      <c r="U31" s="6"/>
      <c r="V31" s="7"/>
      <c r="W31" s="8">
        <v>3</v>
      </c>
      <c r="X31" s="5"/>
      <c r="Y31" s="26"/>
      <c r="Z31" s="26"/>
      <c r="AA31" s="27"/>
      <c r="AE31" s="24">
        <v>30</v>
      </c>
      <c r="AF31" s="25" t="str">
        <f t="shared" si="9"/>
        <v>赤</v>
      </c>
      <c r="AG31" s="36"/>
      <c r="AH31" s="36"/>
      <c r="AI31" s="36"/>
      <c r="AJ31" s="36"/>
      <c r="AK31" s="36"/>
      <c r="AL31" s="36"/>
      <c r="AM31" s="36"/>
      <c r="AN31" s="36"/>
      <c r="AO31" s="36"/>
      <c r="AP31" s="36"/>
      <c r="AQ31" s="36"/>
      <c r="AR31" s="36"/>
      <c r="AS31" s="36"/>
      <c r="AT31" s="38"/>
      <c r="AU31" s="36"/>
      <c r="AV31" s="36"/>
      <c r="AW31" s="36"/>
      <c r="AX31" s="36" t="str">
        <f t="shared" si="0"/>
        <v/>
      </c>
      <c r="AY31" s="36" t="str">
        <f t="shared" si="1"/>
        <v/>
      </c>
      <c r="AZ31" s="36" t="str">
        <f t="shared" si="2"/>
        <v/>
      </c>
      <c r="BA31" s="36" t="str">
        <f t="shared" si="3"/>
        <v/>
      </c>
      <c r="BB31" s="36" t="str">
        <f t="shared" si="4"/>
        <v/>
      </c>
      <c r="BC31" s="36"/>
      <c r="BD31" s="36" t="str">
        <f t="shared" si="5"/>
        <v/>
      </c>
      <c r="BE31" s="30" t="str">
        <f>IF(AK31="","",VLOOKUP(AK31,BH:BJ,3,FALSE))</f>
        <v/>
      </c>
      <c r="BF31" s="9" t="s">
        <v>1049</v>
      </c>
      <c r="BG31" s="1">
        <v>30</v>
      </c>
      <c r="BH31" s="1" t="s">
        <v>990</v>
      </c>
      <c r="BI31" s="1" t="s">
        <v>1055</v>
      </c>
      <c r="BJ31" s="1" t="s">
        <v>1327</v>
      </c>
    </row>
    <row r="32" spans="1:62">
      <c r="A32" s="1" t="str">
        <f t="shared" si="6"/>
        <v>*怒り刃の吸血鬼/Furyblade Vampire</v>
      </c>
      <c r="B32" s="1" t="s">
        <v>1049</v>
      </c>
      <c r="C32" s="1" t="str">
        <f>"*"&amp;R32&amp;"/"&amp;T32</f>
        <v>*怒り刃の吸血鬼/Furyblade Vampire</v>
      </c>
      <c r="Q32" s="9" t="s">
        <v>3</v>
      </c>
      <c r="R32" s="10" t="str">
        <f>INDEX(AJ:AJ,W31+1)</f>
        <v>怒り刃の吸血鬼</v>
      </c>
      <c r="S32" s="11" t="s">
        <v>4</v>
      </c>
      <c r="T32" s="10" t="str">
        <f>INDEX(AK:AK,W31+1)</f>
        <v>Furyblade Vampire</v>
      </c>
      <c r="U32" s="11"/>
      <c r="V32" s="12"/>
      <c r="W32" s="13"/>
      <c r="X32" s="9"/>
      <c r="Y32" s="28"/>
      <c r="Z32" s="28"/>
      <c r="AA32" s="29"/>
      <c r="AE32" s="24">
        <v>31</v>
      </c>
      <c r="AF32" s="25" t="str">
        <f t="shared" si="9"/>
        <v>赤</v>
      </c>
      <c r="AG32" s="36"/>
      <c r="AH32" s="36"/>
      <c r="AI32" s="36"/>
      <c r="AJ32" s="36"/>
      <c r="AK32" s="36"/>
      <c r="AL32" s="36"/>
      <c r="AM32" s="36"/>
      <c r="AN32" s="36"/>
      <c r="AO32" s="36"/>
      <c r="AP32" s="36"/>
      <c r="AQ32" s="36"/>
      <c r="AR32" s="36"/>
      <c r="AS32" s="36"/>
      <c r="AT32" s="38"/>
      <c r="AU32" s="36"/>
      <c r="AV32" s="36"/>
      <c r="AW32" s="36"/>
      <c r="AX32" s="36" t="str">
        <f t="shared" si="0"/>
        <v/>
      </c>
      <c r="AY32" s="36" t="str">
        <f t="shared" si="1"/>
        <v/>
      </c>
      <c r="AZ32" s="36" t="str">
        <f t="shared" si="2"/>
        <v/>
      </c>
      <c r="BA32" s="36" t="str">
        <f t="shared" si="3"/>
        <v/>
      </c>
      <c r="BB32" s="36" t="str">
        <f t="shared" si="4"/>
        <v/>
      </c>
      <c r="BC32" s="36"/>
      <c r="BD32" s="36" t="str">
        <f t="shared" si="5"/>
        <v/>
      </c>
      <c r="BE32" s="30" t="str">
        <f>IF(AK32="","",VLOOKUP(AK32,BH:BJ,3,FALSE))</f>
        <v/>
      </c>
      <c r="BF32" s="9" t="s">
        <v>1049</v>
      </c>
      <c r="BG32" s="1">
        <v>31</v>
      </c>
      <c r="BH32" s="1" t="s">
        <v>808</v>
      </c>
      <c r="BI32" s="1" t="s">
        <v>1055</v>
      </c>
      <c r="BJ32" s="1" t="s">
        <v>1328</v>
      </c>
    </row>
    <row r="33" spans="1:62">
      <c r="A33" s="1" t="str">
        <f t="shared" si="6"/>
        <v>|LEFT:80|LEFT:100|LEFT:100|LEFT:100|LEFT:100|LEFT:100|c</v>
      </c>
      <c r="B33" s="1" t="s">
        <v>1049</v>
      </c>
      <c r="C33" s="1" t="s">
        <v>1069</v>
      </c>
      <c r="D33" s="3" t="str">
        <f>$Q$1</f>
        <v>LEFT:80</v>
      </c>
      <c r="E33" s="3" t="s">
        <v>1069</v>
      </c>
      <c r="F33" s="3" t="str">
        <f t="shared" ref="F33:J33" si="12">$R$1</f>
        <v>LEFT:100</v>
      </c>
      <c r="G33" s="3" t="s">
        <v>1069</v>
      </c>
      <c r="H33" s="3" t="str">
        <f t="shared" si="12"/>
        <v>LEFT:100</v>
      </c>
      <c r="I33" s="3" t="s">
        <v>1069</v>
      </c>
      <c r="J33" s="3" t="str">
        <f t="shared" si="12"/>
        <v>LEFT:100</v>
      </c>
      <c r="K33" s="3" t="s">
        <v>1069</v>
      </c>
      <c r="L33" s="3" t="str">
        <f>$R$1</f>
        <v>LEFT:100</v>
      </c>
      <c r="M33" s="3" t="s">
        <v>1069</v>
      </c>
      <c r="N33" s="3" t="str">
        <f>$R$1</f>
        <v>LEFT:100</v>
      </c>
      <c r="O33" s="1" t="s">
        <v>1069</v>
      </c>
      <c r="P33" s="1" t="s">
        <v>1070</v>
      </c>
      <c r="Q33" s="14" t="s">
        <v>0</v>
      </c>
      <c r="R33" s="10" t="str">
        <f>INDEX(AF:AF,W31+1)</f>
        <v>赤</v>
      </c>
      <c r="S33" s="15" t="s">
        <v>1</v>
      </c>
      <c r="T33" s="10" t="str">
        <f>INDEX(AG:AG,W31+1)</f>
        <v>アンコモン</v>
      </c>
      <c r="U33" s="15" t="s">
        <v>2</v>
      </c>
      <c r="V33" s="10">
        <f>INDEX(AI:AI,W31+1)</f>
        <v>10</v>
      </c>
      <c r="W33" s="16"/>
      <c r="X33" s="10" t="str">
        <f>INDEX(AQ:AQ,W31+1)</f>
        <v>トランプル バーサーカー</v>
      </c>
      <c r="Y33" s="28"/>
      <c r="Z33" s="28"/>
      <c r="AA33" s="29"/>
      <c r="AE33" s="24">
        <v>32</v>
      </c>
      <c r="AF33" s="25" t="str">
        <f t="shared" si="9"/>
        <v>赤</v>
      </c>
      <c r="AG33" s="36"/>
      <c r="AH33" s="36"/>
      <c r="AI33" s="36"/>
      <c r="AJ33" s="36"/>
      <c r="AK33" s="36"/>
      <c r="AL33" s="36"/>
      <c r="AM33" s="36"/>
      <c r="AN33" s="36"/>
      <c r="AO33" s="36"/>
      <c r="AP33" s="36"/>
      <c r="AQ33" s="36"/>
      <c r="AR33" s="36"/>
      <c r="AS33" s="36"/>
      <c r="AT33" s="38"/>
      <c r="AU33" s="36"/>
      <c r="AV33" s="36"/>
      <c r="AW33" s="36"/>
      <c r="AX33" s="36" t="str">
        <f t="shared" si="0"/>
        <v/>
      </c>
      <c r="AY33" s="36" t="str">
        <f t="shared" si="1"/>
        <v/>
      </c>
      <c r="AZ33" s="36" t="str">
        <f t="shared" si="2"/>
        <v/>
      </c>
      <c r="BA33" s="36" t="str">
        <f t="shared" si="3"/>
        <v/>
      </c>
      <c r="BB33" s="36" t="str">
        <f t="shared" si="4"/>
        <v/>
      </c>
      <c r="BC33" s="36"/>
      <c r="BD33" s="36" t="str">
        <f t="shared" si="5"/>
        <v/>
      </c>
      <c r="BE33" s="30" t="str">
        <f>IF(AK33="","",VLOOKUP(AK33,BH:BJ,3,FALSE))</f>
        <v/>
      </c>
      <c r="BF33" s="9" t="s">
        <v>1049</v>
      </c>
      <c r="BG33" s="1">
        <v>32</v>
      </c>
      <c r="BH33" s="1" t="s">
        <v>772</v>
      </c>
      <c r="BI33" s="1" t="s">
        <v>1055</v>
      </c>
      <c r="BJ33" s="1" t="s">
        <v>1329</v>
      </c>
    </row>
    <row r="34" spans="1:62">
      <c r="A34" s="1" t="str">
        <f t="shared" si="6"/>
        <v>|色|赤|レアリティ|アンコモン|マナコスト|10|</v>
      </c>
      <c r="B34" s="1" t="s">
        <v>1049</v>
      </c>
      <c r="C34" s="1" t="s">
        <v>1069</v>
      </c>
      <c r="D34" s="4" t="s">
        <v>0</v>
      </c>
      <c r="E34" s="1" t="s">
        <v>1069</v>
      </c>
      <c r="F34" s="1" t="str">
        <f>IF(R33=0,"",R33)</f>
        <v>赤</v>
      </c>
      <c r="G34" s="1" t="s">
        <v>1069</v>
      </c>
      <c r="H34" s="4" t="s">
        <v>1073</v>
      </c>
      <c r="I34" s="1" t="s">
        <v>1069</v>
      </c>
      <c r="J34" s="1" t="str">
        <f>IF(T33=0,"",T33)</f>
        <v>アンコモン</v>
      </c>
      <c r="K34" s="1" t="s">
        <v>1069</v>
      </c>
      <c r="L34" s="4" t="s">
        <v>1074</v>
      </c>
      <c r="M34" s="1" t="s">
        <v>1069</v>
      </c>
      <c r="N34" s="1">
        <f>IF(V33=0,"",V33)</f>
        <v>10</v>
      </c>
      <c r="O34" s="1" t="s">
        <v>1069</v>
      </c>
      <c r="Q34" s="9" t="s">
        <v>5</v>
      </c>
      <c r="R34" s="10" t="str">
        <f>INDEX(AL:AL,W31+1)</f>
        <v>クリーチャー</v>
      </c>
      <c r="S34" s="15" t="s">
        <v>1075</v>
      </c>
      <c r="T34" s="10" t="str">
        <f>INDEX(AN:AN,W31+1)</f>
        <v>吸血鬼</v>
      </c>
      <c r="U34" s="10" t="str">
        <f>INDEX(AO:AO,W31+1)</f>
        <v>バーサーカー</v>
      </c>
      <c r="V34" s="10">
        <f>INDEX(AP:AP,W31+1)</f>
        <v>0</v>
      </c>
      <c r="W34" s="16"/>
      <c r="X34" s="10" t="str">
        <f>INDEX(AZ:AZ,W31+1)</f>
        <v>トラ</v>
      </c>
      <c r="Y34" s="10" t="str">
        <f>INDEX(BA:BA,W31+1)</f>
        <v>バー</v>
      </c>
      <c r="Z34" s="10" t="str">
        <f>INDEX(BB:BB,W31+1)</f>
        <v/>
      </c>
      <c r="AA34" s="10">
        <f>INDEX(BC:BC,W31+1)</f>
        <v>0</v>
      </c>
      <c r="AE34" s="24">
        <v>33</v>
      </c>
      <c r="AF34" s="25" t="str">
        <f t="shared" si="9"/>
        <v>赤</v>
      </c>
      <c r="AG34" s="36"/>
      <c r="AH34" s="36"/>
      <c r="AI34" s="36"/>
      <c r="AJ34" s="36"/>
      <c r="AK34" s="36"/>
      <c r="AL34" s="36"/>
      <c r="AM34" s="36"/>
      <c r="AN34" s="36"/>
      <c r="AO34" s="36"/>
      <c r="AP34" s="36"/>
      <c r="AQ34" s="36"/>
      <c r="AR34" s="36"/>
      <c r="AS34" s="36"/>
      <c r="AT34" s="38"/>
      <c r="AU34" s="36"/>
      <c r="AV34" s="36"/>
      <c r="AW34" s="36"/>
      <c r="AX34" s="36" t="str">
        <f t="shared" si="0"/>
        <v/>
      </c>
      <c r="AY34" s="36" t="str">
        <f t="shared" si="1"/>
        <v/>
      </c>
      <c r="AZ34" s="36" t="str">
        <f t="shared" si="2"/>
        <v/>
      </c>
      <c r="BA34" s="36" t="str">
        <f t="shared" si="3"/>
        <v/>
      </c>
      <c r="BB34" s="36" t="str">
        <f t="shared" si="4"/>
        <v/>
      </c>
      <c r="BC34" s="36"/>
      <c r="BD34" s="36" t="str">
        <f t="shared" si="5"/>
        <v/>
      </c>
      <c r="BE34" s="30" t="str">
        <f>IF(AK34="","",VLOOKUP(AK34,BH:BJ,3,FALSE))</f>
        <v/>
      </c>
      <c r="BF34" s="9" t="s">
        <v>1049</v>
      </c>
      <c r="BG34" s="1">
        <v>33</v>
      </c>
      <c r="BH34" s="1" t="s">
        <v>968</v>
      </c>
      <c r="BI34" s="1" t="s">
        <v>1055</v>
      </c>
      <c r="BJ34" s="1" t="s">
        <v>1330</v>
      </c>
    </row>
    <row r="35" spans="1:62">
      <c r="A35" s="1" t="str">
        <f t="shared" si="6"/>
        <v>|種別|クリーチャー|サブタイプ|吸血鬼|バーサーカー||</v>
      </c>
      <c r="B35" s="1" t="s">
        <v>1049</v>
      </c>
      <c r="C35" s="1" t="s">
        <v>1069</v>
      </c>
      <c r="D35" s="4" t="s">
        <v>5</v>
      </c>
      <c r="E35" s="1" t="s">
        <v>1069</v>
      </c>
      <c r="F35" s="1" t="str">
        <f>IF(R34=0,"",R34)</f>
        <v>クリーチャー</v>
      </c>
      <c r="G35" s="1" t="s">
        <v>1069</v>
      </c>
      <c r="H35" s="4" t="s">
        <v>1078</v>
      </c>
      <c r="I35" s="1" t="s">
        <v>1069</v>
      </c>
      <c r="J35" s="1" t="str">
        <f>IF(T34=0,"",T34)</f>
        <v>吸血鬼</v>
      </c>
      <c r="K35" s="1" t="s">
        <v>1069</v>
      </c>
      <c r="L35" s="1" t="str">
        <f>IF(U34=0,"",U34)</f>
        <v>バーサーカー</v>
      </c>
      <c r="M35" s="1" t="s">
        <v>1069</v>
      </c>
      <c r="N35" s="1" t="str">
        <f>IF(V34=0,"",V34)</f>
        <v/>
      </c>
      <c r="O35" s="1" t="s">
        <v>1069</v>
      </c>
      <c r="Q35" s="9" t="s">
        <v>1079</v>
      </c>
      <c r="R35" s="10" t="str">
        <f>INDEX(BD:BD,W31+1)</f>
        <v>トランプル バーサーカー&amp;br;ジェム3個を起動する：あなたはカードを1枚捨てて、あなたのターン終了時まで、このクリーチャーは+3/+0の修正を受ける。</v>
      </c>
      <c r="S35" s="11"/>
      <c r="T35" s="11"/>
      <c r="U35" s="11"/>
      <c r="V35" s="12"/>
      <c r="W35" s="16"/>
      <c r="X35" s="8"/>
      <c r="Y35" s="8"/>
      <c r="Z35" s="8"/>
      <c r="AA35" s="30"/>
      <c r="AE35" s="24">
        <v>34</v>
      </c>
      <c r="AF35" s="25" t="str">
        <f t="shared" si="9"/>
        <v>赤</v>
      </c>
      <c r="AG35" s="36"/>
      <c r="AH35" s="36"/>
      <c r="AI35" s="36"/>
      <c r="AJ35" s="36"/>
      <c r="AK35" s="36"/>
      <c r="AL35" s="36"/>
      <c r="AM35" s="36"/>
      <c r="AN35" s="36"/>
      <c r="AO35" s="36"/>
      <c r="AP35" s="36"/>
      <c r="AQ35" s="36"/>
      <c r="AR35" s="36"/>
      <c r="AS35" s="36"/>
      <c r="AT35" s="38"/>
      <c r="AU35" s="36"/>
      <c r="AV35" s="36"/>
      <c r="AW35" s="36"/>
      <c r="AX35" s="36" t="str">
        <f t="shared" si="0"/>
        <v/>
      </c>
      <c r="AY35" s="36" t="str">
        <f t="shared" si="1"/>
        <v/>
      </c>
      <c r="AZ35" s="36" t="str">
        <f t="shared" si="2"/>
        <v/>
      </c>
      <c r="BA35" s="36" t="str">
        <f t="shared" si="3"/>
        <v/>
      </c>
      <c r="BB35" s="36" t="str">
        <f t="shared" si="4"/>
        <v/>
      </c>
      <c r="BC35" s="36"/>
      <c r="BD35" s="36" t="str">
        <f t="shared" si="5"/>
        <v/>
      </c>
      <c r="BE35" s="30" t="str">
        <f>IF(AK35="","",VLOOKUP(AK35,BH:BJ,3,FALSE))</f>
        <v/>
      </c>
      <c r="BF35" s="9" t="s">
        <v>1049</v>
      </c>
      <c r="BG35" s="1">
        <v>34</v>
      </c>
      <c r="BH35" s="1" t="s">
        <v>871</v>
      </c>
      <c r="BI35" s="1" t="s">
        <v>1055</v>
      </c>
      <c r="BJ35" s="1" t="s">
        <v>1331</v>
      </c>
    </row>
    <row r="36" spans="1:62">
      <c r="A36" s="1" t="str">
        <f t="shared" si="6"/>
        <v>|テキスト|&gt;|&gt;|&gt;|&gt;|トランプル バーサーカー&amp;br;ジェム3個を起動する：あなたはカードを1枚捨てて、あなたのターン終了時まで、このクリーチャーは+3/+0の修正を受ける。|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トランプル バーサーカー&amp;br;ジェム3個を起動する：あなたはカードを1枚捨てて、あなたのターン終了時まで、このクリーチャーは+3/+0の修正を受ける。</v>
      </c>
      <c r="O36" s="1" t="s">
        <v>1069</v>
      </c>
      <c r="Q36" s="14" t="s">
        <v>21</v>
      </c>
      <c r="R36" s="10" t="str">
        <f>INDEX(BE:BE,W31+1)</f>
        <v>Activate 3: You Discard  1 card and this creature gets +3/0 until the end of your turn.</v>
      </c>
      <c r="S36" s="9" t="s">
        <v>1084</v>
      </c>
      <c r="T36" s="10" t="str">
        <f>IF(X36="","",X36&amp;IF(Y36="",""," "&amp;Y36)&amp;IF(Z36="",""," "&amp;Z36)&amp;IF(AA36="",""," "&amp;AA36))</f>
        <v>Trample Berserker  </v>
      </c>
      <c r="U36" s="11"/>
      <c r="V36" s="12"/>
      <c r="W36" s="16" t="s">
        <v>1084</v>
      </c>
      <c r="X36" s="9" t="str">
        <f t="shared" ref="X36:AA36" si="13">IF(ISERROR(IF(LEN(X35)&gt;1,X35,VLOOKUP(X34,$AC:$AD,2,FALSE))),"",IF(LEN(X35)&gt;1,X35,VLOOKUP(X34,$AC:$AD,2,FALSE)))</f>
        <v>Trample</v>
      </c>
      <c r="Y36" s="9" t="str">
        <f t="shared" si="13"/>
        <v>Berserker</v>
      </c>
      <c r="Z36" s="9" t="str">
        <f t="shared" si="13"/>
        <v/>
      </c>
      <c r="AA36" s="9" t="str">
        <f t="shared" si="13"/>
        <v> </v>
      </c>
      <c r="AE36" s="24">
        <v>35</v>
      </c>
      <c r="AF36" s="25" t="str">
        <f t="shared" si="9"/>
        <v>赤</v>
      </c>
      <c r="AG36" s="36"/>
      <c r="AH36" s="36"/>
      <c r="AI36" s="36"/>
      <c r="AJ36" s="36"/>
      <c r="AK36" s="36"/>
      <c r="AL36" s="36"/>
      <c r="AM36" s="36"/>
      <c r="AN36" s="36"/>
      <c r="AO36" s="36"/>
      <c r="AP36" s="36"/>
      <c r="AQ36" s="36"/>
      <c r="AR36" s="36"/>
      <c r="AS36" s="36"/>
      <c r="AT36" s="38"/>
      <c r="AU36" s="36"/>
      <c r="AV36" s="36"/>
      <c r="AW36" s="36"/>
      <c r="AX36" s="36" t="str">
        <f t="shared" si="0"/>
        <v/>
      </c>
      <c r="AY36" s="36" t="str">
        <f t="shared" si="1"/>
        <v/>
      </c>
      <c r="AZ36" s="36" t="str">
        <f t="shared" si="2"/>
        <v/>
      </c>
      <c r="BA36" s="36" t="str">
        <f t="shared" si="3"/>
        <v/>
      </c>
      <c r="BB36" s="36" t="str">
        <f t="shared" si="4"/>
        <v/>
      </c>
      <c r="BC36" s="36"/>
      <c r="BD36" s="36" t="str">
        <f t="shared" si="5"/>
        <v/>
      </c>
      <c r="BE36" s="30" t="str">
        <f>IF(AK36="","",VLOOKUP(AK36,BH:BJ,3,FALSE))</f>
        <v/>
      </c>
      <c r="BF36" s="9" t="s">
        <v>1049</v>
      </c>
      <c r="BG36" s="1">
        <v>35</v>
      </c>
      <c r="BH36" s="1" t="s">
        <v>857</v>
      </c>
      <c r="BI36" s="1" t="s">
        <v>1055</v>
      </c>
      <c r="BJ36" s="1" t="s">
        <v>1332</v>
      </c>
    </row>
    <row r="37" spans="1:62">
      <c r="A37" s="1" t="str">
        <f t="shared" si="6"/>
        <v>|英テキスト|&gt;|&gt;|&gt;|&gt;|Trample Berserker  &amp;br;Activate 3: You Discard  1 card and this creature gets +3/0 until the end of your turn.|</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Trample Berserker  &amp;br;Activate 3: You Discard  1 card and this creature gets +3/0 until the end of your turn.</v>
      </c>
      <c r="O37" s="1" t="s">
        <v>1069</v>
      </c>
      <c r="Q37" s="9" t="s">
        <v>12</v>
      </c>
      <c r="R37" s="10" t="str">
        <f>IF(INDEX(AX:AX,W31+1)="",0,INDEX(AX:AX,W31+1)&amp;"/"&amp;INDEX(AY:AY,W31+1))</f>
        <v>3/4</v>
      </c>
      <c r="S37" s="11"/>
      <c r="T37" s="11"/>
      <c r="U37" s="11"/>
      <c r="V37" s="12"/>
      <c r="W37" s="16"/>
      <c r="X37" s="9"/>
      <c r="Y37" s="28"/>
      <c r="Z37" s="28"/>
      <c r="AA37" s="29"/>
      <c r="AE37" s="24">
        <v>36</v>
      </c>
      <c r="AF37" s="25" t="str">
        <f t="shared" si="9"/>
        <v>赤</v>
      </c>
      <c r="AG37" s="36"/>
      <c r="AH37" s="36"/>
      <c r="AI37" s="36"/>
      <c r="AJ37" s="36"/>
      <c r="AK37" s="36"/>
      <c r="AL37" s="36"/>
      <c r="AM37" s="36"/>
      <c r="AN37" s="36"/>
      <c r="AO37" s="36"/>
      <c r="AP37" s="36"/>
      <c r="AQ37" s="36"/>
      <c r="AR37" s="36"/>
      <c r="AS37" s="36"/>
      <c r="AT37" s="38"/>
      <c r="AU37" s="36"/>
      <c r="AV37" s="36"/>
      <c r="AW37" s="36"/>
      <c r="AX37" s="36" t="str">
        <f t="shared" si="0"/>
        <v/>
      </c>
      <c r="AY37" s="36" t="str">
        <f t="shared" si="1"/>
        <v/>
      </c>
      <c r="AZ37" s="36" t="str">
        <f t="shared" si="2"/>
        <v/>
      </c>
      <c r="BA37" s="36" t="str">
        <f t="shared" si="3"/>
        <v/>
      </c>
      <c r="BB37" s="36" t="str">
        <f t="shared" si="4"/>
        <v/>
      </c>
      <c r="BC37" s="36"/>
      <c r="BD37" s="36" t="str">
        <f t="shared" si="5"/>
        <v/>
      </c>
      <c r="BE37" s="30" t="str">
        <f>IF(AK37="","",VLOOKUP(AK37,BH:BJ,3,FALSE))</f>
        <v/>
      </c>
      <c r="BF37" s="9" t="s">
        <v>1049</v>
      </c>
      <c r="BG37" s="1">
        <v>36</v>
      </c>
      <c r="BH37" s="1" t="s">
        <v>1001</v>
      </c>
      <c r="BI37" s="1" t="s">
        <v>1055</v>
      </c>
      <c r="BJ37" s="1" t="s">
        <v>1333</v>
      </c>
    </row>
    <row r="38" spans="1:62">
      <c r="A38" s="1" t="str">
        <f t="shared" si="6"/>
        <v>|PT|&gt;|3/4|シールド数|&gt;||</v>
      </c>
      <c r="B38" s="1" t="s">
        <v>1049</v>
      </c>
      <c r="C38" s="1" t="s">
        <v>1069</v>
      </c>
      <c r="D38" s="1" t="s">
        <v>12</v>
      </c>
      <c r="E38" s="1" t="s">
        <v>1069</v>
      </c>
      <c r="F38" s="1" t="s">
        <v>1083</v>
      </c>
      <c r="G38" s="1" t="s">
        <v>1069</v>
      </c>
      <c r="H38" s="1" t="str">
        <f>IF(R37=0,"",R37)</f>
        <v>3/4</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9"/>
        <v>赤</v>
      </c>
      <c r="AG38" s="36"/>
      <c r="AH38" s="36"/>
      <c r="AI38" s="36"/>
      <c r="AJ38" s="36"/>
      <c r="AK38" s="36"/>
      <c r="AL38" s="36"/>
      <c r="AM38" s="36"/>
      <c r="AN38" s="36"/>
      <c r="AO38" s="36"/>
      <c r="AP38" s="36"/>
      <c r="AQ38" s="36"/>
      <c r="AR38" s="36"/>
      <c r="AS38" s="36"/>
      <c r="AT38" s="38"/>
      <c r="AU38" s="36"/>
      <c r="AV38" s="36"/>
      <c r="AW38" s="36"/>
      <c r="AX38" s="36" t="str">
        <f t="shared" si="0"/>
        <v/>
      </c>
      <c r="AY38" s="36" t="str">
        <f t="shared" si="1"/>
        <v/>
      </c>
      <c r="AZ38" s="36" t="str">
        <f t="shared" si="2"/>
        <v/>
      </c>
      <c r="BA38" s="36" t="str">
        <f t="shared" si="3"/>
        <v/>
      </c>
      <c r="BB38" s="36" t="str">
        <f t="shared" si="4"/>
        <v/>
      </c>
      <c r="BC38" s="36"/>
      <c r="BD38" s="36" t="str">
        <f t="shared" si="5"/>
        <v/>
      </c>
      <c r="BE38" s="30" t="str">
        <f>IF(AK38="","",VLOOKUP(AK38,BH:BJ,3,FALSE))</f>
        <v/>
      </c>
      <c r="BF38" s="9" t="s">
        <v>1049</v>
      </c>
      <c r="BG38" s="1">
        <v>37</v>
      </c>
      <c r="BH38" s="1" t="s">
        <v>937</v>
      </c>
      <c r="BI38" s="1" t="s">
        <v>1055</v>
      </c>
      <c r="BJ38" s="1" t="s">
        <v>1334</v>
      </c>
    </row>
    <row r="39" spans="1:62">
      <c r="A39" s="1" t="str">
        <f t="shared" si="6"/>
        <v>&amp;br;&amp;br;</v>
      </c>
      <c r="B39" s="1" t="s">
        <v>1049</v>
      </c>
      <c r="C39" s="1" t="s">
        <v>1097</v>
      </c>
      <c r="R39" s="1"/>
      <c r="S39" s="1"/>
      <c r="T39" s="1"/>
      <c r="U39" s="1"/>
      <c r="V39" s="1"/>
      <c r="AE39" s="24">
        <v>38</v>
      </c>
      <c r="AF39" s="25" t="str">
        <f t="shared" si="9"/>
        <v>赤</v>
      </c>
      <c r="AG39" s="36"/>
      <c r="AH39" s="36"/>
      <c r="AI39" s="36"/>
      <c r="AJ39" s="36"/>
      <c r="AK39" s="36"/>
      <c r="AL39" s="36"/>
      <c r="AM39" s="36"/>
      <c r="AN39" s="36"/>
      <c r="AO39" s="36"/>
      <c r="AP39" s="36"/>
      <c r="AQ39" s="36"/>
      <c r="AR39" s="36"/>
      <c r="AS39" s="36"/>
      <c r="AT39" s="38"/>
      <c r="AU39" s="36"/>
      <c r="AV39" s="36"/>
      <c r="AW39" s="36"/>
      <c r="AX39" s="36" t="str">
        <f t="shared" si="0"/>
        <v/>
      </c>
      <c r="AY39" s="36" t="str">
        <f t="shared" si="1"/>
        <v/>
      </c>
      <c r="AZ39" s="36" t="str">
        <f t="shared" si="2"/>
        <v/>
      </c>
      <c r="BA39" s="36" t="str">
        <f t="shared" si="3"/>
        <v/>
      </c>
      <c r="BB39" s="36" t="str">
        <f t="shared" si="4"/>
        <v/>
      </c>
      <c r="BC39" s="36"/>
      <c r="BD39" s="36" t="str">
        <f t="shared" si="5"/>
        <v/>
      </c>
      <c r="BE39" s="30" t="str">
        <f>IF(AK39="","",VLOOKUP(AK39,BH:BJ,3,FALSE))</f>
        <v/>
      </c>
      <c r="BF39" s="9" t="s">
        <v>1049</v>
      </c>
      <c r="BG39" s="1">
        <v>38</v>
      </c>
      <c r="BH39" s="1" t="s">
        <v>933</v>
      </c>
      <c r="BI39" s="1" t="s">
        <v>1055</v>
      </c>
      <c r="BJ39" s="1" t="s">
        <v>1335</v>
      </c>
    </row>
    <row r="40" spans="1:62">
      <c r="A40" s="1" t="str">
        <f t="shared" si="6"/>
        <v>#back(text=戻る,left)</v>
      </c>
      <c r="B40" s="1" t="s">
        <v>1049</v>
      </c>
      <c r="C40" s="1" t="s">
        <v>1100</v>
      </c>
      <c r="R40" s="1"/>
      <c r="S40" s="1"/>
      <c r="T40" s="1"/>
      <c r="U40" s="1"/>
      <c r="V40" s="1"/>
      <c r="AE40" s="24">
        <v>39</v>
      </c>
      <c r="AF40" s="25" t="str">
        <f t="shared" si="9"/>
        <v>赤</v>
      </c>
      <c r="AG40" s="36"/>
      <c r="AH40" s="36"/>
      <c r="AI40" s="36"/>
      <c r="AJ40" s="36"/>
      <c r="AK40" s="36"/>
      <c r="AL40" s="36"/>
      <c r="AM40" s="36"/>
      <c r="AN40" s="36"/>
      <c r="AO40" s="36"/>
      <c r="AP40" s="36"/>
      <c r="AQ40" s="36"/>
      <c r="AR40" s="36"/>
      <c r="AS40" s="36"/>
      <c r="AT40" s="38"/>
      <c r="AU40" s="36"/>
      <c r="AV40" s="36"/>
      <c r="AW40" s="36"/>
      <c r="AX40" s="36" t="str">
        <f t="shared" si="0"/>
        <v/>
      </c>
      <c r="AY40" s="36" t="str">
        <f t="shared" si="1"/>
        <v/>
      </c>
      <c r="AZ40" s="36" t="str">
        <f t="shared" si="2"/>
        <v/>
      </c>
      <c r="BA40" s="36" t="str">
        <f t="shared" si="3"/>
        <v/>
      </c>
      <c r="BB40" s="36" t="str">
        <f t="shared" si="4"/>
        <v/>
      </c>
      <c r="BC40" s="36"/>
      <c r="BD40" s="36" t="str">
        <f t="shared" si="5"/>
        <v/>
      </c>
      <c r="BE40" s="30" t="str">
        <f>IF(AK40="","",VLOOKUP(AK40,BH:BJ,3,FALSE))</f>
        <v/>
      </c>
      <c r="BF40" s="9" t="s">
        <v>1049</v>
      </c>
      <c r="BG40" s="1">
        <v>39</v>
      </c>
      <c r="BH40" s="1" t="s">
        <v>941</v>
      </c>
      <c r="BI40" s="1" t="s">
        <v>1055</v>
      </c>
      <c r="BJ40" s="1" t="s">
        <v>1336</v>
      </c>
    </row>
    <row r="41" spans="1:62">
      <c r="A41" s="1" t="str">
        <f t="shared" si="6"/>
        <v>&amp;br;</v>
      </c>
      <c r="B41" s="1" t="s">
        <v>1049</v>
      </c>
      <c r="C41" s="1" t="s">
        <v>1048</v>
      </c>
      <c r="R41" s="1"/>
      <c r="S41" s="1"/>
      <c r="T41" s="1"/>
      <c r="U41" s="1"/>
      <c r="V41" s="1"/>
      <c r="AE41" s="24">
        <v>40</v>
      </c>
      <c r="AF41" s="25" t="str">
        <f t="shared" si="9"/>
        <v>赤</v>
      </c>
      <c r="AG41" s="36"/>
      <c r="AH41" s="36"/>
      <c r="AI41" s="36"/>
      <c r="AJ41" s="36"/>
      <c r="AK41" s="36"/>
      <c r="AL41" s="36"/>
      <c r="AM41" s="36"/>
      <c r="AN41" s="36"/>
      <c r="AO41" s="36"/>
      <c r="AP41" s="36"/>
      <c r="AQ41" s="36"/>
      <c r="AR41" s="36"/>
      <c r="AS41" s="36"/>
      <c r="AT41" s="38"/>
      <c r="AU41" s="36"/>
      <c r="AV41" s="36"/>
      <c r="AW41" s="36"/>
      <c r="AX41" s="36" t="str">
        <f t="shared" si="0"/>
        <v/>
      </c>
      <c r="AY41" s="36" t="str">
        <f t="shared" si="1"/>
        <v/>
      </c>
      <c r="AZ41" s="36" t="str">
        <f t="shared" si="2"/>
        <v/>
      </c>
      <c r="BA41" s="36" t="str">
        <f t="shared" si="3"/>
        <v/>
      </c>
      <c r="BB41" s="36" t="str">
        <f t="shared" si="4"/>
        <v/>
      </c>
      <c r="BC41" s="36"/>
      <c r="BD41" s="36" t="str">
        <f t="shared" si="5"/>
        <v/>
      </c>
      <c r="BE41" s="30" t="str">
        <f>IF(AK41="","",VLOOKUP(AK41,BH:BJ,3,FALSE))</f>
        <v/>
      </c>
      <c r="BF41" s="9" t="s">
        <v>1049</v>
      </c>
      <c r="BG41" s="1">
        <v>40</v>
      </c>
      <c r="BH41" s="1" t="s">
        <v>1012</v>
      </c>
      <c r="BI41" s="1" t="s">
        <v>1055</v>
      </c>
      <c r="BJ41" s="1" t="s">
        <v>1337</v>
      </c>
    </row>
    <row r="42" spans="1:62">
      <c r="A42" s="1" t="str">
        <f t="shared" si="6"/>
        <v>#comment(above,nsize=[15],size=[30],num=[10])</v>
      </c>
      <c r="B42" s="1" t="s">
        <v>1049</v>
      </c>
      <c r="C42" s="1" t="s">
        <v>1108</v>
      </c>
      <c r="R42" s="1"/>
      <c r="S42" s="1"/>
      <c r="T42" s="1"/>
      <c r="U42" s="1"/>
      <c r="V42" s="1"/>
      <c r="AE42" s="24">
        <v>41</v>
      </c>
      <c r="AF42" s="25" t="str">
        <f t="shared" si="9"/>
        <v>赤</v>
      </c>
      <c r="AG42" s="36"/>
      <c r="AH42" s="36"/>
      <c r="AI42" s="36"/>
      <c r="AJ42" s="36"/>
      <c r="AK42" s="36"/>
      <c r="AL42" s="36"/>
      <c r="AM42" s="36"/>
      <c r="AN42" s="36"/>
      <c r="AO42" s="36"/>
      <c r="AP42" s="36"/>
      <c r="AQ42" s="36"/>
      <c r="AR42" s="36"/>
      <c r="AS42" s="36"/>
      <c r="AT42" s="38"/>
      <c r="AU42" s="36"/>
      <c r="AV42" s="36"/>
      <c r="AW42" s="36"/>
      <c r="AX42" s="36" t="str">
        <f t="shared" si="0"/>
        <v/>
      </c>
      <c r="AY42" s="36" t="str">
        <f t="shared" si="1"/>
        <v/>
      </c>
      <c r="AZ42" s="36" t="str">
        <f t="shared" si="2"/>
        <v/>
      </c>
      <c r="BA42" s="36" t="str">
        <f t="shared" si="3"/>
        <v/>
      </c>
      <c r="BB42" s="36" t="str">
        <f t="shared" si="4"/>
        <v/>
      </c>
      <c r="BC42" s="36"/>
      <c r="BD42" s="36" t="str">
        <f t="shared" si="5"/>
        <v/>
      </c>
      <c r="BE42" s="30" t="str">
        <f>IF(AK42="","",VLOOKUP(AK42,BH:BJ,3,FALSE))</f>
        <v/>
      </c>
      <c r="BF42" s="9" t="s">
        <v>1049</v>
      </c>
      <c r="BG42" s="1">
        <v>41</v>
      </c>
      <c r="BH42" s="1" t="s">
        <v>965</v>
      </c>
      <c r="BI42" s="1" t="s">
        <v>1055</v>
      </c>
      <c r="BJ42" s="1" t="s">
        <v>1338</v>
      </c>
    </row>
    <row r="43" spans="1:62">
      <c r="A43" s="1" t="str">
        <f t="shared" si="6"/>
        <v>&amp;br;&amp;br;</v>
      </c>
      <c r="B43" s="1" t="s">
        <v>1049</v>
      </c>
      <c r="C43" s="1" t="s">
        <v>1097</v>
      </c>
      <c r="R43" s="1"/>
      <c r="S43" s="1"/>
      <c r="T43" s="1"/>
      <c r="U43" s="1"/>
      <c r="V43" s="1"/>
      <c r="AE43" s="24">
        <v>42</v>
      </c>
      <c r="AF43" s="25" t="str">
        <f t="shared" si="9"/>
        <v>赤</v>
      </c>
      <c r="AG43" s="36"/>
      <c r="AH43" s="36"/>
      <c r="AI43" s="36"/>
      <c r="AJ43" s="36"/>
      <c r="AK43" s="36"/>
      <c r="AL43" s="36"/>
      <c r="AM43" s="36"/>
      <c r="AN43" s="36"/>
      <c r="AO43" s="36"/>
      <c r="AP43" s="36"/>
      <c r="AQ43" s="36"/>
      <c r="AR43" s="36"/>
      <c r="AS43" s="36"/>
      <c r="AT43" s="38"/>
      <c r="AU43" s="36"/>
      <c r="AV43" s="36"/>
      <c r="AW43" s="36"/>
      <c r="AX43" s="36" t="str">
        <f t="shared" si="0"/>
        <v/>
      </c>
      <c r="AY43" s="36" t="str">
        <f t="shared" si="1"/>
        <v/>
      </c>
      <c r="AZ43" s="36" t="str">
        <f t="shared" si="2"/>
        <v/>
      </c>
      <c r="BA43" s="36" t="str">
        <f t="shared" si="3"/>
        <v/>
      </c>
      <c r="BB43" s="36" t="str">
        <f t="shared" si="4"/>
        <v/>
      </c>
      <c r="BC43" s="36"/>
      <c r="BD43" s="36" t="str">
        <f t="shared" si="5"/>
        <v/>
      </c>
      <c r="BE43" s="30" t="str">
        <f>IF(AK43="","",VLOOKUP(AK43,BH:BJ,3,FALSE))</f>
        <v/>
      </c>
      <c r="BF43" s="9" t="s">
        <v>1049</v>
      </c>
      <c r="BG43" s="1">
        <v>42</v>
      </c>
      <c r="BH43" s="1" t="s">
        <v>925</v>
      </c>
      <c r="BI43" s="1" t="s">
        <v>1055</v>
      </c>
      <c r="BJ43" s="1" t="s">
        <v>1339</v>
      </c>
    </row>
    <row r="44" spans="1:62">
      <c r="A44" s="1" t="str">
        <f t="shared" si="6"/>
        <v/>
      </c>
      <c r="B44" s="1" t="s">
        <v>1049</v>
      </c>
      <c r="Q44" s="5"/>
      <c r="R44" s="6"/>
      <c r="S44" s="6"/>
      <c r="T44" s="6"/>
      <c r="U44" s="6"/>
      <c r="V44" s="7"/>
      <c r="W44" s="8">
        <v>4</v>
      </c>
      <c r="X44" s="5"/>
      <c r="Y44" s="26"/>
      <c r="Z44" s="26"/>
      <c r="AA44" s="27"/>
      <c r="AE44" s="24">
        <v>43</v>
      </c>
      <c r="AF44" s="25" t="str">
        <f t="shared" si="9"/>
        <v>赤</v>
      </c>
      <c r="AG44" s="36"/>
      <c r="AH44" s="36"/>
      <c r="AI44" s="36"/>
      <c r="AJ44" s="36"/>
      <c r="AK44" s="36"/>
      <c r="AL44" s="36"/>
      <c r="AM44" s="36"/>
      <c r="AN44" s="36"/>
      <c r="AO44" s="36"/>
      <c r="AP44" s="36"/>
      <c r="AQ44" s="36"/>
      <c r="AR44" s="36"/>
      <c r="AS44" s="36"/>
      <c r="AT44" s="38"/>
      <c r="AU44" s="36"/>
      <c r="AV44" s="36"/>
      <c r="AW44" s="36"/>
      <c r="AX44" s="36" t="str">
        <f t="shared" si="0"/>
        <v/>
      </c>
      <c r="AY44" s="36" t="str">
        <f t="shared" si="1"/>
        <v/>
      </c>
      <c r="AZ44" s="36" t="str">
        <f t="shared" si="2"/>
        <v/>
      </c>
      <c r="BA44" s="36" t="str">
        <f t="shared" si="3"/>
        <v/>
      </c>
      <c r="BB44" s="36" t="str">
        <f t="shared" si="4"/>
        <v/>
      </c>
      <c r="BC44" s="36"/>
      <c r="BD44" s="36" t="str">
        <f t="shared" si="5"/>
        <v/>
      </c>
      <c r="BE44" s="30" t="str">
        <f>IF(AK44="","",VLOOKUP(AK44,BH:BJ,3,FALSE))</f>
        <v/>
      </c>
      <c r="BF44" s="9" t="s">
        <v>1049</v>
      </c>
      <c r="BG44" s="1">
        <v>43</v>
      </c>
      <c r="BH44" s="1" t="s">
        <v>847</v>
      </c>
      <c r="BI44" s="1" t="s">
        <v>1055</v>
      </c>
      <c r="BJ44" s="1" t="s">
        <v>1340</v>
      </c>
    </row>
    <row r="45" spans="1:62">
      <c r="A45" s="1" t="str">
        <f t="shared" si="6"/>
        <v>*稲妻織り/Weaver of Lightning</v>
      </c>
      <c r="B45" s="1" t="s">
        <v>1049</v>
      </c>
      <c r="C45" s="1" t="str">
        <f>"*"&amp;R45&amp;"/"&amp;T45</f>
        <v>*稲妻織り/Weaver of Lightning</v>
      </c>
      <c r="Q45" s="9" t="s">
        <v>3</v>
      </c>
      <c r="R45" s="10" t="str">
        <f>INDEX(AJ:AJ,W44+1)</f>
        <v>稲妻織り</v>
      </c>
      <c r="S45" s="11" t="s">
        <v>4</v>
      </c>
      <c r="T45" s="10" t="str">
        <f>INDEX(AK:AK,W44+1)</f>
        <v>Weaver of Lightning</v>
      </c>
      <c r="U45" s="11"/>
      <c r="V45" s="12"/>
      <c r="W45" s="13"/>
      <c r="X45" s="9"/>
      <c r="Y45" s="28"/>
      <c r="Z45" s="28"/>
      <c r="AA45" s="29"/>
      <c r="AE45" s="24">
        <v>44</v>
      </c>
      <c r="AF45" s="25" t="str">
        <f t="shared" si="9"/>
        <v>赤</v>
      </c>
      <c r="AG45" s="36"/>
      <c r="AH45" s="36"/>
      <c r="AI45" s="36"/>
      <c r="AJ45" s="36"/>
      <c r="AK45" s="36"/>
      <c r="AL45" s="36"/>
      <c r="AM45" s="36"/>
      <c r="AN45" s="36"/>
      <c r="AO45" s="36"/>
      <c r="AP45" s="36"/>
      <c r="AQ45" s="36"/>
      <c r="AR45" s="36"/>
      <c r="AS45" s="36"/>
      <c r="AT45" s="38"/>
      <c r="AU45" s="36"/>
      <c r="AV45" s="36"/>
      <c r="AW45" s="36"/>
      <c r="AX45" s="36" t="str">
        <f t="shared" si="0"/>
        <v/>
      </c>
      <c r="AY45" s="36" t="str">
        <f t="shared" si="1"/>
        <v/>
      </c>
      <c r="AZ45" s="36" t="str">
        <f t="shared" si="2"/>
        <v/>
      </c>
      <c r="BA45" s="36" t="str">
        <f t="shared" si="3"/>
        <v/>
      </c>
      <c r="BB45" s="36" t="str">
        <f t="shared" si="4"/>
        <v/>
      </c>
      <c r="BC45" s="36"/>
      <c r="BD45" s="36" t="str">
        <f t="shared" si="5"/>
        <v/>
      </c>
      <c r="BE45" s="30" t="str">
        <f>IF(AK45="","",VLOOKUP(AK45,BH:BJ,3,FALSE))</f>
        <v/>
      </c>
      <c r="BF45" s="9" t="s">
        <v>1049</v>
      </c>
      <c r="BG45" s="1">
        <v>44</v>
      </c>
      <c r="BH45" s="1" t="s">
        <v>983</v>
      </c>
      <c r="BI45" s="1" t="s">
        <v>1055</v>
      </c>
      <c r="BJ45" s="1" t="s">
        <v>1341</v>
      </c>
    </row>
    <row r="46" spans="1:62">
      <c r="A46" s="1" t="str">
        <f t="shared" si="6"/>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赤</v>
      </c>
      <c r="S46" s="15" t="s">
        <v>1</v>
      </c>
      <c r="T46" s="10" t="str">
        <f>INDEX(AG:AG,W44+1)</f>
        <v>アンコモン</v>
      </c>
      <c r="U46" s="15" t="s">
        <v>2</v>
      </c>
      <c r="V46" s="10">
        <f>INDEX(AI:AI,W44+1)</f>
        <v>15</v>
      </c>
      <c r="W46" s="16"/>
      <c r="X46" s="10" t="str">
        <f>INDEX(AQ:AQ,W44+1)</f>
        <v>到達</v>
      </c>
      <c r="Y46" s="28"/>
      <c r="Z46" s="28"/>
      <c r="AA46" s="29"/>
      <c r="AE46" s="24">
        <v>45</v>
      </c>
      <c r="AF46" s="25" t="str">
        <f t="shared" si="9"/>
        <v>赤</v>
      </c>
      <c r="AG46" s="36"/>
      <c r="AH46" s="36"/>
      <c r="AI46" s="36"/>
      <c r="AJ46" s="36"/>
      <c r="AK46" s="36"/>
      <c r="AL46" s="36"/>
      <c r="AM46" s="36"/>
      <c r="AN46" s="36"/>
      <c r="AO46" s="36"/>
      <c r="AP46" s="36"/>
      <c r="AQ46" s="36"/>
      <c r="AR46" s="36"/>
      <c r="AS46" s="36"/>
      <c r="AT46" s="38"/>
      <c r="AU46" s="36"/>
      <c r="AV46" s="36"/>
      <c r="AW46" s="36"/>
      <c r="AX46" s="36" t="str">
        <f t="shared" si="0"/>
        <v/>
      </c>
      <c r="AY46" s="36" t="str">
        <f t="shared" si="1"/>
        <v/>
      </c>
      <c r="AZ46" s="36" t="str">
        <f t="shared" si="2"/>
        <v/>
      </c>
      <c r="BA46" s="36" t="str">
        <f t="shared" si="3"/>
        <v/>
      </c>
      <c r="BB46" s="36" t="str">
        <f t="shared" si="4"/>
        <v/>
      </c>
      <c r="BC46" s="36"/>
      <c r="BD46" s="36" t="str">
        <f t="shared" si="5"/>
        <v/>
      </c>
      <c r="BE46" s="30" t="str">
        <f>IF(AK46="","",VLOOKUP(AK46,BH:BJ,3,FALSE))</f>
        <v/>
      </c>
      <c r="BF46" s="9" t="s">
        <v>1049</v>
      </c>
      <c r="BG46" s="1">
        <v>45</v>
      </c>
      <c r="BH46" s="1" t="s">
        <v>782</v>
      </c>
      <c r="BI46" s="1" t="s">
        <v>1055</v>
      </c>
      <c r="BJ46" s="1" t="s">
        <v>1090</v>
      </c>
    </row>
    <row r="47" spans="1:62">
      <c r="A47" s="1" t="str">
        <f t="shared" si="6"/>
        <v>|色|赤|レアリティ|アンコモン|マナコスト|15|</v>
      </c>
      <c r="B47" s="1" t="s">
        <v>1049</v>
      </c>
      <c r="C47" s="1" t="s">
        <v>1069</v>
      </c>
      <c r="D47" s="4" t="s">
        <v>0</v>
      </c>
      <c r="E47" s="1" t="s">
        <v>1069</v>
      </c>
      <c r="F47" s="1" t="str">
        <f>IF(R46=0,"",R46)</f>
        <v>赤</v>
      </c>
      <c r="G47" s="1" t="s">
        <v>1069</v>
      </c>
      <c r="H47" s="4" t="s">
        <v>1073</v>
      </c>
      <c r="I47" s="1" t="s">
        <v>1069</v>
      </c>
      <c r="J47" s="1" t="str">
        <f>IF(T46=0,"",T46)</f>
        <v>アンコモン</v>
      </c>
      <c r="K47" s="1" t="s">
        <v>1069</v>
      </c>
      <c r="L47" s="4" t="s">
        <v>1074</v>
      </c>
      <c r="M47" s="1" t="s">
        <v>1069</v>
      </c>
      <c r="N47" s="1">
        <f>IF(V46=0,"",V46)</f>
        <v>15</v>
      </c>
      <c r="O47" s="1" t="s">
        <v>1069</v>
      </c>
      <c r="Q47" s="9" t="s">
        <v>5</v>
      </c>
      <c r="R47" s="10" t="str">
        <f>INDEX(AL:AL,W44+1)</f>
        <v>クリーチャー</v>
      </c>
      <c r="S47" s="15" t="s">
        <v>1075</v>
      </c>
      <c r="T47" s="10" t="str">
        <f>INDEX(AN:AN,W44+1)</f>
        <v>人間</v>
      </c>
      <c r="U47" s="10" t="str">
        <f>INDEX(AO:AO,W44+1)</f>
        <v>シャーマン</v>
      </c>
      <c r="V47" s="10">
        <f>INDEX(AP:AP,W44+1)</f>
        <v>0</v>
      </c>
      <c r="W47" s="16"/>
      <c r="X47" s="10" t="str">
        <f>INDEX(AZ:AZ,W44+1)</f>
        <v>到達</v>
      </c>
      <c r="Y47" s="10" t="str">
        <f>INDEX(BA:BA,W44+1)</f>
        <v/>
      </c>
      <c r="Z47" s="10" t="str">
        <f>INDEX(BB:BB,W44+1)</f>
        <v/>
      </c>
      <c r="AA47" s="10">
        <f>INDEX(BC:BC,W44+1)</f>
        <v>0</v>
      </c>
      <c r="AE47" s="24">
        <v>46</v>
      </c>
      <c r="AF47" s="25" t="str">
        <f t="shared" si="9"/>
        <v>赤</v>
      </c>
      <c r="AG47" s="36"/>
      <c r="AH47" s="36"/>
      <c r="AI47" s="36"/>
      <c r="AJ47" s="36"/>
      <c r="AK47" s="36"/>
      <c r="AL47" s="36"/>
      <c r="AM47" s="36"/>
      <c r="AN47" s="36"/>
      <c r="AO47" s="36"/>
      <c r="AP47" s="36"/>
      <c r="AQ47" s="36"/>
      <c r="AR47" s="36"/>
      <c r="AS47" s="36"/>
      <c r="AT47" s="38"/>
      <c r="AU47" s="36"/>
      <c r="AV47" s="36"/>
      <c r="AW47" s="36"/>
      <c r="AX47" s="36" t="str">
        <f t="shared" si="0"/>
        <v/>
      </c>
      <c r="AY47" s="36" t="str">
        <f t="shared" si="1"/>
        <v/>
      </c>
      <c r="AZ47" s="36" t="str">
        <f t="shared" si="2"/>
        <v/>
      </c>
      <c r="BA47" s="36" t="str">
        <f t="shared" si="3"/>
        <v/>
      </c>
      <c r="BB47" s="36" t="str">
        <f t="shared" si="4"/>
        <v/>
      </c>
      <c r="BC47" s="36"/>
      <c r="BD47" s="36" t="str">
        <f t="shared" si="5"/>
        <v/>
      </c>
      <c r="BE47" s="30" t="str">
        <f>IF(AK47="","",VLOOKUP(AK47,BH:BJ,3,FALSE))</f>
        <v/>
      </c>
      <c r="BF47" s="9" t="s">
        <v>1049</v>
      </c>
      <c r="BG47" s="1">
        <v>46</v>
      </c>
      <c r="BH47" s="1" t="s">
        <v>951</v>
      </c>
      <c r="BI47" s="1" t="s">
        <v>1055</v>
      </c>
      <c r="BJ47" s="1" t="s">
        <v>1342</v>
      </c>
    </row>
    <row r="48" spans="1:62">
      <c r="A48" s="1" t="str">
        <f t="shared" si="6"/>
        <v>|種別|クリーチャー|サブタイプ|人間|シャーマン||</v>
      </c>
      <c r="B48" s="1" t="s">
        <v>1049</v>
      </c>
      <c r="C48" s="1" t="s">
        <v>1069</v>
      </c>
      <c r="D48" s="4" t="s">
        <v>5</v>
      </c>
      <c r="E48" s="1" t="s">
        <v>1069</v>
      </c>
      <c r="F48" s="1" t="str">
        <f>IF(R47=0,"",R47)</f>
        <v>クリーチャー</v>
      </c>
      <c r="G48" s="1" t="s">
        <v>1069</v>
      </c>
      <c r="H48" s="4" t="s">
        <v>1078</v>
      </c>
      <c r="I48" s="1" t="s">
        <v>1069</v>
      </c>
      <c r="J48" s="1" t="str">
        <f>IF(T47=0,"",T47)</f>
        <v>人間</v>
      </c>
      <c r="K48" s="1" t="s">
        <v>1069</v>
      </c>
      <c r="L48" s="1" t="str">
        <f>IF(U47=0,"",U47)</f>
        <v>シャーマン</v>
      </c>
      <c r="M48" s="1" t="s">
        <v>1069</v>
      </c>
      <c r="N48" s="1" t="str">
        <f>IF(V47=0,"",V47)</f>
        <v/>
      </c>
      <c r="O48" s="1" t="s">
        <v>1069</v>
      </c>
      <c r="Q48" s="9" t="s">
        <v>1079</v>
      </c>
      <c r="R48" s="10" t="str">
        <f>INDEX(BD:BD,W44+1)</f>
        <v>到達&amp;br;あなたが呪文を唱えたとき、対戦相手がコントロールする各クリーチャーは1点のダメージを受ける。</v>
      </c>
      <c r="S48" s="11"/>
      <c r="T48" s="11"/>
      <c r="U48" s="11"/>
      <c r="V48" s="12"/>
      <c r="W48" s="16"/>
      <c r="X48" s="8"/>
      <c r="Y48" s="8"/>
      <c r="Z48" s="8"/>
      <c r="AA48" s="30"/>
      <c r="AE48" s="24">
        <v>47</v>
      </c>
      <c r="AF48" s="25" t="str">
        <f t="shared" si="9"/>
        <v>赤</v>
      </c>
      <c r="AG48" s="36"/>
      <c r="AH48" s="36"/>
      <c r="AI48" s="36"/>
      <c r="AJ48" s="36"/>
      <c r="AK48" s="36"/>
      <c r="AL48" s="36"/>
      <c r="AM48" s="36"/>
      <c r="AN48" s="36"/>
      <c r="AO48" s="36"/>
      <c r="AP48" s="36"/>
      <c r="AQ48" s="36"/>
      <c r="AR48" s="36"/>
      <c r="AS48" s="36"/>
      <c r="AT48" s="38"/>
      <c r="AU48" s="36"/>
      <c r="AV48" s="36"/>
      <c r="AW48" s="36"/>
      <c r="AX48" s="36" t="str">
        <f t="shared" si="0"/>
        <v/>
      </c>
      <c r="AY48" s="36" t="str">
        <f t="shared" si="1"/>
        <v/>
      </c>
      <c r="AZ48" s="36" t="str">
        <f t="shared" si="2"/>
        <v/>
      </c>
      <c r="BA48" s="36" t="str">
        <f t="shared" si="3"/>
        <v/>
      </c>
      <c r="BB48" s="36" t="str">
        <f t="shared" si="4"/>
        <v/>
      </c>
      <c r="BC48" s="36"/>
      <c r="BD48" s="36" t="str">
        <f t="shared" si="5"/>
        <v/>
      </c>
      <c r="BE48" s="30" t="str">
        <f>IF(AK48="","",VLOOKUP(AK48,BH:BJ,3,FALSE))</f>
        <v/>
      </c>
      <c r="BF48" s="9" t="s">
        <v>1049</v>
      </c>
      <c r="BG48" s="1">
        <v>47</v>
      </c>
      <c r="BH48" s="1" t="s">
        <v>1015</v>
      </c>
      <c r="BI48" s="1" t="s">
        <v>1055</v>
      </c>
      <c r="BJ48" s="1" t="s">
        <v>1343</v>
      </c>
    </row>
    <row r="49" spans="1:62">
      <c r="A49" s="1" t="str">
        <f t="shared" si="6"/>
        <v>|テキスト|&gt;|&gt;|&gt;|&gt;|到達&amp;br;あなたが呪文を唱えたとき、対戦相手がコントロールする各クリーチャーは1点のダメージを受ける。|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到達&amp;br;あなたが呪文を唱えたとき、対戦相手がコントロールする各クリーチャーは1点のダメージを受ける。</v>
      </c>
      <c r="O49" s="1" t="s">
        <v>1069</v>
      </c>
      <c r="Q49" s="14" t="s">
        <v>21</v>
      </c>
      <c r="R49" s="10" t="str">
        <f>INDEX(BE:BE,W44+1)</f>
        <v>When you cast a spell, each creature your opponent controls takes 1 damage.</v>
      </c>
      <c r="S49" s="9" t="s">
        <v>1084</v>
      </c>
      <c r="T49" s="10" t="str">
        <f>IF(X49="","",X49&amp;IF(Y49="",""," "&amp;Y49)&amp;IF(Z49="",""," "&amp;Z49)&amp;IF(AA49="",""," "&amp;AA49))</f>
        <v>Reach  </v>
      </c>
      <c r="U49" s="11"/>
      <c r="V49" s="12"/>
      <c r="W49" s="16" t="s">
        <v>1084</v>
      </c>
      <c r="X49" s="9" t="str">
        <f t="shared" ref="X49:AA49" si="15">IF(ISERROR(IF(LEN(X48)&gt;1,X48,VLOOKUP(X47,$AC:$AD,2,FALSE))),"",IF(LEN(X48)&gt;1,X48,VLOOKUP(X47,$AC:$AD,2,FALSE)))</f>
        <v>Reach</v>
      </c>
      <c r="Y49" s="9" t="str">
        <f t="shared" si="15"/>
        <v/>
      </c>
      <c r="Z49" s="9" t="str">
        <f t="shared" si="15"/>
        <v/>
      </c>
      <c r="AA49" s="9" t="str">
        <f t="shared" si="15"/>
        <v> </v>
      </c>
      <c r="AE49" s="24">
        <v>48</v>
      </c>
      <c r="AF49" s="25" t="str">
        <f t="shared" si="9"/>
        <v>赤</v>
      </c>
      <c r="AG49" s="36"/>
      <c r="AH49" s="36"/>
      <c r="AI49" s="36"/>
      <c r="AJ49" s="36"/>
      <c r="AK49" s="36"/>
      <c r="AL49" s="36"/>
      <c r="AM49" s="36"/>
      <c r="AN49" s="36"/>
      <c r="AO49" s="36"/>
      <c r="AP49" s="36"/>
      <c r="AQ49" s="36"/>
      <c r="AR49" s="36"/>
      <c r="AS49" s="36"/>
      <c r="AT49" s="38"/>
      <c r="AU49" s="36"/>
      <c r="AV49" s="36"/>
      <c r="AW49" s="36"/>
      <c r="AX49" s="36" t="str">
        <f t="shared" si="0"/>
        <v/>
      </c>
      <c r="AY49" s="36" t="str">
        <f t="shared" si="1"/>
        <v/>
      </c>
      <c r="AZ49" s="36" t="str">
        <f t="shared" si="2"/>
        <v/>
      </c>
      <c r="BA49" s="36" t="str">
        <f t="shared" si="3"/>
        <v/>
      </c>
      <c r="BB49" s="36" t="str">
        <f t="shared" si="4"/>
        <v/>
      </c>
      <c r="BC49" s="36"/>
      <c r="BD49" s="36" t="str">
        <f t="shared" si="5"/>
        <v/>
      </c>
      <c r="BE49" s="30" t="str">
        <f>IF(AK49="","",VLOOKUP(AK49,BH:BJ,3,FALSE))</f>
        <v/>
      </c>
      <c r="BF49" s="9" t="s">
        <v>1049</v>
      </c>
      <c r="BG49" s="1">
        <v>48</v>
      </c>
      <c r="BH49" s="1" t="s">
        <v>778</v>
      </c>
      <c r="BI49" s="1" t="s">
        <v>1055</v>
      </c>
      <c r="BJ49" s="1" t="s">
        <v>1344</v>
      </c>
    </row>
    <row r="50" spans="1:62">
      <c r="A50" s="1" t="str">
        <f t="shared" si="6"/>
        <v>|英テキスト|&gt;|&gt;|&gt;|&gt;|Reach  &amp;br;When you cast a spell, each creature your opponent controls takes 1 damage.|</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Reach  &amp;br;When you cast a spell, each creature your opponent controls takes 1 damage.</v>
      </c>
      <c r="O50" s="1" t="s">
        <v>1069</v>
      </c>
      <c r="Q50" s="9" t="s">
        <v>12</v>
      </c>
      <c r="R50" s="10" t="str">
        <f>IF(INDEX(AX:AX,W44+1)="",0,INDEX(AX:AX,W44+1)&amp;"/"&amp;INDEX(AY:AY,W44+1))</f>
        <v>1/4</v>
      </c>
      <c r="S50" s="11"/>
      <c r="T50" s="11"/>
      <c r="U50" s="11"/>
      <c r="V50" s="12"/>
      <c r="W50" s="16"/>
      <c r="X50" s="9"/>
      <c r="Y50" s="28"/>
      <c r="Z50" s="28"/>
      <c r="AA50" s="29"/>
      <c r="AE50" s="24">
        <v>49</v>
      </c>
      <c r="AF50" s="25" t="str">
        <f t="shared" si="9"/>
        <v>赤</v>
      </c>
      <c r="AG50" s="36"/>
      <c r="AH50" s="36"/>
      <c r="AI50" s="36"/>
      <c r="AJ50" s="36"/>
      <c r="AK50" s="36"/>
      <c r="AL50" s="36"/>
      <c r="AM50" s="36"/>
      <c r="AN50" s="36"/>
      <c r="AO50" s="36"/>
      <c r="AP50" s="36"/>
      <c r="AQ50" s="36"/>
      <c r="AR50" s="36"/>
      <c r="AS50" s="36"/>
      <c r="AT50" s="38"/>
      <c r="AU50" s="36"/>
      <c r="AV50" s="36"/>
      <c r="AW50" s="36"/>
      <c r="AX50" s="36" t="str">
        <f t="shared" si="0"/>
        <v/>
      </c>
      <c r="AY50" s="36" t="str">
        <f t="shared" si="1"/>
        <v/>
      </c>
      <c r="AZ50" s="36" t="str">
        <f t="shared" si="2"/>
        <v/>
      </c>
      <c r="BA50" s="36" t="str">
        <f t="shared" si="3"/>
        <v/>
      </c>
      <c r="BB50" s="36" t="str">
        <f t="shared" si="4"/>
        <v/>
      </c>
      <c r="BC50" s="36"/>
      <c r="BD50" s="36" t="str">
        <f t="shared" si="5"/>
        <v/>
      </c>
      <c r="BE50" s="30" t="str">
        <f>IF(AK50="","",VLOOKUP(AK50,BH:BJ,3,FALSE))</f>
        <v/>
      </c>
      <c r="BF50" s="9" t="s">
        <v>1049</v>
      </c>
      <c r="BG50" s="1">
        <v>49</v>
      </c>
      <c r="BH50" s="1" t="s">
        <v>994</v>
      </c>
      <c r="BI50" s="1" t="s">
        <v>1055</v>
      </c>
      <c r="BJ50" s="1" t="s">
        <v>1345</v>
      </c>
    </row>
    <row r="51" ht="14.25" spans="1:62">
      <c r="A51" s="1" t="str">
        <f t="shared" si="6"/>
        <v>|PT|&gt;|1/4|シールド数|&gt;||</v>
      </c>
      <c r="B51" s="1" t="s">
        <v>1049</v>
      </c>
      <c r="C51" s="1" t="s">
        <v>1069</v>
      </c>
      <c r="D51" s="1" t="s">
        <v>12</v>
      </c>
      <c r="E51" s="1" t="s">
        <v>1069</v>
      </c>
      <c r="F51" s="1" t="s">
        <v>1083</v>
      </c>
      <c r="G51" s="1" t="s">
        <v>1069</v>
      </c>
      <c r="H51" s="1" t="str">
        <f>IF(R50=0,"",R50)</f>
        <v>1/4</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9"/>
        <v>赤</v>
      </c>
      <c r="AG51" s="37"/>
      <c r="AH51" s="37"/>
      <c r="AI51" s="37"/>
      <c r="AJ51" s="37"/>
      <c r="AK51" s="37"/>
      <c r="AL51" s="37"/>
      <c r="AM51" s="37"/>
      <c r="AN51" s="37"/>
      <c r="AO51" s="37"/>
      <c r="AP51" s="37"/>
      <c r="AQ51" s="37"/>
      <c r="AR51" s="37"/>
      <c r="AS51" s="37"/>
      <c r="AT51" s="39"/>
      <c r="AU51" s="37"/>
      <c r="AV51" s="37"/>
      <c r="AW51" s="36"/>
      <c r="AX51" s="36" t="str">
        <f t="shared" si="0"/>
        <v/>
      </c>
      <c r="AY51" s="36" t="str">
        <f t="shared" si="1"/>
        <v/>
      </c>
      <c r="AZ51" s="36" t="str">
        <f t="shared" si="2"/>
        <v/>
      </c>
      <c r="BA51" s="36" t="str">
        <f t="shared" si="3"/>
        <v/>
      </c>
      <c r="BB51" s="36" t="str">
        <f t="shared" si="4"/>
        <v/>
      </c>
      <c r="BC51" s="36"/>
      <c r="BD51" s="37" t="str">
        <f t="shared" si="5"/>
        <v/>
      </c>
      <c r="BE51" s="41" t="str">
        <f>IF(AK51="","",VLOOKUP(AK51,BH:BJ,3,FALSE))</f>
        <v/>
      </c>
      <c r="BF51" s="9" t="s">
        <v>1049</v>
      </c>
      <c r="BG51" s="1">
        <v>50</v>
      </c>
      <c r="BH51" s="1" t="s">
        <v>861</v>
      </c>
      <c r="BI51" s="1" t="s">
        <v>1055</v>
      </c>
      <c r="BJ51" s="1" t="s">
        <v>1346</v>
      </c>
    </row>
    <row r="52" spans="1:62">
      <c r="A52" s="1" t="str">
        <f t="shared" si="6"/>
        <v>&amp;br;&amp;br;</v>
      </c>
      <c r="B52" s="1" t="s">
        <v>1049</v>
      </c>
      <c r="C52" s="1" t="s">
        <v>1097</v>
      </c>
      <c r="R52" s="1"/>
      <c r="S52" s="1"/>
      <c r="T52" s="1"/>
      <c r="U52" s="1"/>
      <c r="V52" s="1"/>
      <c r="BF52" s="9" t="s">
        <v>1049</v>
      </c>
      <c r="BG52" s="1">
        <v>51</v>
      </c>
      <c r="BH52" s="1" t="s">
        <v>854</v>
      </c>
      <c r="BI52" s="1" t="s">
        <v>1055</v>
      </c>
      <c r="BJ52" s="1" t="s">
        <v>1347</v>
      </c>
    </row>
    <row r="53" spans="1:62">
      <c r="A53" s="1" t="str">
        <f t="shared" si="6"/>
        <v>#back(text=戻る,left)</v>
      </c>
      <c r="B53" s="1" t="s">
        <v>1049</v>
      </c>
      <c r="C53" s="1" t="s">
        <v>1100</v>
      </c>
      <c r="R53" s="1"/>
      <c r="S53" s="1"/>
      <c r="T53" s="1"/>
      <c r="U53" s="1"/>
      <c r="V53" s="1"/>
      <c r="BF53" s="9" t="s">
        <v>1049</v>
      </c>
      <c r="BG53" s="1">
        <v>52</v>
      </c>
      <c r="BH53" s="1" t="s">
        <v>944</v>
      </c>
      <c r="BI53" s="1" t="s">
        <v>1055</v>
      </c>
      <c r="BJ53" s="1" t="s">
        <v>1348</v>
      </c>
    </row>
    <row r="54" spans="1:62">
      <c r="A54" s="1" t="str">
        <f t="shared" si="6"/>
        <v>&amp;br;</v>
      </c>
      <c r="B54" s="1" t="s">
        <v>1049</v>
      </c>
      <c r="C54" s="1" t="s">
        <v>1048</v>
      </c>
      <c r="R54" s="1"/>
      <c r="S54" s="1"/>
      <c r="T54" s="1"/>
      <c r="U54" s="1"/>
      <c r="V54" s="1"/>
      <c r="BF54" s="9" t="s">
        <v>1049</v>
      </c>
      <c r="BG54" s="1">
        <v>53</v>
      </c>
      <c r="BH54" s="1" t="s">
        <v>1019</v>
      </c>
      <c r="BI54" s="1" t="s">
        <v>1055</v>
      </c>
      <c r="BJ54" s="1" t="s">
        <v>1349</v>
      </c>
    </row>
    <row r="55" spans="1:62">
      <c r="A55" s="1" t="str">
        <f t="shared" si="6"/>
        <v>#comment(above,nsize=[15],size=[30],num=[10])</v>
      </c>
      <c r="B55" s="1" t="s">
        <v>1049</v>
      </c>
      <c r="C55" s="1" t="s">
        <v>1108</v>
      </c>
      <c r="R55" s="1"/>
      <c r="S55" s="1"/>
      <c r="T55" s="1"/>
      <c r="U55" s="1"/>
      <c r="V55" s="1"/>
      <c r="BF55" s="9" t="s">
        <v>1049</v>
      </c>
      <c r="BG55" s="1">
        <v>54</v>
      </c>
      <c r="BH55" s="1" t="s">
        <v>998</v>
      </c>
      <c r="BI55" s="1" t="s">
        <v>1055</v>
      </c>
      <c r="BJ55" s="1" t="s">
        <v>1350</v>
      </c>
    </row>
    <row r="56" spans="1:62">
      <c r="A56" s="1" t="str">
        <f t="shared" si="6"/>
        <v>&amp;br;&amp;br;</v>
      </c>
      <c r="B56" s="1" t="s">
        <v>1049</v>
      </c>
      <c r="C56" s="1" t="s">
        <v>1097</v>
      </c>
      <c r="R56" s="1"/>
      <c r="S56" s="1"/>
      <c r="T56" s="1"/>
      <c r="U56" s="1"/>
      <c r="V56" s="1"/>
      <c r="BF56" s="9" t="s">
        <v>1049</v>
      </c>
      <c r="BG56" s="1">
        <v>55</v>
      </c>
      <c r="BH56" s="1" t="s">
        <v>948</v>
      </c>
      <c r="BI56" s="1" t="s">
        <v>1055</v>
      </c>
      <c r="BJ56" s="1" t="s">
        <v>1351</v>
      </c>
    </row>
    <row r="57" spans="1:62">
      <c r="A57" s="1" t="str">
        <f t="shared" si="6"/>
        <v/>
      </c>
      <c r="B57" s="1" t="s">
        <v>1049</v>
      </c>
      <c r="Q57" s="5"/>
      <c r="R57" s="6"/>
      <c r="S57" s="6"/>
      <c r="T57" s="6"/>
      <c r="U57" s="6"/>
      <c r="V57" s="7"/>
      <c r="W57" s="8">
        <v>5</v>
      </c>
      <c r="X57" s="5"/>
      <c r="Y57" s="26"/>
      <c r="Z57" s="26"/>
      <c r="AA57" s="27"/>
      <c r="BF57" s="9" t="s">
        <v>1049</v>
      </c>
      <c r="BG57" s="1">
        <v>56</v>
      </c>
      <c r="BH57" s="1" t="s">
        <v>834</v>
      </c>
      <c r="BI57" s="1" t="s">
        <v>1055</v>
      </c>
      <c r="BJ57" s="1" t="s">
        <v>1352</v>
      </c>
    </row>
    <row r="58" spans="1:62">
      <c r="A58" s="1" t="str">
        <f t="shared" si="6"/>
        <v>*正気の欠片/Shreds of Sanity</v>
      </c>
      <c r="B58" s="1" t="s">
        <v>1049</v>
      </c>
      <c r="C58" s="1" t="str">
        <f>"*"&amp;R58&amp;"/"&amp;T58</f>
        <v>*正気の欠片/Shreds of Sanity</v>
      </c>
      <c r="Q58" s="9" t="s">
        <v>3</v>
      </c>
      <c r="R58" s="10" t="str">
        <f>INDEX(AJ:AJ,W57+1)</f>
        <v>正気の欠片</v>
      </c>
      <c r="S58" s="11" t="s">
        <v>4</v>
      </c>
      <c r="T58" s="10" t="str">
        <f>INDEX(AK:AK,W57+1)</f>
        <v>Shreds of Sanity</v>
      </c>
      <c r="U58" s="11"/>
      <c r="V58" s="12"/>
      <c r="W58" s="13"/>
      <c r="X58" s="9"/>
      <c r="Y58" s="28"/>
      <c r="Z58" s="28"/>
      <c r="AA58" s="29"/>
      <c r="BF58" s="9" t="s">
        <v>1049</v>
      </c>
      <c r="BG58" s="1">
        <v>57</v>
      </c>
      <c r="BH58" s="1" t="s">
        <v>844</v>
      </c>
      <c r="BI58" s="1" t="s">
        <v>1055</v>
      </c>
      <c r="BJ58" s="1" t="s">
        <v>1353</v>
      </c>
    </row>
    <row r="59" spans="1:62">
      <c r="A59" s="1" t="str">
        <f t="shared" si="6"/>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赤</v>
      </c>
      <c r="S59" s="15" t="s">
        <v>1</v>
      </c>
      <c r="T59" s="10" t="str">
        <f>INDEX(AG:AG,W57+1)</f>
        <v>アンコモン</v>
      </c>
      <c r="U59" s="15" t="s">
        <v>2</v>
      </c>
      <c r="V59" s="10">
        <f>INDEX(AI:AI,W57+1)</f>
        <v>4</v>
      </c>
      <c r="W59" s="16"/>
      <c r="X59" s="10" t="str">
        <f>INDEX(AQ:AQ,W57+1)</f>
        <v>あなたはカードを1枚すてて、あなたが唱えた最後の呪文2枚をオーナーの手札に戻す。</v>
      </c>
      <c r="Y59" s="28"/>
      <c r="Z59" s="28"/>
      <c r="AA59" s="29"/>
      <c r="BF59" s="9" t="s">
        <v>1049</v>
      </c>
      <c r="BG59" s="1">
        <v>58</v>
      </c>
      <c r="BH59" s="1" t="s">
        <v>884</v>
      </c>
      <c r="BI59" s="1" t="s">
        <v>1055</v>
      </c>
      <c r="BJ59" s="1" t="s">
        <v>1354</v>
      </c>
    </row>
    <row r="60" spans="1:62">
      <c r="A60" s="1" t="str">
        <f t="shared" si="6"/>
        <v>|色|赤|レアリティ|アンコモン|マナコスト|4|</v>
      </c>
      <c r="B60" s="1" t="s">
        <v>1049</v>
      </c>
      <c r="C60" s="1" t="s">
        <v>1069</v>
      </c>
      <c r="D60" s="4" t="s">
        <v>0</v>
      </c>
      <c r="E60" s="1" t="s">
        <v>1069</v>
      </c>
      <c r="F60" s="1" t="str">
        <f>IF(R59=0,"",R59)</f>
        <v>赤</v>
      </c>
      <c r="G60" s="1" t="s">
        <v>1069</v>
      </c>
      <c r="H60" s="4" t="s">
        <v>1073</v>
      </c>
      <c r="I60" s="1" t="s">
        <v>1069</v>
      </c>
      <c r="J60" s="1" t="str">
        <f>IF(T59=0,"",T59)</f>
        <v>アンコモン</v>
      </c>
      <c r="K60" s="1" t="s">
        <v>1069</v>
      </c>
      <c r="L60" s="4" t="s">
        <v>1074</v>
      </c>
      <c r="M60" s="1" t="s">
        <v>1069</v>
      </c>
      <c r="N60" s="1">
        <f>IF(V59=0,"",V59)</f>
        <v>4</v>
      </c>
      <c r="O60" s="1" t="s">
        <v>1069</v>
      </c>
      <c r="Q60" s="9" t="s">
        <v>5</v>
      </c>
      <c r="R60" s="10" t="str">
        <f>INDEX(AL:AL,W57+1)</f>
        <v>呪文</v>
      </c>
      <c r="S60" s="15" t="s">
        <v>1075</v>
      </c>
      <c r="T60" s="10">
        <f>INDEX(AN:AN,W57+1)</f>
        <v>0</v>
      </c>
      <c r="U60" s="10">
        <f>INDEX(AO:AO,W57+1)</f>
        <v>0</v>
      </c>
      <c r="V60" s="10">
        <f>INDEX(AP:AP,W57+1)</f>
        <v>0</v>
      </c>
      <c r="W60" s="16"/>
      <c r="X60" s="10" t="str">
        <f>INDEX(AZ:AZ,W57+1)</f>
        <v>あな</v>
      </c>
      <c r="Y60" s="10" t="str">
        <f>INDEX(BA:BA,W57+1)</f>
        <v/>
      </c>
      <c r="Z60" s="10" t="str">
        <f>INDEX(BB:BB,W57+1)</f>
        <v/>
      </c>
      <c r="AA60" s="10">
        <f>INDEX(BC:BC,W57+1)</f>
        <v>0</v>
      </c>
      <c r="BF60" s="9" t="s">
        <v>1049</v>
      </c>
      <c r="BG60" s="1">
        <v>59</v>
      </c>
      <c r="BH60" s="1" t="s">
        <v>890</v>
      </c>
      <c r="BI60" s="1" t="s">
        <v>1055</v>
      </c>
      <c r="BJ60" s="1" t="s">
        <v>1355</v>
      </c>
    </row>
    <row r="61" spans="1:62">
      <c r="A61" s="1" t="str">
        <f t="shared" si="6"/>
        <v>|種別|呪文|サブタイプ||||</v>
      </c>
      <c r="B61" s="1" t="s">
        <v>1049</v>
      </c>
      <c r="C61" s="1" t="s">
        <v>1069</v>
      </c>
      <c r="D61" s="4" t="s">
        <v>5</v>
      </c>
      <c r="E61" s="1" t="s">
        <v>1069</v>
      </c>
      <c r="F61" s="1" t="str">
        <f>IF(R60=0,"",R60)</f>
        <v>呪文</v>
      </c>
      <c r="G61" s="1" t="s">
        <v>1069</v>
      </c>
      <c r="H61" s="4" t="s">
        <v>1078</v>
      </c>
      <c r="I61" s="1" t="s">
        <v>1069</v>
      </c>
      <c r="J61" s="1" t="str">
        <f>IF(T60=0,"",T60)</f>
        <v/>
      </c>
      <c r="K61" s="1" t="s">
        <v>1069</v>
      </c>
      <c r="L61" s="1" t="str">
        <f>IF(U60=0,"",U60)</f>
        <v/>
      </c>
      <c r="M61" s="1" t="s">
        <v>1069</v>
      </c>
      <c r="N61" s="1" t="str">
        <f>IF(V60=0,"",V60)</f>
        <v/>
      </c>
      <c r="O61" s="1" t="s">
        <v>1069</v>
      </c>
      <c r="Q61" s="9" t="s">
        <v>1079</v>
      </c>
      <c r="R61" s="10" t="str">
        <f>INDEX(BD:BD,W57+1)</f>
        <v>あなたはカードを1枚すてて、あなたが唱えた最後の呪文2枚をオーナーの手札に戻す。</v>
      </c>
      <c r="S61" s="11"/>
      <c r="T61" s="11"/>
      <c r="U61" s="11"/>
      <c r="V61" s="12"/>
      <c r="W61" s="16"/>
      <c r="X61" s="8"/>
      <c r="Y61" s="8"/>
      <c r="Z61" s="8"/>
      <c r="AA61" s="30"/>
      <c r="BF61" s="9" t="s">
        <v>1049</v>
      </c>
      <c r="BG61" s="1">
        <v>60</v>
      </c>
      <c r="BH61" s="1" t="s">
        <v>875</v>
      </c>
      <c r="BI61" s="1" t="s">
        <v>1055</v>
      </c>
      <c r="BJ61" s="1" t="s">
        <v>1356</v>
      </c>
    </row>
    <row r="62" spans="1:62">
      <c r="A62" s="1" t="str">
        <f t="shared" si="6"/>
        <v>|テキスト|&gt;|&gt;|&gt;|&gt;|あなたはカードを1枚すてて、あなたが唱えた最後の呪文2枚をオーナーの手札に戻す。|</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あなたはカードを1枚すてて、あなたが唱えた最後の呪文2枚をオーナーの手札に戻す。</v>
      </c>
      <c r="O62" s="1" t="s">
        <v>1069</v>
      </c>
      <c r="Q62" s="14" t="s">
        <v>21</v>
      </c>
      <c r="R62" s="10" t="str">
        <f>INDEX(BE:BE,W57+1)</f>
        <v>You Discard 1 card and the last 2 spells you cast are Returned to their owner's hand.</v>
      </c>
      <c r="S62" s="9" t="s">
        <v>1084</v>
      </c>
      <c r="T62" s="10" t="str">
        <f>IF(X62="","",X62&amp;IF(Y62="",""," "&amp;Y62)&amp;IF(Z62="",""," "&amp;Z62)&amp;IF(AA62="",""," "&amp;AA62))</f>
        <v/>
      </c>
      <c r="U62" s="11"/>
      <c r="V62" s="12"/>
      <c r="W62" s="16" t="s">
        <v>1084</v>
      </c>
      <c r="X62" s="9" t="str">
        <f t="shared" ref="X62:AA62" si="17">IF(ISERROR(IF(LEN(X61)&gt;1,X61,VLOOKUP(X60,$AC:$AD,2,FALSE))),"",IF(LEN(X61)&gt;1,X61,VLOOKUP(X60,$AC:$AD,2,FALSE)))</f>
        <v/>
      </c>
      <c r="Y62" s="9" t="str">
        <f t="shared" si="17"/>
        <v/>
      </c>
      <c r="Z62" s="9" t="str">
        <f t="shared" si="17"/>
        <v/>
      </c>
      <c r="AA62" s="9" t="str">
        <f t="shared" si="17"/>
        <v> </v>
      </c>
      <c r="BF62" s="9" t="s">
        <v>1049</v>
      </c>
      <c r="BG62" s="1">
        <v>61</v>
      </c>
      <c r="BH62" s="1" t="s">
        <v>797</v>
      </c>
      <c r="BI62" s="1" t="s">
        <v>1055</v>
      </c>
      <c r="BJ62" s="1" t="s">
        <v>1357</v>
      </c>
    </row>
    <row r="63" spans="1:62">
      <c r="A63" s="1" t="str">
        <f t="shared" si="6"/>
        <v>|英テキスト|&gt;|&gt;|&gt;|&gt;|You Discard 1 card and the last 2 spells you cast are Returned to their owner's hand.|</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You Discard 1 card and the last 2 spells you cast are Returned to their owner's hand.</v>
      </c>
      <c r="O63" s="1" t="s">
        <v>1069</v>
      </c>
      <c r="Q63" s="9" t="s">
        <v>12</v>
      </c>
      <c r="R63" s="10">
        <f>IF(INDEX(AX:AX,W57+1)="",0,INDEX(AX:AX,W57+1)&amp;"/"&amp;INDEX(AY:AY,W57+1))</f>
        <v>0</v>
      </c>
      <c r="S63" s="11"/>
      <c r="T63" s="11"/>
      <c r="U63" s="11"/>
      <c r="V63" s="12"/>
      <c r="W63" s="16"/>
      <c r="X63" s="9"/>
      <c r="Y63" s="28"/>
      <c r="Z63" s="28"/>
      <c r="AA63" s="29"/>
      <c r="BF63" s="9" t="s">
        <v>1049</v>
      </c>
      <c r="BG63" s="1">
        <v>62</v>
      </c>
      <c r="BH63" s="1" t="s">
        <v>801</v>
      </c>
      <c r="BI63" s="1" t="s">
        <v>1055</v>
      </c>
      <c r="BJ63" s="1" t="s">
        <v>1358</v>
      </c>
    </row>
    <row r="64" spans="1:62">
      <c r="A64" s="1" t="str">
        <f t="shared" si="6"/>
        <v>|PT|&gt;||シールド数|&gt;||</v>
      </c>
      <c r="B64" s="1" t="s">
        <v>1049</v>
      </c>
      <c r="C64" s="1" t="s">
        <v>1069</v>
      </c>
      <c r="D64" s="1" t="s">
        <v>12</v>
      </c>
      <c r="E64" s="1" t="s">
        <v>1069</v>
      </c>
      <c r="F64" s="1" t="s">
        <v>1083</v>
      </c>
      <c r="G64" s="1" t="s">
        <v>1069</v>
      </c>
      <c r="H64" s="1" t="str">
        <f>IF(R63=0,"",R63)</f>
        <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912</v>
      </c>
      <c r="BI64" s="1" t="s">
        <v>1055</v>
      </c>
      <c r="BJ64" s="1" t="s">
        <v>1359</v>
      </c>
    </row>
    <row r="65" spans="1:62">
      <c r="A65" s="1" t="str">
        <f t="shared" si="6"/>
        <v>&amp;br;&amp;br;</v>
      </c>
      <c r="B65" s="1" t="s">
        <v>1049</v>
      </c>
      <c r="C65" s="1" t="s">
        <v>1097</v>
      </c>
      <c r="R65" s="1"/>
      <c r="S65" s="1"/>
      <c r="T65" s="1"/>
      <c r="U65" s="1"/>
      <c r="V65" s="1"/>
      <c r="BF65" s="9" t="s">
        <v>1049</v>
      </c>
      <c r="BG65" s="1">
        <v>64</v>
      </c>
      <c r="BH65" s="1" t="s">
        <v>963</v>
      </c>
      <c r="BI65" s="1" t="s">
        <v>1055</v>
      </c>
      <c r="BJ65" s="1" t="s">
        <v>1360</v>
      </c>
    </row>
    <row r="66" spans="1:62">
      <c r="A66" s="1" t="str">
        <f t="shared" si="6"/>
        <v>#back(text=戻る,left)</v>
      </c>
      <c r="B66" s="1" t="s">
        <v>1049</v>
      </c>
      <c r="C66" s="1" t="s">
        <v>1100</v>
      </c>
      <c r="R66" s="1"/>
      <c r="S66" s="1"/>
      <c r="T66" s="1"/>
      <c r="U66" s="1"/>
      <c r="V66" s="1"/>
      <c r="BF66" s="9" t="s">
        <v>1049</v>
      </c>
      <c r="BG66" s="1">
        <v>65</v>
      </c>
      <c r="BH66" s="1" t="s">
        <v>953</v>
      </c>
      <c r="BI66" s="1" t="s">
        <v>1055</v>
      </c>
      <c r="BJ66" s="1" t="s">
        <v>1052</v>
      </c>
    </row>
    <row r="67" spans="1:62">
      <c r="A67" s="1" t="str">
        <f t="shared" si="6"/>
        <v>&amp;br;</v>
      </c>
      <c r="B67" s="1" t="s">
        <v>1049</v>
      </c>
      <c r="C67" s="1" t="s">
        <v>1048</v>
      </c>
      <c r="R67" s="1"/>
      <c r="S67" s="1"/>
      <c r="T67" s="1"/>
      <c r="U67" s="1"/>
      <c r="V67" s="1"/>
      <c r="BF67" s="9" t="s">
        <v>1049</v>
      </c>
      <c r="BG67" s="1">
        <v>66</v>
      </c>
      <c r="BH67" s="1" t="s">
        <v>915</v>
      </c>
      <c r="BI67" s="1" t="s">
        <v>1055</v>
      </c>
      <c r="BJ67" s="1" t="s">
        <v>1361</v>
      </c>
    </row>
    <row r="68" spans="1:62">
      <c r="A68" s="1" t="str">
        <f t="shared" si="6"/>
        <v>#comment(above,nsize=[15],size=[30],num=[10])</v>
      </c>
      <c r="B68" s="1" t="s">
        <v>1049</v>
      </c>
      <c r="C68" s="1" t="s">
        <v>1108</v>
      </c>
      <c r="R68" s="1"/>
      <c r="S68" s="1"/>
      <c r="T68" s="1"/>
      <c r="U68" s="1"/>
      <c r="V68" s="1"/>
      <c r="BF68" s="9" t="s">
        <v>1049</v>
      </c>
      <c r="BG68" s="1">
        <v>67</v>
      </c>
      <c r="BH68" s="1" t="s">
        <v>980</v>
      </c>
      <c r="BI68" s="1" t="s">
        <v>1055</v>
      </c>
      <c r="BJ68" s="1" t="s">
        <v>1362</v>
      </c>
    </row>
    <row r="69" spans="1:62">
      <c r="A69" s="1" t="str">
        <f t="shared" si="6"/>
        <v>&amp;br;&amp;br;</v>
      </c>
      <c r="B69" s="1" t="s">
        <v>1049</v>
      </c>
      <c r="C69" s="1" t="s">
        <v>1097</v>
      </c>
      <c r="R69" s="1"/>
      <c r="S69" s="1"/>
      <c r="T69" s="1"/>
      <c r="U69" s="1"/>
      <c r="V69" s="1"/>
      <c r="BF69" s="9" t="s">
        <v>1049</v>
      </c>
      <c r="BG69" s="1">
        <v>68</v>
      </c>
      <c r="BH69" s="1" t="s">
        <v>887</v>
      </c>
      <c r="BI69" s="1" t="s">
        <v>1055</v>
      </c>
      <c r="BJ69" s="1" t="s">
        <v>1363</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775</v>
      </c>
      <c r="BI70" s="1" t="s">
        <v>1055</v>
      </c>
      <c r="BJ70" s="1" t="s">
        <v>1364</v>
      </c>
    </row>
    <row r="71" spans="1:62">
      <c r="A71" s="1" t="str">
        <f t="shared" si="18"/>
        <v>*くすぶる狼男/Smoldering Werewolf</v>
      </c>
      <c r="B71" s="1" t="s">
        <v>1049</v>
      </c>
      <c r="C71" s="1" t="str">
        <f>"*"&amp;R71&amp;"/"&amp;T71</f>
        <v>*くすぶる狼男/Smoldering Werewolf</v>
      </c>
      <c r="Q71" s="9" t="s">
        <v>3</v>
      </c>
      <c r="R71" s="10" t="str">
        <f>INDEX(AJ:AJ,W70+1)</f>
        <v>くすぶる狼男</v>
      </c>
      <c r="S71" s="11" t="s">
        <v>4</v>
      </c>
      <c r="T71" s="10" t="str">
        <f>INDEX(AK:AK,W70+1)</f>
        <v>Smoldering Werewolf</v>
      </c>
      <c r="U71" s="11"/>
      <c r="V71" s="12"/>
      <c r="W71" s="13"/>
      <c r="X71" s="9"/>
      <c r="Y71" s="28"/>
      <c r="Z71" s="28"/>
      <c r="AA71" s="29"/>
      <c r="BF71" s="9" t="s">
        <v>1049</v>
      </c>
      <c r="BG71" s="1">
        <v>70</v>
      </c>
      <c r="BH71" s="1" t="s">
        <v>959</v>
      </c>
      <c r="BI71" s="1" t="s">
        <v>1055</v>
      </c>
      <c r="BJ71" s="1" t="s">
        <v>1365</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赤</v>
      </c>
      <c r="S72" s="15" t="s">
        <v>1</v>
      </c>
      <c r="T72" s="10" t="str">
        <f>INDEX(AG:AG,W70+1)</f>
        <v>アンコモン</v>
      </c>
      <c r="U72" s="15" t="s">
        <v>2</v>
      </c>
      <c r="V72" s="10">
        <f>INDEX(AI:AI,W70+1)</f>
        <v>14</v>
      </c>
      <c r="W72" s="16"/>
      <c r="X72" s="10" t="str">
        <f>INDEX(AQ:AQ,W70+1)</f>
        <v>ジェムを1個起動する：このクリーチャーは変身する。</v>
      </c>
      <c r="Y72" s="28"/>
      <c r="Z72" s="28"/>
      <c r="AA72" s="29"/>
      <c r="BF72" s="9" t="s">
        <v>1049</v>
      </c>
      <c r="BG72" s="1">
        <v>71</v>
      </c>
      <c r="BH72" s="1" t="s">
        <v>794</v>
      </c>
      <c r="BI72" s="1" t="s">
        <v>1055</v>
      </c>
      <c r="BJ72" s="1" t="s">
        <v>1366</v>
      </c>
    </row>
    <row r="73" spans="1:62">
      <c r="A73" s="1" t="str">
        <f t="shared" si="18"/>
        <v>|色|赤|レアリティ|アンコモン|マナコスト|14|</v>
      </c>
      <c r="B73" s="1" t="s">
        <v>1049</v>
      </c>
      <c r="C73" s="1" t="s">
        <v>1069</v>
      </c>
      <c r="D73" s="4" t="s">
        <v>0</v>
      </c>
      <c r="E73" s="1" t="s">
        <v>1069</v>
      </c>
      <c r="F73" s="1" t="str">
        <f>IF(R72=0,"",R72)</f>
        <v>赤</v>
      </c>
      <c r="G73" s="1" t="s">
        <v>1069</v>
      </c>
      <c r="H73" s="4" t="s">
        <v>1073</v>
      </c>
      <c r="I73" s="1" t="s">
        <v>1069</v>
      </c>
      <c r="J73" s="1" t="str">
        <f>IF(T72=0,"",T72)</f>
        <v>アンコモン</v>
      </c>
      <c r="K73" s="1" t="s">
        <v>1069</v>
      </c>
      <c r="L73" s="4" t="s">
        <v>1074</v>
      </c>
      <c r="M73" s="1" t="s">
        <v>1069</v>
      </c>
      <c r="N73" s="1">
        <f>IF(V72=0,"",V72)</f>
        <v>14</v>
      </c>
      <c r="O73" s="1" t="s">
        <v>1069</v>
      </c>
      <c r="Q73" s="9" t="s">
        <v>5</v>
      </c>
      <c r="R73" s="10" t="str">
        <f>INDEX(AL:AL,W70+1)</f>
        <v>クリーチャー</v>
      </c>
      <c r="S73" s="15" t="s">
        <v>1075</v>
      </c>
      <c r="T73" s="10" t="str">
        <f>INDEX(AN:AN,W70+1)</f>
        <v>狼男</v>
      </c>
      <c r="U73" s="10" t="str">
        <f>INDEX(AO:AO,W70+1)</f>
        <v>ホラー</v>
      </c>
      <c r="V73" s="10">
        <f>INDEX(AP:AP,W70+1)</f>
        <v>0</v>
      </c>
      <c r="W73" s="16"/>
      <c r="X73" s="10" t="str">
        <f>INDEX(AZ:AZ,W70+1)</f>
        <v>ジェ</v>
      </c>
      <c r="Y73" s="10" t="str">
        <f>INDEX(BA:BA,W70+1)</f>
        <v/>
      </c>
      <c r="Z73" s="10" t="str">
        <f>INDEX(BB:BB,W70+1)</f>
        <v/>
      </c>
      <c r="AA73" s="10">
        <f>INDEX(BC:BC,W70+1)</f>
        <v>0</v>
      </c>
      <c r="BF73" s="9" t="s">
        <v>1049</v>
      </c>
      <c r="BG73" s="1">
        <v>72</v>
      </c>
      <c r="BH73" s="1" t="s">
        <v>894</v>
      </c>
      <c r="BI73" s="1" t="s">
        <v>1055</v>
      </c>
      <c r="BJ73" s="1" t="s">
        <v>1367</v>
      </c>
    </row>
    <row r="74" spans="1:62">
      <c r="A74" s="1" t="str">
        <f t="shared" si="18"/>
        <v>|種別|クリーチャー|サブタイプ|狼男|ホラー||</v>
      </c>
      <c r="B74" s="1" t="s">
        <v>1049</v>
      </c>
      <c r="C74" s="1" t="s">
        <v>1069</v>
      </c>
      <c r="D74" s="4" t="s">
        <v>5</v>
      </c>
      <c r="E74" s="1" t="s">
        <v>1069</v>
      </c>
      <c r="F74" s="1" t="str">
        <f>IF(R73=0,"",R73)</f>
        <v>クリーチャー</v>
      </c>
      <c r="G74" s="1" t="s">
        <v>1069</v>
      </c>
      <c r="H74" s="4" t="s">
        <v>1078</v>
      </c>
      <c r="I74" s="1" t="s">
        <v>1069</v>
      </c>
      <c r="J74" s="1" t="str">
        <f>IF(T73=0,"",T73)</f>
        <v>狼男</v>
      </c>
      <c r="K74" s="1" t="s">
        <v>1069</v>
      </c>
      <c r="L74" s="1" t="str">
        <f>IF(U73=0,"",U73)</f>
        <v>ホラー</v>
      </c>
      <c r="M74" s="1" t="s">
        <v>1069</v>
      </c>
      <c r="N74" s="1" t="str">
        <f>IF(V73=0,"",V73)</f>
        <v/>
      </c>
      <c r="O74" s="1" t="s">
        <v>1069</v>
      </c>
      <c r="Q74" s="9" t="s">
        <v>1079</v>
      </c>
      <c r="R74" s="10" t="str">
        <f>INDEX(BD:BD,W70+1)</f>
        <v>ジェムを1個起動する：このクリーチャーは変身する。&amp;br;このクリーチャーが戦場に出たとき、対戦相手がコントロールする各クリーチャーは2点のダメージを受ける。</v>
      </c>
      <c r="S74" s="11"/>
      <c r="T74" s="11"/>
      <c r="U74" s="11"/>
      <c r="V74" s="12"/>
      <c r="W74" s="16"/>
      <c r="X74" s="8"/>
      <c r="Y74" s="8"/>
      <c r="Z74" s="8"/>
      <c r="AA74" s="30"/>
      <c r="BF74" s="9" t="s">
        <v>1049</v>
      </c>
      <c r="BG74" s="1">
        <v>73</v>
      </c>
      <c r="BH74" s="1" t="s">
        <v>1006</v>
      </c>
      <c r="BI74" s="1" t="s">
        <v>1055</v>
      </c>
      <c r="BJ74" s="1" t="s">
        <v>1368</v>
      </c>
    </row>
    <row r="75" spans="1:62">
      <c r="A75" s="1" t="str">
        <f t="shared" si="18"/>
        <v>|テキスト|&gt;|&gt;|&gt;|&gt;|ジェムを1個起動する：このクリーチャーは変身する。&amp;br;このクリーチャーが戦場に出たとき、対戦相手がコントロールする各クリーチャーは2点のダメージを受ける。|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ジェムを1個起動する：このクリーチャーは変身する。&amp;br;このクリーチャーが戦場に出たとき、対戦相手がコントロールする各クリーチャーは2点のダメージを受ける。</v>
      </c>
      <c r="O75" s="1" t="s">
        <v>1069</v>
      </c>
      <c r="Q75" s="14" t="s">
        <v>21</v>
      </c>
      <c r="R75" s="10" t="str">
        <f>INDEX(BE:BE,W70+1)</f>
        <v>Activate 1: This creature Transforms&amp;br;When this creature enters the battlefield, each creature your opponent controls takes 2 damage.</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1009</v>
      </c>
      <c r="BI75" s="1" t="s">
        <v>1055</v>
      </c>
      <c r="BJ75" s="1" t="s">
        <v>1369</v>
      </c>
    </row>
    <row r="76" spans="1:62">
      <c r="A76" s="1" t="str">
        <f t="shared" si="18"/>
        <v>|英テキスト|&gt;|&gt;|&gt;|&gt;|Activate 1: This creature Transforms&amp;br;When this creature enters the battlefield, each creature your opponent controls takes 2 damage.|</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Activate 1: This creature Transforms&amp;br;When this creature enters the battlefield, each creature your opponent controls takes 2 damage.</v>
      </c>
      <c r="O76" s="1" t="s">
        <v>1069</v>
      </c>
      <c r="Q76" s="9" t="s">
        <v>12</v>
      </c>
      <c r="R76" s="10" t="str">
        <f>IF(INDEX(AX:AX,W70+1)="",0,INDEX(AX:AX,W70+1)&amp;"/"&amp;INDEX(AY:AY,W70+1))</f>
        <v>3/2</v>
      </c>
      <c r="S76" s="11"/>
      <c r="T76" s="11"/>
      <c r="U76" s="11"/>
      <c r="V76" s="12"/>
      <c r="W76" s="16"/>
      <c r="X76" s="9"/>
      <c r="Y76" s="28"/>
      <c r="Z76" s="28"/>
      <c r="AA76" s="29"/>
      <c r="BF76" s="9" t="s">
        <v>1049</v>
      </c>
      <c r="BG76" s="1">
        <v>75</v>
      </c>
      <c r="BH76" s="1" t="s">
        <v>973</v>
      </c>
      <c r="BI76" s="1" t="s">
        <v>1055</v>
      </c>
      <c r="BJ76" s="1" t="s">
        <v>1370</v>
      </c>
    </row>
    <row r="77" spans="1:62">
      <c r="A77" s="1" t="str">
        <f t="shared" si="18"/>
        <v>|PT|&gt;|3/2|シールド数|&gt;||</v>
      </c>
      <c r="B77" s="1" t="s">
        <v>1049</v>
      </c>
      <c r="C77" s="1" t="s">
        <v>1069</v>
      </c>
      <c r="D77" s="1" t="s">
        <v>12</v>
      </c>
      <c r="E77" s="1" t="s">
        <v>1069</v>
      </c>
      <c r="F77" s="1" t="s">
        <v>1083</v>
      </c>
      <c r="G77" s="1" t="s">
        <v>1069</v>
      </c>
      <c r="H77" s="1" t="str">
        <f>IF(R76=0,"",R76)</f>
        <v>3/2</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1030</v>
      </c>
      <c r="BI77" s="1" t="s">
        <v>1055</v>
      </c>
      <c r="BJ77" s="1" t="s">
        <v>1371</v>
      </c>
    </row>
    <row r="78" spans="1:62">
      <c r="A78" s="1" t="str">
        <f t="shared" si="18"/>
        <v>&amp;br;&amp;br;</v>
      </c>
      <c r="B78" s="1" t="s">
        <v>1049</v>
      </c>
      <c r="C78" s="1" t="s">
        <v>1097</v>
      </c>
      <c r="R78" s="1"/>
      <c r="S78" s="1"/>
      <c r="T78" s="1"/>
      <c r="U78" s="1"/>
      <c r="V78" s="1"/>
      <c r="BF78" s="9" t="s">
        <v>1049</v>
      </c>
      <c r="BG78" s="1">
        <v>77</v>
      </c>
      <c r="BH78" s="1" t="s">
        <v>878</v>
      </c>
      <c r="BI78" s="1" t="s">
        <v>1055</v>
      </c>
      <c r="BJ78" s="1" t="s">
        <v>1372</v>
      </c>
    </row>
    <row r="79" spans="1:62">
      <c r="A79" s="1" t="str">
        <f t="shared" si="18"/>
        <v>#back(text=戻る,left)</v>
      </c>
      <c r="B79" s="1" t="s">
        <v>1049</v>
      </c>
      <c r="C79" s="1" t="s">
        <v>1100</v>
      </c>
      <c r="R79" s="1"/>
      <c r="S79" s="1"/>
      <c r="T79" s="1"/>
      <c r="U79" s="1"/>
      <c r="V79" s="1"/>
      <c r="BF79" s="9" t="s">
        <v>1049</v>
      </c>
      <c r="BG79" s="1">
        <v>78</v>
      </c>
      <c r="BH79" s="1" t="s">
        <v>827</v>
      </c>
      <c r="BI79" s="1" t="s">
        <v>1055</v>
      </c>
      <c r="BJ79" s="1" t="s">
        <v>1373</v>
      </c>
    </row>
    <row r="80" spans="1:62">
      <c r="A80" s="1" t="str">
        <f t="shared" si="18"/>
        <v>&amp;br;</v>
      </c>
      <c r="B80" s="1" t="s">
        <v>1049</v>
      </c>
      <c r="C80" s="1" t="s">
        <v>1048</v>
      </c>
      <c r="R80" s="1"/>
      <c r="S80" s="1"/>
      <c r="T80" s="1"/>
      <c r="U80" s="1"/>
      <c r="V80" s="1"/>
      <c r="BF80" s="9" t="s">
        <v>1049</v>
      </c>
      <c r="BG80" s="1">
        <v>79</v>
      </c>
      <c r="BH80" s="1" t="s">
        <v>909</v>
      </c>
      <c r="BI80" s="1" t="s">
        <v>1055</v>
      </c>
      <c r="BJ80" s="1" t="s">
        <v>1374</v>
      </c>
    </row>
    <row r="81" spans="1:62">
      <c r="A81" s="1" t="str">
        <f t="shared" si="18"/>
        <v>#comment(above,nsize=[15],size=[30],num=[10])</v>
      </c>
      <c r="B81" s="1" t="s">
        <v>1049</v>
      </c>
      <c r="C81" s="1" t="s">
        <v>1108</v>
      </c>
      <c r="R81" s="1"/>
      <c r="S81" s="1"/>
      <c r="T81" s="1"/>
      <c r="U81" s="1"/>
      <c r="V81" s="1"/>
      <c r="BF81" s="9" t="s">
        <v>1049</v>
      </c>
      <c r="BG81" s="1">
        <v>80</v>
      </c>
      <c r="BH81" s="1" t="s">
        <v>850</v>
      </c>
      <c r="BI81" s="1" t="s">
        <v>1055</v>
      </c>
      <c r="BJ81" s="1" t="s">
        <v>1375</v>
      </c>
    </row>
    <row r="82" spans="1:62">
      <c r="A82" s="1" t="str">
        <f t="shared" si="18"/>
        <v>&amp;br;&amp;br;</v>
      </c>
      <c r="B82" s="1" t="s">
        <v>1049</v>
      </c>
      <c r="C82" s="1" t="s">
        <v>1097</v>
      </c>
      <c r="R82" s="1"/>
      <c r="S82" s="1"/>
      <c r="T82" s="1"/>
      <c r="U82" s="1"/>
      <c r="V82" s="1"/>
      <c r="BF82" s="9" t="s">
        <v>1049</v>
      </c>
      <c r="BG82" s="1">
        <v>81</v>
      </c>
      <c r="BH82" s="1" t="s">
        <v>867</v>
      </c>
      <c r="BI82" s="1" t="s">
        <v>1055</v>
      </c>
      <c r="BJ82" s="1" t="s">
        <v>1376</v>
      </c>
    </row>
    <row r="83" spans="1:59">
      <c r="A83" s="1" t="str">
        <f t="shared" si="18"/>
        <v/>
      </c>
      <c r="B83" s="1" t="s">
        <v>1049</v>
      </c>
      <c r="Q83" s="5"/>
      <c r="R83" s="6"/>
      <c r="S83" s="6"/>
      <c r="T83" s="6"/>
      <c r="U83" s="6"/>
      <c r="V83" s="7"/>
      <c r="W83" s="8">
        <v>7</v>
      </c>
      <c r="X83" s="5"/>
      <c r="Y83" s="26"/>
      <c r="Z83" s="26"/>
      <c r="AA83" s="27"/>
      <c r="BF83" s="9" t="s">
        <v>1049</v>
      </c>
      <c r="BG83" s="1">
        <v>82</v>
      </c>
    </row>
    <row r="84" spans="1:59">
      <c r="A84" s="1" t="str">
        <f t="shared" si="18"/>
        <v>*噴出する戦慄狼/Erupting Dreadwolf</v>
      </c>
      <c r="B84" s="1" t="s">
        <v>1049</v>
      </c>
      <c r="C84" s="1" t="str">
        <f>"*"&amp;R84&amp;"/"&amp;T84</f>
        <v>*噴出する戦慄狼/Erupting Dreadwolf</v>
      </c>
      <c r="Q84" s="9" t="s">
        <v>3</v>
      </c>
      <c r="R84" s="10" t="str">
        <f>INDEX(AJ:AJ,W83+1)</f>
        <v>噴出する戦慄狼</v>
      </c>
      <c r="S84" s="11" t="s">
        <v>4</v>
      </c>
      <c r="T84" s="10" t="str">
        <f>INDEX(AK:AK,W83+1)</f>
        <v>Erupting Dreadwolf</v>
      </c>
      <c r="U84" s="11"/>
      <c r="V84" s="12"/>
      <c r="W84" s="13"/>
      <c r="X84" s="9"/>
      <c r="Y84" s="28"/>
      <c r="Z84" s="28"/>
      <c r="AA84" s="29"/>
      <c r="BF84" s="9" t="s">
        <v>1049</v>
      </c>
      <c r="BG84" s="1">
        <v>83</v>
      </c>
    </row>
    <row r="85" spans="1:59">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赤</v>
      </c>
      <c r="S85" s="15" t="s">
        <v>1</v>
      </c>
      <c r="T85" s="10" t="str">
        <f>INDEX(AG:AG,W83+1)</f>
        <v>アンコモン</v>
      </c>
      <c r="U85" s="15" t="s">
        <v>2</v>
      </c>
      <c r="V85" s="10">
        <f>INDEX(AI:AI,W83+1)</f>
        <v>1</v>
      </c>
      <c r="W85" s="16"/>
      <c r="X85" s="10" t="str">
        <f>INDEX(AQ:AQ,W83+1)</f>
        <v>このクリーチャーが戦場に出た(この形態に変身した)とき、対戦相手は2点のダメージを受ける。</v>
      </c>
      <c r="Y85" s="28"/>
      <c r="Z85" s="28"/>
      <c r="AA85" s="29"/>
      <c r="BF85" s="9" t="s">
        <v>1049</v>
      </c>
      <c r="BG85" s="1">
        <v>84</v>
      </c>
    </row>
    <row r="86" spans="1:59">
      <c r="A86" s="1" t="str">
        <f t="shared" si="18"/>
        <v>|色|赤|レアリティ|アンコモン|マナコスト|1|</v>
      </c>
      <c r="B86" s="1" t="s">
        <v>1049</v>
      </c>
      <c r="C86" s="1" t="s">
        <v>1069</v>
      </c>
      <c r="D86" s="4" t="s">
        <v>0</v>
      </c>
      <c r="E86" s="1" t="s">
        <v>1069</v>
      </c>
      <c r="F86" s="1" t="str">
        <f>IF(R85=0,"",R85)</f>
        <v>赤</v>
      </c>
      <c r="G86" s="1" t="s">
        <v>1069</v>
      </c>
      <c r="H86" s="4" t="s">
        <v>1073</v>
      </c>
      <c r="I86" s="1" t="s">
        <v>1069</v>
      </c>
      <c r="J86" s="1" t="str">
        <f>IF(T85=0,"",T85)</f>
        <v>アンコモン</v>
      </c>
      <c r="K86" s="1" t="s">
        <v>1069</v>
      </c>
      <c r="L86" s="4" t="s">
        <v>1074</v>
      </c>
      <c r="M86" s="1" t="s">
        <v>1069</v>
      </c>
      <c r="N86" s="1">
        <f>IF(V85=0,"",V85)</f>
        <v>1</v>
      </c>
      <c r="O86" s="1" t="s">
        <v>1069</v>
      </c>
      <c r="Q86" s="9" t="s">
        <v>5</v>
      </c>
      <c r="R86" s="10" t="str">
        <f>INDEX(AL:AL,W83+1)</f>
        <v>クリーチャー</v>
      </c>
      <c r="S86" s="15" t="s">
        <v>1075</v>
      </c>
      <c r="T86" s="10" t="str">
        <f>INDEX(AN:AN,W83+1)</f>
        <v>エルドラージ</v>
      </c>
      <c r="U86" s="10" t="str">
        <f>INDEX(AO:AO,W83+1)</f>
        <v>狼男</v>
      </c>
      <c r="V86" s="10">
        <f>INDEX(AP:AP,W83+1)</f>
        <v>0</v>
      </c>
      <c r="W86" s="16"/>
      <c r="X86" s="10" t="str">
        <f>INDEX(AZ:AZ,W83+1)</f>
        <v>この</v>
      </c>
      <c r="Y86" s="10" t="str">
        <f>INDEX(BA:BA,W83+1)</f>
        <v/>
      </c>
      <c r="Z86" s="10" t="str">
        <f>INDEX(BB:BB,W83+1)</f>
        <v/>
      </c>
      <c r="AA86" s="10">
        <f>INDEX(BC:BC,W83+1)</f>
        <v>0</v>
      </c>
      <c r="BF86" s="9" t="s">
        <v>1049</v>
      </c>
      <c r="BG86" s="1">
        <v>85</v>
      </c>
    </row>
    <row r="87" spans="1:59">
      <c r="A87" s="1" t="str">
        <f t="shared" si="18"/>
        <v>|種別|クリーチャー|サブタイプ|エルドラージ|狼男||</v>
      </c>
      <c r="B87" s="1" t="s">
        <v>1049</v>
      </c>
      <c r="C87" s="1" t="s">
        <v>1069</v>
      </c>
      <c r="D87" s="4" t="s">
        <v>5</v>
      </c>
      <c r="E87" s="1" t="s">
        <v>1069</v>
      </c>
      <c r="F87" s="1" t="str">
        <f>IF(R86=0,"",R86)</f>
        <v>クリーチャー</v>
      </c>
      <c r="G87" s="1" t="s">
        <v>1069</v>
      </c>
      <c r="H87" s="4" t="s">
        <v>1078</v>
      </c>
      <c r="I87" s="1" t="s">
        <v>1069</v>
      </c>
      <c r="J87" s="1" t="str">
        <f>IF(T86=0,"",T86)</f>
        <v>エルドラージ</v>
      </c>
      <c r="K87" s="1" t="s">
        <v>1069</v>
      </c>
      <c r="L87" s="1" t="str">
        <f>IF(U86=0,"",U86)</f>
        <v>狼男</v>
      </c>
      <c r="M87" s="1" t="s">
        <v>1069</v>
      </c>
      <c r="N87" s="1" t="str">
        <f>IF(V86=0,"",V86)</f>
        <v/>
      </c>
      <c r="O87" s="1" t="s">
        <v>1069</v>
      </c>
      <c r="Q87" s="9" t="s">
        <v>1079</v>
      </c>
      <c r="R87" s="10" t="str">
        <f>INDEX(BD:BD,W83+1)</f>
        <v>このクリーチャーが戦場に出た(この形態に変身した)とき、対戦相手は2点のダメージを受ける。</v>
      </c>
      <c r="S87" s="11"/>
      <c r="T87" s="11"/>
      <c r="U87" s="11"/>
      <c r="V87" s="12"/>
      <c r="W87" s="16"/>
      <c r="X87" s="8"/>
      <c r="Y87" s="8"/>
      <c r="Z87" s="8"/>
      <c r="AA87" s="30"/>
      <c r="BF87" s="9" t="s">
        <v>1049</v>
      </c>
      <c r="BG87" s="1">
        <v>86</v>
      </c>
    </row>
    <row r="88" spans="1:59">
      <c r="A88" s="1" t="str">
        <f t="shared" si="18"/>
        <v>|テキスト|&gt;|&gt;|&gt;|&gt;|このクリーチャーが戦場に出た(この形態に変身した)とき、対戦相手は2点のダメージを受ける。|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このクリーチャーが戦場に出た(この形態に変身した)とき、対戦相手は2点のダメージを受ける。</v>
      </c>
      <c r="O88" s="1" t="s">
        <v>1069</v>
      </c>
      <c r="Q88" s="14" t="s">
        <v>21</v>
      </c>
      <c r="R88" s="10" t="str">
        <f>INDEX(BE:BE,W83+1)</f>
        <v>When this creature attacks, your opponent takes 2 damage.</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row>
    <row r="89" spans="1:59">
      <c r="A89" s="1" t="str">
        <f t="shared" si="18"/>
        <v>|英テキスト|&gt;|&gt;|&gt;|&gt;|When this creature attacks, your opponent takes 2 damage.|</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When this creature attacks, your opponent takes 2 damage.</v>
      </c>
      <c r="O89" s="1" t="s">
        <v>1069</v>
      </c>
      <c r="Q89" s="9" t="s">
        <v>12</v>
      </c>
      <c r="R89" s="10" t="str">
        <f>IF(INDEX(AX:AX,W83+1)="",0,INDEX(AX:AX,W83+1)&amp;"/"&amp;INDEX(AY:AY,W83+1))</f>
        <v>6/4</v>
      </c>
      <c r="S89" s="11"/>
      <c r="T89" s="11"/>
      <c r="U89" s="11"/>
      <c r="V89" s="12"/>
      <c r="W89" s="16"/>
      <c r="X89" s="9"/>
      <c r="Y89" s="28"/>
      <c r="Z89" s="28"/>
      <c r="AA89" s="29"/>
      <c r="BF89" s="9" t="s">
        <v>1049</v>
      </c>
      <c r="BG89" s="1">
        <v>88</v>
      </c>
    </row>
    <row r="90" spans="1:59">
      <c r="A90" s="1" t="str">
        <f t="shared" si="18"/>
        <v>|PT|&gt;|6/4|シールド数|&gt;||</v>
      </c>
      <c r="B90" s="1" t="s">
        <v>1049</v>
      </c>
      <c r="C90" s="1" t="s">
        <v>1069</v>
      </c>
      <c r="D90" s="1" t="s">
        <v>12</v>
      </c>
      <c r="E90" s="1" t="s">
        <v>1069</v>
      </c>
      <c r="F90" s="1" t="s">
        <v>1083</v>
      </c>
      <c r="G90" s="1" t="s">
        <v>1069</v>
      </c>
      <c r="H90" s="1" t="str">
        <f>IF(R89=0,"",R89)</f>
        <v>6/4</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row>
    <row r="91" spans="1:59">
      <c r="A91" s="1" t="str">
        <f t="shared" si="18"/>
        <v>&amp;br;&amp;br;</v>
      </c>
      <c r="B91" s="1" t="s">
        <v>1049</v>
      </c>
      <c r="C91" s="1" t="s">
        <v>1097</v>
      </c>
      <c r="R91" s="1"/>
      <c r="S91" s="1"/>
      <c r="T91" s="1"/>
      <c r="U91" s="1"/>
      <c r="V91" s="1"/>
      <c r="BF91" s="9" t="s">
        <v>1049</v>
      </c>
      <c r="BG91" s="1">
        <v>90</v>
      </c>
    </row>
    <row r="92" spans="1:59">
      <c r="A92" s="1" t="str">
        <f t="shared" si="18"/>
        <v>#back(text=戻る,left)</v>
      </c>
      <c r="B92" s="1" t="s">
        <v>1049</v>
      </c>
      <c r="C92" s="1" t="s">
        <v>1100</v>
      </c>
      <c r="R92" s="1"/>
      <c r="S92" s="1"/>
      <c r="T92" s="1"/>
      <c r="U92" s="1"/>
      <c r="V92" s="1"/>
      <c r="BF92" s="9" t="s">
        <v>1049</v>
      </c>
      <c r="BG92" s="1">
        <v>91</v>
      </c>
    </row>
    <row r="93" spans="1:59">
      <c r="A93" s="1" t="str">
        <f t="shared" si="18"/>
        <v>&amp;br;</v>
      </c>
      <c r="B93" s="1" t="s">
        <v>1049</v>
      </c>
      <c r="C93" s="1" t="s">
        <v>1048</v>
      </c>
      <c r="R93" s="1"/>
      <c r="S93" s="1"/>
      <c r="T93" s="1"/>
      <c r="U93" s="1"/>
      <c r="V93" s="1"/>
      <c r="BF93" s="9" t="s">
        <v>1049</v>
      </c>
      <c r="BG93" s="1">
        <v>92</v>
      </c>
    </row>
    <row r="94" spans="1:59">
      <c r="A94" s="1" t="str">
        <f t="shared" si="18"/>
        <v>#comment(above,nsize=[15],size=[30],num=[10])</v>
      </c>
      <c r="B94" s="1" t="s">
        <v>1049</v>
      </c>
      <c r="C94" s="1" t="s">
        <v>1108</v>
      </c>
      <c r="R94" s="1"/>
      <c r="S94" s="1"/>
      <c r="T94" s="1"/>
      <c r="U94" s="1"/>
      <c r="V94" s="1"/>
      <c r="BF94" s="9" t="s">
        <v>1049</v>
      </c>
      <c r="BG94" s="1">
        <v>93</v>
      </c>
    </row>
    <row r="95" spans="1:59">
      <c r="A95" s="1" t="str">
        <f t="shared" si="18"/>
        <v>&amp;br;&amp;br;</v>
      </c>
      <c r="B95" s="1" t="s">
        <v>1049</v>
      </c>
      <c r="C95" s="1" t="s">
        <v>1097</v>
      </c>
      <c r="R95" s="1"/>
      <c r="S95" s="1"/>
      <c r="T95" s="1"/>
      <c r="U95" s="1"/>
      <c r="V95" s="1"/>
      <c r="BF95" s="9" t="s">
        <v>1049</v>
      </c>
      <c r="BG95" s="1">
        <v>94</v>
      </c>
    </row>
    <row r="96" spans="1:59">
      <c r="A96" s="1" t="str">
        <f t="shared" si="18"/>
        <v/>
      </c>
      <c r="B96" s="1" t="s">
        <v>1049</v>
      </c>
      <c r="Q96" s="5"/>
      <c r="R96" s="6"/>
      <c r="S96" s="6"/>
      <c r="T96" s="6"/>
      <c r="U96" s="6"/>
      <c r="V96" s="7"/>
      <c r="W96" s="8">
        <v>8</v>
      </c>
      <c r="X96" s="5"/>
      <c r="Y96" s="26"/>
      <c r="Z96" s="26"/>
      <c r="AA96" s="27"/>
      <c r="BF96" s="9" t="s">
        <v>1049</v>
      </c>
      <c r="BG96" s="1">
        <v>95</v>
      </c>
    </row>
    <row r="97" spans="1:59">
      <c r="A97" s="1" t="str">
        <f t="shared" si="18"/>
        <v>*集合した頭目/Assembled Alphas</v>
      </c>
      <c r="B97" s="1" t="s">
        <v>1049</v>
      </c>
      <c r="C97" s="1" t="str">
        <f>"*"&amp;R97&amp;"/"&amp;T97</f>
        <v>*集合した頭目/Assembled Alphas</v>
      </c>
      <c r="Q97" s="9" t="s">
        <v>3</v>
      </c>
      <c r="R97" s="10" t="str">
        <f>INDEX(AJ:AJ,W96+1)</f>
        <v>集合した頭目</v>
      </c>
      <c r="S97" s="11" t="s">
        <v>4</v>
      </c>
      <c r="T97" s="10" t="str">
        <f>INDEX(AK:AK,W96+1)</f>
        <v>Assembled Alphas</v>
      </c>
      <c r="U97" s="11"/>
      <c r="V97" s="12"/>
      <c r="W97" s="13"/>
      <c r="X97" s="9"/>
      <c r="Y97" s="28"/>
      <c r="Z97" s="28"/>
      <c r="AA97" s="29"/>
      <c r="BF97" s="9" t="s">
        <v>1049</v>
      </c>
      <c r="BG97" s="1">
        <v>96</v>
      </c>
    </row>
    <row r="98" spans="1:59">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赤</v>
      </c>
      <c r="S98" s="15" t="s">
        <v>1</v>
      </c>
      <c r="T98" s="10" t="str">
        <f>INDEX(AG:AG,W96+1)</f>
        <v>レア</v>
      </c>
      <c r="U98" s="15" t="s">
        <v>2</v>
      </c>
      <c r="V98" s="10">
        <f>INDEX(AI:AI,W96+1)</f>
        <v>17</v>
      </c>
      <c r="W98" s="16"/>
      <c r="X98" s="10" t="str">
        <f>INDEX(AQ:AQ,W96+1)</f>
        <v>ディフェンダー</v>
      </c>
      <c r="Y98" s="28"/>
      <c r="Z98" s="28"/>
      <c r="AA98" s="29"/>
      <c r="BF98" s="9" t="s">
        <v>1049</v>
      </c>
      <c r="BG98" s="1">
        <v>97</v>
      </c>
    </row>
    <row r="99" spans="1:59">
      <c r="A99" s="1" t="str">
        <f t="shared" si="18"/>
        <v>|色|赤|レアリティ|レア|マナコスト|17|</v>
      </c>
      <c r="B99" s="1" t="s">
        <v>1049</v>
      </c>
      <c r="C99" s="1" t="s">
        <v>1069</v>
      </c>
      <c r="D99" s="4" t="s">
        <v>0</v>
      </c>
      <c r="E99" s="1" t="s">
        <v>1069</v>
      </c>
      <c r="F99" s="1" t="str">
        <f>IF(R98=0,"",R98)</f>
        <v>赤</v>
      </c>
      <c r="G99" s="1" t="s">
        <v>1069</v>
      </c>
      <c r="H99" s="4" t="s">
        <v>1073</v>
      </c>
      <c r="I99" s="1" t="s">
        <v>1069</v>
      </c>
      <c r="J99" s="1" t="str">
        <f>IF(T98=0,"",T98)</f>
        <v>レア</v>
      </c>
      <c r="K99" s="1" t="s">
        <v>1069</v>
      </c>
      <c r="L99" s="4" t="s">
        <v>1074</v>
      </c>
      <c r="M99" s="1" t="s">
        <v>1069</v>
      </c>
      <c r="N99" s="1">
        <f>IF(V98=0,"",V98)</f>
        <v>17</v>
      </c>
      <c r="O99" s="1" t="s">
        <v>1069</v>
      </c>
      <c r="Q99" s="9" t="s">
        <v>5</v>
      </c>
      <c r="R99" s="10" t="str">
        <f>INDEX(AL:AL,W96+1)</f>
        <v>クリーチャー</v>
      </c>
      <c r="S99" s="15" t="s">
        <v>1075</v>
      </c>
      <c r="T99" s="10" t="str">
        <f>INDEX(AN:AN,W96+1)</f>
        <v>狼</v>
      </c>
      <c r="U99" s="10">
        <f>INDEX(AO:AO,W96+1)</f>
        <v>0</v>
      </c>
      <c r="V99" s="10">
        <f>INDEX(AP:AP,W96+1)</f>
        <v>0</v>
      </c>
      <c r="W99" s="16"/>
      <c r="X99" s="10" t="str">
        <f>INDEX(AZ:AZ,W96+1)</f>
        <v>ディ</v>
      </c>
      <c r="Y99" s="10" t="str">
        <f>INDEX(BA:BA,W96+1)</f>
        <v/>
      </c>
      <c r="Z99" s="10" t="str">
        <f>INDEX(BB:BB,W96+1)</f>
        <v/>
      </c>
      <c r="AA99" s="10">
        <f>INDEX(BC:BC,W96+1)</f>
        <v>0</v>
      </c>
      <c r="BF99" s="9" t="s">
        <v>1049</v>
      </c>
      <c r="BG99" s="1">
        <v>98</v>
      </c>
    </row>
    <row r="100" spans="1:59">
      <c r="A100" s="1" t="str">
        <f t="shared" si="18"/>
        <v>|種別|クリーチャー|サブタイプ|狼|||</v>
      </c>
      <c r="B100" s="1" t="s">
        <v>1049</v>
      </c>
      <c r="C100" s="1" t="s">
        <v>1069</v>
      </c>
      <c r="D100" s="4" t="s">
        <v>5</v>
      </c>
      <c r="E100" s="1" t="s">
        <v>1069</v>
      </c>
      <c r="F100" s="1" t="str">
        <f>IF(R99=0,"",R99)</f>
        <v>クリーチャー</v>
      </c>
      <c r="G100" s="1" t="s">
        <v>1069</v>
      </c>
      <c r="H100" s="4" t="s">
        <v>1078</v>
      </c>
      <c r="I100" s="1" t="s">
        <v>1069</v>
      </c>
      <c r="J100" s="1" t="str">
        <f>IF(T99=0,"",T99)</f>
        <v>狼</v>
      </c>
      <c r="K100" s="1" t="s">
        <v>1069</v>
      </c>
      <c r="L100" s="1" t="str">
        <f>IF(U99=0,"",U99)</f>
        <v/>
      </c>
      <c r="M100" s="1" t="s">
        <v>1069</v>
      </c>
      <c r="N100" s="1" t="str">
        <f>IF(V99=0,"",V99)</f>
        <v/>
      </c>
      <c r="O100" s="1" t="s">
        <v>1069</v>
      </c>
      <c r="Q100" s="9" t="s">
        <v>1079</v>
      </c>
      <c r="R100" s="10" t="str">
        <f>INDEX(BD:BD,W96+1)</f>
        <v>ディフェンダー&amp;br;このクリーチャーがブロックしたかブロックされた状態になったとき、対戦相手のクリーチャーは3点のダメージを受け、対戦相手は3点のダメージを受ける。</v>
      </c>
      <c r="S100" s="11"/>
      <c r="T100" s="11"/>
      <c r="U100" s="11"/>
      <c r="V100" s="12"/>
      <c r="W100" s="16"/>
      <c r="X100" s="8"/>
      <c r="Y100" s="8"/>
      <c r="Z100" s="8"/>
      <c r="AA100" s="30"/>
      <c r="BF100" s="9" t="s">
        <v>1049</v>
      </c>
      <c r="BG100" s="1">
        <v>99</v>
      </c>
    </row>
    <row r="101" spans="1:59">
      <c r="A101" s="1" t="str">
        <f t="shared" si="18"/>
        <v>|テキスト|&gt;|&gt;|&gt;|&gt;|ディフェンダー&amp;br;このクリーチャーがブロックしたかブロックされた状態になったとき、対戦相手のクリーチャーは3点のダメージを受け、対戦相手は3点のダメージを受ける。|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ディフェンダー&amp;br;このクリーチャーがブロックしたかブロックされた状態になったとき、対戦相手のクリーチャーは3点のダメージを受け、対戦相手は3点のダメージを受ける。</v>
      </c>
      <c r="O101" s="1" t="s">
        <v>1069</v>
      </c>
      <c r="Q101" s="14" t="s">
        <v>21</v>
      </c>
      <c r="R101" s="10" t="str">
        <f>INDEX(BE:BE,W96+1)</f>
        <v>When this creature blocks or is blocked, the opponent's creature takes 3 damage and your opponent takes 3 damage.</v>
      </c>
      <c r="S101" s="11" t="s">
        <v>1173</v>
      </c>
      <c r="T101" s="10" t="str">
        <f>IF(X101="","",X101&amp;IF(Y101="",""," "&amp;Y101)&amp;IF(Z101="",""," "&amp;Z101)&amp;IF(AA101="",""," "&amp;AA101))</f>
        <v>Defender  </v>
      </c>
      <c r="U101" s="11"/>
      <c r="V101" s="12"/>
      <c r="W101" s="16" t="s">
        <v>1084</v>
      </c>
      <c r="X101" s="9" t="str">
        <f t="shared" ref="X101:AA101" si="24">IF(ISERROR(IF(LEN(X100)&gt;1,X100,VLOOKUP(X99,$AC:$AD,2,FALSE))),"",IF(LEN(X100)&gt;1,X100,VLOOKUP(X99,$AC:$AD,2,FALSE)))</f>
        <v>Defender</v>
      </c>
      <c r="Y101" s="9" t="str">
        <f t="shared" si="24"/>
        <v/>
      </c>
      <c r="Z101" s="9" t="str">
        <f t="shared" si="24"/>
        <v/>
      </c>
      <c r="AA101" s="9" t="str">
        <f t="shared" si="24"/>
        <v> </v>
      </c>
      <c r="BF101" s="9" t="s">
        <v>1049</v>
      </c>
      <c r="BG101" s="1">
        <v>100</v>
      </c>
    </row>
    <row r="102" spans="1:59">
      <c r="A102" s="1" t="str">
        <f t="shared" si="18"/>
        <v>|英テキスト|&gt;|&gt;|&gt;|&gt;|Defender  &amp;br;When this creature blocks or is blocked, the opponent's creature takes 3 damage and your opponent takes 3 damage.|</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Defender  &amp;br;When this creature blocks or is blocked, the opponent's creature takes 3 damage and your opponent takes 3 damage.</v>
      </c>
      <c r="O102" s="1" t="s">
        <v>1069</v>
      </c>
      <c r="Q102" s="9" t="s">
        <v>12</v>
      </c>
      <c r="R102" s="10" t="str">
        <f>IF(INDEX(AX:AX,W96+1)="",0,INDEX(AX:AX,W96+1)&amp;"/"&amp;INDEX(AY:AY,W96+1))</f>
        <v>6/6</v>
      </c>
      <c r="S102" s="11"/>
      <c r="T102" s="11"/>
      <c r="U102" s="11"/>
      <c r="V102" s="12"/>
      <c r="W102" s="16"/>
      <c r="X102" s="9"/>
      <c r="Y102" s="28"/>
      <c r="Z102" s="28"/>
      <c r="AA102" s="29"/>
      <c r="BF102" s="9" t="s">
        <v>1049</v>
      </c>
      <c r="BG102" s="1">
        <v>101</v>
      </c>
    </row>
    <row r="103" spans="1:59">
      <c r="A103" s="1" t="str">
        <f t="shared" si="18"/>
        <v>|PT|&gt;|6/6|シールド数|&gt;||</v>
      </c>
      <c r="B103" s="1" t="s">
        <v>1049</v>
      </c>
      <c r="C103" s="1" t="s">
        <v>1069</v>
      </c>
      <c r="D103" s="1" t="s">
        <v>12</v>
      </c>
      <c r="E103" s="1" t="s">
        <v>1069</v>
      </c>
      <c r="F103" s="1" t="s">
        <v>1083</v>
      </c>
      <c r="G103" s="1" t="s">
        <v>1069</v>
      </c>
      <c r="H103" s="1" t="str">
        <f>IF(R102=0,"",R102)</f>
        <v>6/6</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row>
    <row r="104" spans="1:59">
      <c r="A104" s="1" t="str">
        <f t="shared" si="18"/>
        <v>&amp;br;&amp;br;</v>
      </c>
      <c r="B104" s="1" t="s">
        <v>1049</v>
      </c>
      <c r="C104" s="1" t="s">
        <v>1097</v>
      </c>
      <c r="R104" s="1"/>
      <c r="S104" s="1"/>
      <c r="T104" s="1"/>
      <c r="U104" s="1"/>
      <c r="V104" s="1"/>
      <c r="BF104" s="9" t="s">
        <v>1049</v>
      </c>
      <c r="BG104" s="1">
        <v>103</v>
      </c>
    </row>
    <row r="105" spans="1:59">
      <c r="A105" s="1" t="str">
        <f t="shared" si="18"/>
        <v>#back(text=戻る,left)</v>
      </c>
      <c r="B105" s="1" t="s">
        <v>1049</v>
      </c>
      <c r="C105" s="1" t="s">
        <v>1100</v>
      </c>
      <c r="R105" s="1"/>
      <c r="S105" s="1"/>
      <c r="T105" s="1"/>
      <c r="U105" s="1"/>
      <c r="V105" s="1"/>
      <c r="BF105" s="9" t="s">
        <v>1049</v>
      </c>
      <c r="BG105" s="1">
        <v>104</v>
      </c>
    </row>
    <row r="106" spans="1:59">
      <c r="A106" s="1" t="str">
        <f t="shared" si="18"/>
        <v>&amp;br;</v>
      </c>
      <c r="B106" s="1" t="s">
        <v>1049</v>
      </c>
      <c r="C106" s="1" t="s">
        <v>1048</v>
      </c>
      <c r="R106" s="1"/>
      <c r="S106" s="1"/>
      <c r="T106" s="1"/>
      <c r="U106" s="1"/>
      <c r="V106" s="1"/>
      <c r="BF106" s="9" t="s">
        <v>1049</v>
      </c>
      <c r="BG106" s="1">
        <v>105</v>
      </c>
    </row>
    <row r="107" spans="1:59">
      <c r="A107" s="1" t="str">
        <f t="shared" si="18"/>
        <v>#comment(above,nsize=[15],size=[30],num=[10])</v>
      </c>
      <c r="B107" s="1" t="s">
        <v>1049</v>
      </c>
      <c r="C107" s="1" t="s">
        <v>1108</v>
      </c>
      <c r="R107" s="1"/>
      <c r="S107" s="1"/>
      <c r="T107" s="1"/>
      <c r="U107" s="1"/>
      <c r="V107" s="1"/>
      <c r="BF107" s="9" t="s">
        <v>1049</v>
      </c>
      <c r="BG107" s="1">
        <v>106</v>
      </c>
    </row>
    <row r="108" spans="1:59">
      <c r="A108" s="1" t="str">
        <f t="shared" si="18"/>
        <v>&amp;br;&amp;br;</v>
      </c>
      <c r="B108" s="1" t="s">
        <v>1049</v>
      </c>
      <c r="C108" s="1" t="s">
        <v>1097</v>
      </c>
      <c r="R108" s="1"/>
      <c r="S108" s="1"/>
      <c r="T108" s="1"/>
      <c r="U108" s="1"/>
      <c r="V108" s="1"/>
      <c r="BF108" s="9" t="s">
        <v>1049</v>
      </c>
      <c r="BG108" s="1">
        <v>107</v>
      </c>
    </row>
    <row r="109" spans="1:59">
      <c r="A109" s="1" t="str">
        <f t="shared" si="18"/>
        <v/>
      </c>
      <c r="B109" s="1" t="s">
        <v>1049</v>
      </c>
      <c r="Q109" s="5"/>
      <c r="R109" s="6"/>
      <c r="S109" s="6"/>
      <c r="T109" s="6"/>
      <c r="U109" s="6"/>
      <c r="V109" s="7"/>
      <c r="W109" s="8">
        <v>9</v>
      </c>
      <c r="X109" s="5"/>
      <c r="Y109" s="26"/>
      <c r="Z109" s="26"/>
      <c r="AA109" s="27"/>
      <c r="BF109" s="9" t="s">
        <v>1049</v>
      </c>
      <c r="BG109" s="1">
        <v>108</v>
      </c>
    </row>
    <row r="110" spans="1:59">
      <c r="A110" s="1" t="str">
        <f t="shared" si="18"/>
        <v>*性急な悪魔/Impetuous Devils</v>
      </c>
      <c r="B110" s="1" t="s">
        <v>1049</v>
      </c>
      <c r="C110" s="1" t="str">
        <f>"*"&amp;R110&amp;"/"&amp;T110</f>
        <v>*性急な悪魔/Impetuous Devils</v>
      </c>
      <c r="Q110" s="9" t="s">
        <v>3</v>
      </c>
      <c r="R110" s="10" t="str">
        <f>INDEX(AJ:AJ,W109+1)</f>
        <v>性急な悪魔</v>
      </c>
      <c r="S110" s="11" t="s">
        <v>4</v>
      </c>
      <c r="T110" s="10" t="str">
        <f>INDEX(AK:AK,W109+1)</f>
        <v>Impetuous Devils</v>
      </c>
      <c r="U110" s="11"/>
      <c r="V110" s="12"/>
      <c r="W110" s="13"/>
      <c r="X110" s="9"/>
      <c r="Y110" s="28"/>
      <c r="Z110" s="28"/>
      <c r="AA110" s="29"/>
      <c r="BF110" s="9" t="s">
        <v>1049</v>
      </c>
      <c r="BG110" s="1">
        <v>109</v>
      </c>
    </row>
    <row r="111" spans="1:59">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赤</v>
      </c>
      <c r="S111" s="15" t="s">
        <v>1</v>
      </c>
      <c r="T111" s="10" t="str">
        <f>INDEX(AG:AG,W109+1)</f>
        <v>レア</v>
      </c>
      <c r="U111" s="15" t="s">
        <v>2</v>
      </c>
      <c r="V111" s="10">
        <f>INDEX(AI:AI,W109+1)</f>
        <v>3</v>
      </c>
      <c r="W111" s="16"/>
      <c r="X111" s="10" t="str">
        <f>INDEX(AQ:AQ,W109+1)</f>
        <v>トランプル 速攻</v>
      </c>
      <c r="Y111" s="28"/>
      <c r="Z111" s="28"/>
      <c r="AA111" s="29"/>
      <c r="BF111" s="9" t="s">
        <v>1049</v>
      </c>
      <c r="BG111" s="1">
        <v>110</v>
      </c>
    </row>
    <row r="112" spans="1:59">
      <c r="A112" s="1" t="str">
        <f t="shared" si="18"/>
        <v>|色|赤|レアリティ|レア|マナコスト|3|</v>
      </c>
      <c r="B112" s="1" t="s">
        <v>1049</v>
      </c>
      <c r="C112" s="1" t="s">
        <v>1069</v>
      </c>
      <c r="D112" s="4" t="s">
        <v>0</v>
      </c>
      <c r="E112" s="1" t="s">
        <v>1069</v>
      </c>
      <c r="F112" s="1" t="str">
        <f>IF(R111=0,"",R111)</f>
        <v>赤</v>
      </c>
      <c r="G112" s="1" t="s">
        <v>1069</v>
      </c>
      <c r="H112" s="4" t="s">
        <v>1073</v>
      </c>
      <c r="I112" s="1" t="s">
        <v>1069</v>
      </c>
      <c r="J112" s="1" t="str">
        <f>IF(T111=0,"",T111)</f>
        <v>レア</v>
      </c>
      <c r="K112" s="1" t="s">
        <v>1069</v>
      </c>
      <c r="L112" s="4" t="s">
        <v>1074</v>
      </c>
      <c r="M112" s="1" t="s">
        <v>1069</v>
      </c>
      <c r="N112" s="1">
        <f>IF(V111=0,"",V111)</f>
        <v>3</v>
      </c>
      <c r="O112" s="1" t="s">
        <v>1069</v>
      </c>
      <c r="Q112" s="9" t="s">
        <v>5</v>
      </c>
      <c r="R112" s="10" t="str">
        <f>INDEX(AL:AL,W109+1)</f>
        <v>クリーチャー</v>
      </c>
      <c r="S112" s="15" t="s">
        <v>1075</v>
      </c>
      <c r="T112" s="10" t="str">
        <f>INDEX(AN:AN,W109+1)</f>
        <v>デビル</v>
      </c>
      <c r="U112" s="10">
        <f>INDEX(AO:AO,W109+1)</f>
        <v>0</v>
      </c>
      <c r="V112" s="10">
        <f>INDEX(AP:AP,W109+1)</f>
        <v>0</v>
      </c>
      <c r="W112" s="16"/>
      <c r="X112" s="10" t="str">
        <f>INDEX(AZ:AZ,W109+1)</f>
        <v>トラ</v>
      </c>
      <c r="Y112" s="10" t="str">
        <f>INDEX(BA:BA,W109+1)</f>
        <v>速攻</v>
      </c>
      <c r="Z112" s="10" t="str">
        <f>INDEX(BB:BB,W109+1)</f>
        <v/>
      </c>
      <c r="AA112" s="10">
        <f>INDEX(BC:BC,W109+1)</f>
        <v>0</v>
      </c>
      <c r="BF112" s="9" t="s">
        <v>1049</v>
      </c>
      <c r="BG112" s="1">
        <v>111</v>
      </c>
    </row>
    <row r="113" spans="1:59">
      <c r="A113" s="1" t="str">
        <f t="shared" si="18"/>
        <v>|種別|クリーチャー|サブタイプ|デビル|||</v>
      </c>
      <c r="B113" s="1" t="s">
        <v>1049</v>
      </c>
      <c r="C113" s="1" t="s">
        <v>1069</v>
      </c>
      <c r="D113" s="4" t="s">
        <v>5</v>
      </c>
      <c r="E113" s="1" t="s">
        <v>1069</v>
      </c>
      <c r="F113" s="1" t="str">
        <f>IF(R112=0,"",R112)</f>
        <v>クリーチャー</v>
      </c>
      <c r="G113" s="1" t="s">
        <v>1069</v>
      </c>
      <c r="H113" s="4" t="s">
        <v>1078</v>
      </c>
      <c r="I113" s="1" t="s">
        <v>1069</v>
      </c>
      <c r="J113" s="1" t="str">
        <f>IF(T112=0,"",T112)</f>
        <v>デビル</v>
      </c>
      <c r="K113" s="1" t="s">
        <v>1069</v>
      </c>
      <c r="L113" s="1" t="str">
        <f>IF(U112=0,"",U112)</f>
        <v/>
      </c>
      <c r="M113" s="1" t="s">
        <v>1069</v>
      </c>
      <c r="N113" s="1" t="str">
        <f>IF(V112=0,"",V112)</f>
        <v/>
      </c>
      <c r="O113" s="1" t="s">
        <v>1069</v>
      </c>
      <c r="Q113" s="9" t="s">
        <v>1079</v>
      </c>
      <c r="R113" s="10" t="str">
        <f>INDEX(BD:BD,W109+1)</f>
        <v>トランプル 速攻&amp;br;このクリーチャーが戦場に出たとき、あなたがコントロールしていないクリーチャー1体を対象とする。あなたのターン終了時まで、それはディフェンダーを得る。&amp;br;あなたのターン終了時に、このトークンクリーチャーを破壊する。</v>
      </c>
      <c r="S113" s="11"/>
      <c r="T113" s="11"/>
      <c r="U113" s="11"/>
      <c r="V113" s="12"/>
      <c r="W113" s="16"/>
      <c r="X113" s="8"/>
      <c r="Y113" s="8"/>
      <c r="Z113" s="8"/>
      <c r="AA113" s="30"/>
      <c r="BF113" s="9" t="s">
        <v>1049</v>
      </c>
      <c r="BG113" s="1">
        <v>112</v>
      </c>
    </row>
    <row r="114" spans="1:59">
      <c r="A114" s="1" t="str">
        <f t="shared" si="18"/>
        <v>|テキスト|&gt;|&gt;|&gt;|&gt;|トランプル 速攻&amp;br;このクリーチャーが戦場に出たとき、あなたがコントロールしていないクリーチャー1体を対象とする。あなたのターン終了時まで、それはディフェンダーを得る。&amp;br;あなたのターン終了時に、このトークンクリーチャーを破壊する。|</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トランプル 速攻&amp;br;このクリーチャーが戦場に出たとき、あなたがコントロールしていないクリーチャー1体を対象とする。あなたのターン終了時まで、それはディフェンダーを得る。&amp;br;あなたのターン終了時に、このトークンクリーチャーを破壊する。</v>
      </c>
      <c r="O114" s="1" t="s">
        <v>1069</v>
      </c>
      <c r="Q114" s="14" t="s">
        <v>21</v>
      </c>
      <c r="R114" s="10" t="str">
        <f>INDEX(BE:BE,W109+1)</f>
        <v>When this creature enters the battlefield, Target creature you don't control gains Defender until the end of your turn.&amp;br;At the end of your turn, this creature is Destroyed.</v>
      </c>
      <c r="S114" s="11" t="s">
        <v>1173</v>
      </c>
      <c r="T114" s="10" t="str">
        <f>IF(X114="","",X114&amp;IF(Y114="",""," "&amp;Y114)&amp;IF(Z114="",""," "&amp;Z114)&amp;IF(AA114="",""," "&amp;AA114))</f>
        <v>Trample Haste  </v>
      </c>
      <c r="U114" s="11"/>
      <c r="V114" s="12"/>
      <c r="W114" s="16" t="s">
        <v>1084</v>
      </c>
      <c r="X114" s="9" t="str">
        <f t="shared" ref="X114:AA114" si="26">IF(ISERROR(IF(LEN(X113)&gt;1,X113,VLOOKUP(X112,$AC:$AD,2,FALSE))),"",IF(LEN(X113)&gt;1,X113,VLOOKUP(X112,$AC:$AD,2,FALSE)))</f>
        <v>Trample</v>
      </c>
      <c r="Y114" s="9" t="str">
        <f t="shared" si="26"/>
        <v>Haste</v>
      </c>
      <c r="Z114" s="9" t="str">
        <f t="shared" si="26"/>
        <v/>
      </c>
      <c r="AA114" s="9" t="str">
        <f t="shared" si="26"/>
        <v> </v>
      </c>
      <c r="BF114" s="9" t="s">
        <v>1049</v>
      </c>
      <c r="BG114" s="1">
        <v>113</v>
      </c>
    </row>
    <row r="115" spans="1:59">
      <c r="A115" s="1" t="str">
        <f t="shared" si="18"/>
        <v>|英テキスト|&gt;|&gt;|&gt;|&gt;|Trample Haste  &amp;br;When this creature enters the battlefield, Target creature you don't control gains Defender until the end of your turn.&amp;br;At the end of your turn, this creature is Destroyed.|</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Trample Haste  &amp;br;When this creature enters the battlefield, Target creature you don't control gains Defender until the end of your turn.&amp;br;At the end of your turn, this creature is Destroyed.</v>
      </c>
      <c r="O115" s="1" t="s">
        <v>1069</v>
      </c>
      <c r="Q115" s="9" t="s">
        <v>12</v>
      </c>
      <c r="R115" s="10" t="str">
        <f>IF(INDEX(AX:AX,W109+1)="",0,INDEX(AX:AX,W109+1)&amp;"/"&amp;INDEX(AY:AY,W109+1))</f>
        <v>6/1</v>
      </c>
      <c r="S115" s="11"/>
      <c r="T115" s="11"/>
      <c r="U115" s="11"/>
      <c r="V115" s="12"/>
      <c r="W115" s="16"/>
      <c r="X115" s="9"/>
      <c r="Y115" s="28"/>
      <c r="Z115" s="28"/>
      <c r="AA115" s="29"/>
      <c r="BF115" s="9" t="s">
        <v>1049</v>
      </c>
      <c r="BG115" s="1">
        <v>114</v>
      </c>
    </row>
    <row r="116" spans="1:59">
      <c r="A116" s="1" t="str">
        <f t="shared" si="18"/>
        <v>|PT|&gt;|6/1|シールド数|&gt;||</v>
      </c>
      <c r="B116" s="1" t="s">
        <v>1049</v>
      </c>
      <c r="C116" s="1" t="s">
        <v>1069</v>
      </c>
      <c r="D116" s="1" t="s">
        <v>12</v>
      </c>
      <c r="E116" s="1" t="s">
        <v>1069</v>
      </c>
      <c r="F116" s="1" t="s">
        <v>1083</v>
      </c>
      <c r="G116" s="1" t="s">
        <v>1069</v>
      </c>
      <c r="H116" s="1" t="str">
        <f>IF(R115=0,"",R115)</f>
        <v>6/1</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row>
    <row r="117" spans="1:59">
      <c r="A117" s="1" t="str">
        <f t="shared" si="18"/>
        <v>&amp;br;&amp;br;</v>
      </c>
      <c r="B117" s="1" t="s">
        <v>1049</v>
      </c>
      <c r="C117" s="1" t="s">
        <v>1097</v>
      </c>
      <c r="R117" s="1"/>
      <c r="S117" s="1"/>
      <c r="T117" s="1"/>
      <c r="U117" s="1"/>
      <c r="V117" s="1"/>
      <c r="BF117" s="9" t="s">
        <v>1049</v>
      </c>
      <c r="BG117" s="1">
        <v>116</v>
      </c>
    </row>
    <row r="118" spans="1:59">
      <c r="A118" s="1" t="str">
        <f t="shared" si="18"/>
        <v>#back(text=戻る,left)</v>
      </c>
      <c r="B118" s="1" t="s">
        <v>1049</v>
      </c>
      <c r="C118" s="1" t="s">
        <v>1100</v>
      </c>
      <c r="R118" s="1"/>
      <c r="S118" s="1"/>
      <c r="T118" s="1"/>
      <c r="U118" s="1"/>
      <c r="V118" s="1"/>
      <c r="BF118" s="9" t="s">
        <v>1049</v>
      </c>
      <c r="BG118" s="1">
        <v>117</v>
      </c>
    </row>
    <row r="119" spans="1:59">
      <c r="A119" s="1" t="str">
        <f t="shared" si="18"/>
        <v>&amp;br;</v>
      </c>
      <c r="B119" s="1" t="s">
        <v>1049</v>
      </c>
      <c r="C119" s="1" t="s">
        <v>1048</v>
      </c>
      <c r="R119" s="1"/>
      <c r="S119" s="1"/>
      <c r="T119" s="1"/>
      <c r="U119" s="1"/>
      <c r="V119" s="1"/>
      <c r="BF119" s="9" t="s">
        <v>1049</v>
      </c>
      <c r="BG119" s="1">
        <v>118</v>
      </c>
    </row>
    <row r="120" spans="1:59">
      <c r="A120" s="1" t="str">
        <f t="shared" si="18"/>
        <v>#comment(above,nsize=[15],size=[30],num=[10])</v>
      </c>
      <c r="B120" s="1" t="s">
        <v>1049</v>
      </c>
      <c r="C120" s="1" t="s">
        <v>1108</v>
      </c>
      <c r="R120" s="1"/>
      <c r="S120" s="1"/>
      <c r="T120" s="1"/>
      <c r="U120" s="1"/>
      <c r="V120" s="1"/>
      <c r="BF120" s="9" t="s">
        <v>1049</v>
      </c>
      <c r="BG120" s="1">
        <v>119</v>
      </c>
    </row>
    <row r="121" spans="1:59">
      <c r="A121" s="1" t="str">
        <f t="shared" si="18"/>
        <v>&amp;br;&amp;br;</v>
      </c>
      <c r="B121" s="1" t="s">
        <v>1049</v>
      </c>
      <c r="C121" s="1" t="s">
        <v>1097</v>
      </c>
      <c r="R121" s="1"/>
      <c r="S121" s="1"/>
      <c r="T121" s="1"/>
      <c r="U121" s="1"/>
      <c r="V121" s="1"/>
      <c r="BF121" s="9" t="s">
        <v>1049</v>
      </c>
      <c r="BG121" s="1">
        <v>120</v>
      </c>
    </row>
    <row r="122" spans="1:59">
      <c r="A122" s="1" t="str">
        <f t="shared" si="18"/>
        <v/>
      </c>
      <c r="B122" s="1" t="s">
        <v>1049</v>
      </c>
      <c r="Q122" s="5"/>
      <c r="R122" s="6"/>
      <c r="S122" s="6"/>
      <c r="T122" s="6"/>
      <c r="U122" s="6"/>
      <c r="V122" s="7"/>
      <c r="W122" s="8">
        <v>10</v>
      </c>
      <c r="X122" s="5"/>
      <c r="Y122" s="26"/>
      <c r="Z122" s="26"/>
      <c r="AA122" s="27"/>
      <c r="BF122" s="9" t="s">
        <v>1049</v>
      </c>
      <c r="BG122" s="1">
        <v>121</v>
      </c>
    </row>
    <row r="123" spans="1:59">
      <c r="A123" s="1" t="str">
        <f t="shared" si="18"/>
        <v>*騒乱の歓楽者/Bedlam Reveler</v>
      </c>
      <c r="B123" s="1" t="s">
        <v>1049</v>
      </c>
      <c r="C123" s="1" t="str">
        <f>"*"&amp;R123&amp;"/"&amp;T123</f>
        <v>*騒乱の歓楽者/Bedlam Reveler</v>
      </c>
      <c r="Q123" s="9" t="s">
        <v>3</v>
      </c>
      <c r="R123" s="10" t="str">
        <f>INDEX(AJ:AJ,W122+1)</f>
        <v>騒乱の歓楽者</v>
      </c>
      <c r="S123" s="11" t="s">
        <v>4</v>
      </c>
      <c r="T123" s="10" t="str">
        <f>INDEX(AK:AK,W122+1)</f>
        <v>Bedlam Reveler</v>
      </c>
      <c r="U123" s="11"/>
      <c r="V123" s="12"/>
      <c r="W123" s="13"/>
      <c r="X123" s="9"/>
      <c r="Y123" s="28"/>
      <c r="Z123" s="28"/>
      <c r="AA123" s="29"/>
      <c r="BF123" s="9" t="s">
        <v>1049</v>
      </c>
      <c r="BG123" s="1">
        <v>122</v>
      </c>
    </row>
    <row r="124" spans="1:59">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赤</v>
      </c>
      <c r="S124" s="15" t="s">
        <v>1</v>
      </c>
      <c r="T124" s="10" t="str">
        <f>INDEX(AG:AG,W122+1)</f>
        <v>レア</v>
      </c>
      <c r="U124" s="15" t="s">
        <v>2</v>
      </c>
      <c r="V124" s="10">
        <f>INDEX(AI:AI,W122+1)</f>
        <v>13</v>
      </c>
      <c r="W124" s="16"/>
      <c r="X124" s="10" t="str">
        <f>INDEX(AQ:AQ,W122+1)</f>
        <v>あなたが呪文を唱えたとき、あなたのターン終了時まで、このクリーチャーは+1/+1の修正を受ける。</v>
      </c>
      <c r="Y124" s="28"/>
      <c r="Z124" s="28"/>
      <c r="AA124" s="29"/>
      <c r="BF124" s="9" t="s">
        <v>1049</v>
      </c>
      <c r="BG124" s="1">
        <v>123</v>
      </c>
    </row>
    <row r="125" spans="1:59">
      <c r="A125" s="1" t="str">
        <f t="shared" si="18"/>
        <v>|色|赤|レアリティ|レア|マナコスト|13|</v>
      </c>
      <c r="B125" s="1" t="s">
        <v>1049</v>
      </c>
      <c r="C125" s="1" t="s">
        <v>1069</v>
      </c>
      <c r="D125" s="4" t="s">
        <v>0</v>
      </c>
      <c r="E125" s="1" t="s">
        <v>1069</v>
      </c>
      <c r="F125" s="1" t="str">
        <f>IF(R124=0,"",R124)</f>
        <v>赤</v>
      </c>
      <c r="G125" s="1" t="s">
        <v>1069</v>
      </c>
      <c r="H125" s="4" t="s">
        <v>1073</v>
      </c>
      <c r="I125" s="1" t="s">
        <v>1069</v>
      </c>
      <c r="J125" s="1" t="str">
        <f>IF(T124=0,"",T124)</f>
        <v>レア</v>
      </c>
      <c r="K125" s="1" t="s">
        <v>1069</v>
      </c>
      <c r="L125" s="4" t="s">
        <v>1074</v>
      </c>
      <c r="M125" s="1" t="s">
        <v>1069</v>
      </c>
      <c r="N125" s="1">
        <f>IF(V124=0,"",V124)</f>
        <v>13</v>
      </c>
      <c r="O125" s="1" t="s">
        <v>1069</v>
      </c>
      <c r="Q125" s="9" t="s">
        <v>5</v>
      </c>
      <c r="R125" s="10" t="str">
        <f>INDEX(AL:AL,W122+1)</f>
        <v>クリーチャー</v>
      </c>
      <c r="S125" s="15" t="s">
        <v>1075</v>
      </c>
      <c r="T125" s="10" t="str">
        <f>INDEX(AN:AN,W122+1)</f>
        <v>デビル</v>
      </c>
      <c r="U125" s="10" t="str">
        <f>INDEX(AO:AO,W122+1)</f>
        <v>ホラー</v>
      </c>
      <c r="V125" s="10">
        <f>INDEX(AP:AP,W122+1)</f>
        <v>0</v>
      </c>
      <c r="W125" s="16"/>
      <c r="X125" s="10" t="str">
        <f>INDEX(AZ:AZ,W122+1)</f>
        <v>あな</v>
      </c>
      <c r="Y125" s="10" t="str">
        <f>INDEX(BA:BA,W122+1)</f>
        <v/>
      </c>
      <c r="Z125" s="10" t="str">
        <f>INDEX(BB:BB,W122+1)</f>
        <v/>
      </c>
      <c r="AA125" s="10">
        <f>INDEX(BC:BC,W122+1)</f>
        <v>0</v>
      </c>
      <c r="BF125" s="9" t="s">
        <v>1049</v>
      </c>
      <c r="BG125" s="1">
        <v>124</v>
      </c>
    </row>
    <row r="126" spans="1:59">
      <c r="A126" s="1" t="str">
        <f t="shared" si="18"/>
        <v>|種別|クリーチャー|サブタイプ|デビル|ホラー||</v>
      </c>
      <c r="B126" s="1" t="s">
        <v>1049</v>
      </c>
      <c r="C126" s="1" t="s">
        <v>1069</v>
      </c>
      <c r="D126" s="4" t="s">
        <v>5</v>
      </c>
      <c r="E126" s="1" t="s">
        <v>1069</v>
      </c>
      <c r="F126" s="1" t="str">
        <f>IF(R125=0,"",R125)</f>
        <v>クリーチャー</v>
      </c>
      <c r="G126" s="1" t="s">
        <v>1069</v>
      </c>
      <c r="H126" s="4" t="s">
        <v>1078</v>
      </c>
      <c r="I126" s="1" t="s">
        <v>1069</v>
      </c>
      <c r="J126" s="1" t="str">
        <f>IF(T125=0,"",T125)</f>
        <v>デビル</v>
      </c>
      <c r="K126" s="1" t="s">
        <v>1069</v>
      </c>
      <c r="L126" s="1" t="str">
        <f>IF(U125=0,"",U125)</f>
        <v>ホラー</v>
      </c>
      <c r="M126" s="1" t="s">
        <v>1069</v>
      </c>
      <c r="N126" s="1" t="str">
        <f>IF(V125=0,"",V125)</f>
        <v/>
      </c>
      <c r="O126" s="1" t="s">
        <v>1069</v>
      </c>
      <c r="Q126" s="9" t="s">
        <v>1079</v>
      </c>
      <c r="R126" s="10" t="str">
        <f>INDEX(BD:BD,W122+1)</f>
        <v>あなたが呪文を唱えたとき、あなたのターン終了時まで、このクリーチャーは+1/+1の修正を受ける。&amp;br;このクリーチャーが戦場に出たとき、あなたはあなたの手札をすべて捨てて、カードを3枚引く。</v>
      </c>
      <c r="S126" s="11"/>
      <c r="T126" s="11"/>
      <c r="U126" s="11"/>
      <c r="V126" s="12"/>
      <c r="W126" s="16"/>
      <c r="X126" s="8"/>
      <c r="Y126" s="8"/>
      <c r="Z126" s="8"/>
      <c r="AA126" s="30"/>
      <c r="BF126" s="9" t="s">
        <v>1049</v>
      </c>
      <c r="BG126" s="1">
        <v>125</v>
      </c>
    </row>
    <row r="127" spans="1:59">
      <c r="A127" s="1" t="str">
        <f t="shared" si="18"/>
        <v>|テキスト|&gt;|&gt;|&gt;|&gt;|あなたが呪文を唱えたとき、あなたのターン終了時まで、このクリーチャーは+1/+1の修正を受ける。&amp;br;このクリーチャーが戦場に出たとき、あなたはあなたの手札をすべて捨てて、カードを3枚引く。|</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あなたが呪文を唱えたとき、あなたのターン終了時まで、このクリーチャーは+1/+1の修正を受ける。&amp;br;このクリーチャーが戦場に出たとき、あなたはあなたの手札をすべて捨てて、カードを3枚引く。</v>
      </c>
      <c r="O127" s="1" t="s">
        <v>1069</v>
      </c>
      <c r="Q127" s="14" t="s">
        <v>21</v>
      </c>
      <c r="R127" s="10" t="str">
        <f>INDEX(BE:BE,W122+1)</f>
        <v>When you cast a spell, this creature gains +1/+1 until the end of your turn.&amp;br;When this creature enters the battlefield, you Discard your entire hand and you draw 3 cards.</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row>
    <row r="128" spans="1:59">
      <c r="A128" s="1" t="str">
        <f t="shared" si="18"/>
        <v>|英テキスト|&gt;|&gt;|&gt;|&gt;|When you cast a spell, this creature gains +1/+1 until the end of your turn.&amp;br;When this creature enters the battlefield, you Discard your entire hand and you draw 3 cards.|</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When you cast a spell, this creature gains +1/+1 until the end of your turn.&amp;br;When this creature enters the battlefield, you Discard your entire hand and you draw 3 cards.</v>
      </c>
      <c r="O128" s="1" t="s">
        <v>1069</v>
      </c>
      <c r="Q128" s="9" t="s">
        <v>12</v>
      </c>
      <c r="R128" s="10" t="str">
        <f>IF(INDEX(AX:AX,W122+1)="",0,INDEX(AX:AX,W122+1)&amp;"/"&amp;INDEX(AY:AY,W122+1))</f>
        <v>5/6</v>
      </c>
      <c r="S128" s="11"/>
      <c r="T128" s="11"/>
      <c r="U128" s="11"/>
      <c r="V128" s="12"/>
      <c r="W128" s="16"/>
      <c r="X128" s="9"/>
      <c r="Y128" s="28"/>
      <c r="Z128" s="28"/>
      <c r="AA128" s="29"/>
      <c r="BF128" s="9" t="s">
        <v>1049</v>
      </c>
      <c r="BG128" s="1">
        <v>127</v>
      </c>
    </row>
    <row r="129" spans="1:59">
      <c r="A129" s="1" t="str">
        <f t="shared" si="18"/>
        <v>|PT|&gt;|5/6|シールド数|&gt;||</v>
      </c>
      <c r="B129" s="1" t="s">
        <v>1049</v>
      </c>
      <c r="C129" s="1" t="s">
        <v>1069</v>
      </c>
      <c r="D129" s="1" t="s">
        <v>12</v>
      </c>
      <c r="E129" s="1" t="s">
        <v>1069</v>
      </c>
      <c r="F129" s="1" t="s">
        <v>1083</v>
      </c>
      <c r="G129" s="1" t="s">
        <v>1069</v>
      </c>
      <c r="H129" s="1" t="str">
        <f>IF(R128=0,"",R128)</f>
        <v>5/6</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row>
    <row r="130" spans="1:59">
      <c r="A130" s="1" t="str">
        <f t="shared" si="18"/>
        <v>&amp;br;&amp;br;</v>
      </c>
      <c r="B130" s="1" t="s">
        <v>1049</v>
      </c>
      <c r="C130" s="1" t="s">
        <v>1097</v>
      </c>
      <c r="R130" s="1"/>
      <c r="S130" s="1"/>
      <c r="T130" s="1"/>
      <c r="U130" s="1"/>
      <c r="V130" s="1"/>
      <c r="BF130" s="9" t="s">
        <v>1049</v>
      </c>
      <c r="BG130" s="1">
        <v>129</v>
      </c>
    </row>
    <row r="131" spans="1:59">
      <c r="A131" s="1" t="str">
        <f t="shared" si="18"/>
        <v>#back(text=戻る,left)</v>
      </c>
      <c r="B131" s="1" t="s">
        <v>1049</v>
      </c>
      <c r="C131" s="1" t="s">
        <v>1100</v>
      </c>
      <c r="R131" s="1"/>
      <c r="S131" s="1"/>
      <c r="T131" s="1"/>
      <c r="U131" s="1"/>
      <c r="V131" s="1"/>
      <c r="BF131" s="9" t="s">
        <v>1049</v>
      </c>
      <c r="BG131" s="1">
        <v>130</v>
      </c>
    </row>
    <row r="132" spans="1:59">
      <c r="A132" s="1" t="str">
        <f t="shared" si="18"/>
        <v>&amp;br;</v>
      </c>
      <c r="B132" s="1" t="s">
        <v>1049</v>
      </c>
      <c r="C132" s="1" t="s">
        <v>1048</v>
      </c>
      <c r="R132" s="1"/>
      <c r="S132" s="1"/>
      <c r="T132" s="1"/>
      <c r="U132" s="1"/>
      <c r="V132" s="1"/>
      <c r="BF132" s="9" t="s">
        <v>1049</v>
      </c>
      <c r="BG132" s="1">
        <v>131</v>
      </c>
    </row>
    <row r="133" spans="1:59">
      <c r="A133" s="1" t="str">
        <f t="shared" si="18"/>
        <v>#comment(above,nsize=[15],size=[30],num=[10])</v>
      </c>
      <c r="B133" s="1" t="s">
        <v>1049</v>
      </c>
      <c r="C133" s="1" t="s">
        <v>1108</v>
      </c>
      <c r="R133" s="1"/>
      <c r="S133" s="1"/>
      <c r="T133" s="1"/>
      <c r="U133" s="1"/>
      <c r="V133" s="1"/>
      <c r="BF133" s="9" t="s">
        <v>1049</v>
      </c>
      <c r="BG133" s="1">
        <v>132</v>
      </c>
    </row>
    <row r="134" spans="1:59">
      <c r="A134" s="1" t="str">
        <f t="shared" ref="A134:A197" si="29">CONCATENATE(C134,D134,E134,F134,G134,H134,I134,J134,K134,L134,M134,N134,O134,P134)</f>
        <v>&amp;br;&amp;br;</v>
      </c>
      <c r="B134" s="1" t="s">
        <v>1049</v>
      </c>
      <c r="C134" s="1" t="s">
        <v>1097</v>
      </c>
      <c r="R134" s="1"/>
      <c r="S134" s="1"/>
      <c r="T134" s="1"/>
      <c r="U134" s="1"/>
      <c r="V134" s="1"/>
      <c r="BF134" s="9" t="s">
        <v>1049</v>
      </c>
      <c r="BG134" s="1">
        <v>133</v>
      </c>
    </row>
    <row r="135" spans="1:59">
      <c r="A135" s="1" t="str">
        <f t="shared" si="29"/>
        <v/>
      </c>
      <c r="B135" s="1" t="s">
        <v>1049</v>
      </c>
      <c r="Q135" s="5"/>
      <c r="R135" s="6"/>
      <c r="S135" s="6"/>
      <c r="T135" s="6"/>
      <c r="U135" s="6"/>
      <c r="V135" s="7"/>
      <c r="W135" s="8">
        <v>11</v>
      </c>
      <c r="X135" s="5"/>
      <c r="Y135" s="26"/>
      <c r="Z135" s="26"/>
      <c r="AA135" s="27"/>
      <c r="BF135" s="9" t="s">
        <v>1049</v>
      </c>
      <c r="BG135" s="1">
        <v>134</v>
      </c>
    </row>
    <row r="136" spans="1:59">
      <c r="A136" s="1" t="str">
        <f t="shared" si="29"/>
        <v>*ハンウィアー守備隊/Hanweir Garrison</v>
      </c>
      <c r="B136" s="1" t="s">
        <v>1049</v>
      </c>
      <c r="C136" s="1" t="str">
        <f>"*"&amp;R136&amp;"/"&amp;T136</f>
        <v>*ハンウィアー守備隊/Hanweir Garrison</v>
      </c>
      <c r="Q136" s="9" t="s">
        <v>3</v>
      </c>
      <c r="R136" s="10" t="str">
        <f>INDEX(AJ:AJ,W135+1)</f>
        <v>ハンウィアー守備隊</v>
      </c>
      <c r="S136" s="11" t="s">
        <v>4</v>
      </c>
      <c r="T136" s="10" t="str">
        <f>INDEX(AK:AK,W135+1)</f>
        <v>Hanweir Garrison</v>
      </c>
      <c r="U136" s="11"/>
      <c r="V136" s="12"/>
      <c r="W136" s="13"/>
      <c r="X136" s="9"/>
      <c r="Y136" s="28"/>
      <c r="Z136" s="28"/>
      <c r="AA136" s="29"/>
      <c r="BF136" s="9" t="s">
        <v>1049</v>
      </c>
      <c r="BG136" s="1">
        <v>135</v>
      </c>
    </row>
    <row r="137" spans="1:59">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赤</v>
      </c>
      <c r="S137" s="15" t="s">
        <v>1</v>
      </c>
      <c r="T137" s="10" t="str">
        <f>INDEX(AG:AG,W135+1)</f>
        <v>レア</v>
      </c>
      <c r="U137" s="15" t="s">
        <v>2</v>
      </c>
      <c r="V137" s="10">
        <f>INDEX(AI:AI,W135+1)</f>
        <v>15</v>
      </c>
      <c r="W137" s="16"/>
      <c r="X137" s="10" t="str">
        <f>INDEX(AQ:AQ,W135+1)</f>
        <v>このクリーチャーが攻撃したとき、1/1の人間･トークンを1体召喚する。</v>
      </c>
      <c r="Y137" s="28"/>
      <c r="Z137" s="28"/>
      <c r="AA137" s="29"/>
      <c r="BF137" s="9" t="s">
        <v>1049</v>
      </c>
      <c r="BG137" s="1">
        <v>136</v>
      </c>
    </row>
    <row r="138" spans="1:59">
      <c r="A138" s="1" t="str">
        <f t="shared" si="29"/>
        <v>|色|赤|レアリティ|レア|マナコスト|15|</v>
      </c>
      <c r="B138" s="1" t="s">
        <v>1049</v>
      </c>
      <c r="C138" s="1" t="s">
        <v>1069</v>
      </c>
      <c r="D138" s="4" t="s">
        <v>0</v>
      </c>
      <c r="E138" s="1" t="s">
        <v>1069</v>
      </c>
      <c r="F138" s="1" t="str">
        <f>IF(R137=0,"",R137)</f>
        <v>赤</v>
      </c>
      <c r="G138" s="1" t="s">
        <v>1069</v>
      </c>
      <c r="H138" s="4" t="s">
        <v>1073</v>
      </c>
      <c r="I138" s="1" t="s">
        <v>1069</v>
      </c>
      <c r="J138" s="1" t="str">
        <f>IF(T137=0,"",T137)</f>
        <v>レア</v>
      </c>
      <c r="K138" s="1" t="s">
        <v>1069</v>
      </c>
      <c r="L138" s="4" t="s">
        <v>1074</v>
      </c>
      <c r="M138" s="1" t="s">
        <v>1069</v>
      </c>
      <c r="N138" s="1">
        <f>IF(V137=0,"",V137)</f>
        <v>15</v>
      </c>
      <c r="O138" s="1" t="s">
        <v>1069</v>
      </c>
      <c r="Q138" s="9" t="s">
        <v>5</v>
      </c>
      <c r="R138" s="10" t="str">
        <f>INDEX(AL:AL,W135+1)</f>
        <v>クリーチャー</v>
      </c>
      <c r="S138" s="15" t="s">
        <v>1075</v>
      </c>
      <c r="T138" s="10" t="str">
        <f>INDEX(AN:AN,W135+1)</f>
        <v>人間</v>
      </c>
      <c r="U138" s="10" t="str">
        <f>INDEX(AO:AO,W135+1)</f>
        <v>兵士</v>
      </c>
      <c r="V138" s="10">
        <f>INDEX(AP:AP,W135+1)</f>
        <v>0</v>
      </c>
      <c r="W138" s="16"/>
      <c r="X138" s="10" t="str">
        <f>INDEX(AZ:AZ,W135+1)</f>
        <v>この</v>
      </c>
      <c r="Y138" s="10" t="str">
        <f>INDEX(BA:BA,W135+1)</f>
        <v/>
      </c>
      <c r="Z138" s="10" t="str">
        <f>INDEX(BB:BB,W135+1)</f>
        <v/>
      </c>
      <c r="AA138" s="10">
        <f>INDEX(BC:BC,W135+1)</f>
        <v>0</v>
      </c>
      <c r="BF138" s="9" t="s">
        <v>1049</v>
      </c>
      <c r="BG138" s="1">
        <v>137</v>
      </c>
    </row>
    <row r="139" spans="1:59">
      <c r="A139" s="1" t="str">
        <f t="shared" si="29"/>
        <v>|種別|クリーチャー|サブタイプ|人間|兵士||</v>
      </c>
      <c r="B139" s="1" t="s">
        <v>1049</v>
      </c>
      <c r="C139" s="1" t="s">
        <v>1069</v>
      </c>
      <c r="D139" s="4" t="s">
        <v>5</v>
      </c>
      <c r="E139" s="1" t="s">
        <v>1069</v>
      </c>
      <c r="F139" s="1" t="str">
        <f>IF(R138=0,"",R138)</f>
        <v>クリーチャー</v>
      </c>
      <c r="G139" s="1" t="s">
        <v>1069</v>
      </c>
      <c r="H139" s="4" t="s">
        <v>1078</v>
      </c>
      <c r="I139" s="1" t="s">
        <v>1069</v>
      </c>
      <c r="J139" s="1" t="str">
        <f>IF(T138=0,"",T138)</f>
        <v>人間</v>
      </c>
      <c r="K139" s="1" t="s">
        <v>1069</v>
      </c>
      <c r="L139" s="1" t="str">
        <f>IF(U138=0,"",U138)</f>
        <v>兵士</v>
      </c>
      <c r="M139" s="1" t="s">
        <v>1069</v>
      </c>
      <c r="N139" s="1" t="str">
        <f>IF(V138=0,"",V138)</f>
        <v/>
      </c>
      <c r="O139" s="1" t="s">
        <v>1069</v>
      </c>
      <c r="Q139" s="9" t="s">
        <v>1079</v>
      </c>
      <c r="R139" s="10" t="str">
        <f>INDEX(BD:BD,W135+1)</f>
        <v>このクリーチャーが攻撃したとき、1/1の人間･トークンを1体召喚する。&amp;br;このクリーチャーはハンウィアーの要塞と合体する。</v>
      </c>
      <c r="S139" s="11"/>
      <c r="T139" s="11"/>
      <c r="U139" s="11"/>
      <c r="V139" s="12"/>
      <c r="W139" s="16"/>
      <c r="X139" s="8"/>
      <c r="Y139" s="8"/>
      <c r="Z139" s="8"/>
      <c r="AA139" s="30"/>
      <c r="BF139" s="9" t="s">
        <v>1049</v>
      </c>
      <c r="BG139" s="1">
        <v>138</v>
      </c>
    </row>
    <row r="140" spans="1:59">
      <c r="A140" s="1" t="str">
        <f t="shared" si="29"/>
        <v>|テキスト|&gt;|&gt;|&gt;|&gt;|このクリーチャーが攻撃したとき、1/1の人間･トークンを1体召喚する。&amp;br;このクリーチャーはハンウィアーの要塞と合体する。|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このクリーチャーが攻撃したとき、1/1の人間･トークンを1体召喚する。&amp;br;このクリーチャーはハンウィアーの要塞と合体する。</v>
      </c>
      <c r="O140" s="1" t="s">
        <v>1069</v>
      </c>
      <c r="Q140" s="14" t="s">
        <v>21</v>
      </c>
      <c r="R140" s="10" t="str">
        <f>INDEX(BE:BE,W135+1)</f>
        <v>When this creature attacks, summon 1 1/1 Human token.&amp;br;This creature Melds with Hanweir Battlements</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row>
    <row r="141" spans="1:59">
      <c r="A141" s="1" t="str">
        <f t="shared" si="29"/>
        <v>|英テキスト|&gt;|&gt;|&gt;|&gt;|When this creature attacks, summon 1 1/1 Human token.&amp;br;This creature Melds with Hanweir Battlements|</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When this creature attacks, summon 1 1/1 Human token.&amp;br;This creature Melds with Hanweir Battlements</v>
      </c>
      <c r="O141" s="1" t="s">
        <v>1069</v>
      </c>
      <c r="Q141" s="9" t="s">
        <v>12</v>
      </c>
      <c r="R141" s="10" t="str">
        <f>IF(INDEX(AX:AX,W135+1)="",0,INDEX(AX:AX,W135+1)&amp;"/"&amp;INDEX(AY:AY,W135+1))</f>
        <v>5/6</v>
      </c>
      <c r="S141" s="11"/>
      <c r="T141" s="11"/>
      <c r="U141" s="11"/>
      <c r="V141" s="12"/>
      <c r="W141" s="16"/>
      <c r="X141" s="9"/>
      <c r="Y141" s="28"/>
      <c r="Z141" s="28"/>
      <c r="AA141" s="29"/>
      <c r="BF141" s="9" t="s">
        <v>1049</v>
      </c>
      <c r="BG141" s="1">
        <v>140</v>
      </c>
    </row>
    <row r="142" spans="1:59">
      <c r="A142" s="1" t="str">
        <f t="shared" si="29"/>
        <v>|PT|&gt;|5/6|シールド数|&gt;||</v>
      </c>
      <c r="B142" s="1" t="s">
        <v>1049</v>
      </c>
      <c r="C142" s="1" t="s">
        <v>1069</v>
      </c>
      <c r="D142" s="1" t="s">
        <v>12</v>
      </c>
      <c r="E142" s="1" t="s">
        <v>1069</v>
      </c>
      <c r="F142" s="1" t="s">
        <v>1083</v>
      </c>
      <c r="G142" s="1" t="s">
        <v>1069</v>
      </c>
      <c r="H142" s="1" t="str">
        <f>IF(R141=0,"",R141)</f>
        <v>5/6</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row>
    <row r="143" spans="1:59">
      <c r="A143" s="1" t="str">
        <f t="shared" si="29"/>
        <v>&amp;br;&amp;br;</v>
      </c>
      <c r="B143" s="1" t="s">
        <v>1049</v>
      </c>
      <c r="C143" s="1" t="s">
        <v>1097</v>
      </c>
      <c r="R143" s="1"/>
      <c r="S143" s="1"/>
      <c r="T143" s="1"/>
      <c r="U143" s="1"/>
      <c r="V143" s="1"/>
      <c r="BF143" s="9" t="s">
        <v>1049</v>
      </c>
      <c r="BG143" s="1">
        <v>142</v>
      </c>
    </row>
    <row r="144" spans="1:59">
      <c r="A144" s="1" t="str">
        <f t="shared" si="29"/>
        <v>#back(text=戻る,left)</v>
      </c>
      <c r="B144" s="1" t="s">
        <v>1049</v>
      </c>
      <c r="C144" s="1" t="s">
        <v>1100</v>
      </c>
      <c r="R144" s="1"/>
      <c r="S144" s="1"/>
      <c r="T144" s="1"/>
      <c r="U144" s="1"/>
      <c r="V144" s="1"/>
      <c r="BF144" s="9" t="s">
        <v>1049</v>
      </c>
      <c r="BG144" s="1">
        <v>143</v>
      </c>
    </row>
    <row r="145" spans="1:59">
      <c r="A145" s="1" t="str">
        <f t="shared" si="29"/>
        <v>&amp;br;</v>
      </c>
      <c r="B145" s="1" t="s">
        <v>1049</v>
      </c>
      <c r="C145" s="1" t="s">
        <v>1048</v>
      </c>
      <c r="R145" s="1"/>
      <c r="S145" s="1"/>
      <c r="T145" s="1"/>
      <c r="U145" s="1"/>
      <c r="V145" s="1"/>
      <c r="BF145" s="9" t="s">
        <v>1049</v>
      </c>
      <c r="BG145" s="1">
        <v>144</v>
      </c>
    </row>
    <row r="146" spans="1:59">
      <c r="A146" s="1" t="str">
        <f t="shared" si="29"/>
        <v>#comment(above,nsize=[15],size=[30],num=[10])</v>
      </c>
      <c r="B146" s="1" t="s">
        <v>1049</v>
      </c>
      <c r="C146" s="1" t="s">
        <v>1108</v>
      </c>
      <c r="R146" s="1"/>
      <c r="S146" s="1"/>
      <c r="T146" s="1"/>
      <c r="U146" s="1"/>
      <c r="V146" s="1"/>
      <c r="BF146" s="9" t="s">
        <v>1049</v>
      </c>
      <c r="BG146" s="1">
        <v>145</v>
      </c>
    </row>
    <row r="147" spans="1:59">
      <c r="A147" s="1" t="str">
        <f t="shared" si="29"/>
        <v>&amp;br;&amp;br;</v>
      </c>
      <c r="B147" s="1" t="s">
        <v>1049</v>
      </c>
      <c r="C147" s="1" t="s">
        <v>1097</v>
      </c>
      <c r="R147" s="1"/>
      <c r="S147" s="1"/>
      <c r="T147" s="1"/>
      <c r="U147" s="1"/>
      <c r="V147" s="1"/>
      <c r="BF147" s="9" t="s">
        <v>1049</v>
      </c>
      <c r="BG147" s="1">
        <v>146</v>
      </c>
    </row>
    <row r="148" spans="1:59">
      <c r="A148" s="1" t="str">
        <f t="shared" si="29"/>
        <v/>
      </c>
      <c r="B148" s="1" t="s">
        <v>1049</v>
      </c>
      <c r="Q148" s="5"/>
      <c r="R148" s="6"/>
      <c r="S148" s="6"/>
      <c r="T148" s="6"/>
      <c r="U148" s="6"/>
      <c r="V148" s="7"/>
      <c r="W148" s="8">
        <v>12</v>
      </c>
      <c r="X148" s="5"/>
      <c r="Y148" s="26"/>
      <c r="Z148" s="26"/>
      <c r="AA148" s="27"/>
      <c r="BF148" s="9" t="s">
        <v>1049</v>
      </c>
      <c r="BG148" s="1">
        <v>147</v>
      </c>
    </row>
    <row r="149" spans="1:59">
      <c r="A149" s="1" t="str">
        <f t="shared" si="29"/>
        <v>*ハンウィアーの要塞/Hanweir Battlements</v>
      </c>
      <c r="B149" s="1" t="s">
        <v>1049</v>
      </c>
      <c r="C149" s="1" t="str">
        <f>"*"&amp;R149&amp;"/"&amp;T149</f>
        <v>*ハンウィアーの要塞/Hanweir Battlements</v>
      </c>
      <c r="Q149" s="9" t="s">
        <v>3</v>
      </c>
      <c r="R149" s="10" t="str">
        <f>INDEX(AJ:AJ,W148+1)</f>
        <v>ハンウィアーの要塞</v>
      </c>
      <c r="S149" s="11" t="s">
        <v>4</v>
      </c>
      <c r="T149" s="10" t="str">
        <f>INDEX(AK:AK,W148+1)</f>
        <v>Hanweir Battlements</v>
      </c>
      <c r="U149" s="11"/>
      <c r="V149" s="12"/>
      <c r="W149" s="13"/>
      <c r="X149" s="9"/>
      <c r="Y149" s="28"/>
      <c r="Z149" s="28"/>
      <c r="AA149" s="29"/>
      <c r="BF149" s="9" t="s">
        <v>1049</v>
      </c>
      <c r="BG149" s="1">
        <v>148</v>
      </c>
    </row>
    <row r="150" spans="1:59">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赤</v>
      </c>
      <c r="S150" s="15" t="s">
        <v>1</v>
      </c>
      <c r="T150" s="10" t="str">
        <f>INDEX(AG:AG,W148+1)</f>
        <v>レア</v>
      </c>
      <c r="U150" s="15" t="s">
        <v>2</v>
      </c>
      <c r="V150" s="10">
        <f>INDEX(AI:AI,W148+1)</f>
        <v>17</v>
      </c>
      <c r="W150" s="16"/>
      <c r="X150" s="10" t="str">
        <f>INDEX(AQ:AQ,W148+1)</f>
        <v>あなたのターン開始時に、あなたは2マナを得る。</v>
      </c>
      <c r="Y150" s="28"/>
      <c r="Z150" s="28"/>
      <c r="AA150" s="29"/>
      <c r="BF150" s="9" t="s">
        <v>1049</v>
      </c>
      <c r="BG150" s="1">
        <v>149</v>
      </c>
    </row>
    <row r="151" spans="1:59">
      <c r="A151" s="1" t="str">
        <f t="shared" si="29"/>
        <v>|色|赤|レアリティ|レア|マナコスト|17|</v>
      </c>
      <c r="B151" s="1" t="s">
        <v>1049</v>
      </c>
      <c r="C151" s="1" t="s">
        <v>1069</v>
      </c>
      <c r="D151" s="4" t="s">
        <v>0</v>
      </c>
      <c r="E151" s="1" t="s">
        <v>1069</v>
      </c>
      <c r="F151" s="1" t="str">
        <f>IF(R150=0,"",R150)</f>
        <v>赤</v>
      </c>
      <c r="G151" s="1" t="s">
        <v>1069</v>
      </c>
      <c r="H151" s="4" t="s">
        <v>1073</v>
      </c>
      <c r="I151" s="1" t="s">
        <v>1069</v>
      </c>
      <c r="J151" s="1" t="str">
        <f>IF(T150=0,"",T150)</f>
        <v>レア</v>
      </c>
      <c r="K151" s="1" t="s">
        <v>1069</v>
      </c>
      <c r="L151" s="4" t="s">
        <v>1074</v>
      </c>
      <c r="M151" s="1" t="s">
        <v>1069</v>
      </c>
      <c r="N151" s="1">
        <f>IF(V150=0,"",V150)</f>
        <v>17</v>
      </c>
      <c r="O151" s="1" t="s">
        <v>1069</v>
      </c>
      <c r="Q151" s="9" t="s">
        <v>5</v>
      </c>
      <c r="R151" s="10" t="str">
        <f>INDEX(AL:AL,W148+1)</f>
        <v>クリーチャー</v>
      </c>
      <c r="S151" s="15" t="s">
        <v>1075</v>
      </c>
      <c r="T151" s="10" t="str">
        <f>INDEX(AN:AN,W148+1)</f>
        <v>騎士</v>
      </c>
      <c r="U151" s="10">
        <f>INDEX(AO:AO,W148+1)</f>
        <v>0</v>
      </c>
      <c r="V151" s="10">
        <f>INDEX(AP:AP,W148+1)</f>
        <v>0</v>
      </c>
      <c r="W151" s="16"/>
      <c r="X151" s="10" t="str">
        <f>INDEX(AZ:AZ,W148+1)</f>
        <v>あな</v>
      </c>
      <c r="Y151" s="10" t="str">
        <f>INDEX(BA:BA,W148+1)</f>
        <v/>
      </c>
      <c r="Z151" s="10" t="str">
        <f>INDEX(BB:BB,W148+1)</f>
        <v/>
      </c>
      <c r="AA151" s="10">
        <f>INDEX(BC:BC,W148+1)</f>
        <v>0</v>
      </c>
      <c r="BF151" s="9" t="s">
        <v>1049</v>
      </c>
      <c r="BG151" s="1">
        <v>150</v>
      </c>
    </row>
    <row r="152" spans="1:59">
      <c r="A152" s="1" t="str">
        <f t="shared" si="29"/>
        <v>|種別|クリーチャー|サブタイプ|騎士|||</v>
      </c>
      <c r="B152" s="1" t="s">
        <v>1049</v>
      </c>
      <c r="C152" s="1" t="s">
        <v>1069</v>
      </c>
      <c r="D152" s="4" t="s">
        <v>5</v>
      </c>
      <c r="E152" s="1" t="s">
        <v>1069</v>
      </c>
      <c r="F152" s="1" t="str">
        <f>IF(R151=0,"",R151)</f>
        <v>クリーチャー</v>
      </c>
      <c r="G152" s="1" t="s">
        <v>1069</v>
      </c>
      <c r="H152" s="4" t="s">
        <v>1078</v>
      </c>
      <c r="I152" s="1" t="s">
        <v>1069</v>
      </c>
      <c r="J152" s="1" t="str">
        <f>IF(T151=0,"",T151)</f>
        <v>騎士</v>
      </c>
      <c r="K152" s="1" t="s">
        <v>1069</v>
      </c>
      <c r="L152" s="1" t="str">
        <f>IF(U151=0,"",U151)</f>
        <v/>
      </c>
      <c r="M152" s="1" t="s">
        <v>1069</v>
      </c>
      <c r="N152" s="1" t="str">
        <f>IF(V151=0,"",V151)</f>
        <v/>
      </c>
      <c r="O152" s="1" t="s">
        <v>1069</v>
      </c>
      <c r="Q152" s="9" t="s">
        <v>1079</v>
      </c>
      <c r="R152" s="10" t="str">
        <f>INDEX(BD:BD,W148+1)</f>
        <v>あなたのターン開始時に、あなたは2マナを得る。&amp;br;このクリーチャーはハンウィアー守備隊と合体する。</v>
      </c>
      <c r="S152" s="11"/>
      <c r="T152" s="11"/>
      <c r="U152" s="11"/>
      <c r="V152" s="12"/>
      <c r="W152" s="16"/>
      <c r="X152" s="8"/>
      <c r="Y152" s="8"/>
      <c r="Z152" s="8"/>
      <c r="AA152" s="30"/>
      <c r="BF152" s="9" t="s">
        <v>1049</v>
      </c>
      <c r="BG152" s="1">
        <v>151</v>
      </c>
    </row>
    <row r="153" spans="1:59">
      <c r="A153" s="1" t="str">
        <f t="shared" si="29"/>
        <v>|テキスト|&gt;|&gt;|&gt;|&gt;|あなたのターン開始時に、あなたは2マナを得る。&amp;br;このクリーチャーはハンウィアー守備隊と合体する。|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あなたのターン開始時に、あなたは2マナを得る。&amp;br;このクリーチャーはハンウィアー守備隊と合体する。</v>
      </c>
      <c r="O153" s="1" t="s">
        <v>1069</v>
      </c>
      <c r="Q153" s="14" t="s">
        <v>21</v>
      </c>
      <c r="R153" s="10" t="str">
        <f>INDEX(BE:BE,W148+1)</f>
        <v>At the beginning of your turn, you gain 2 mana.&amp;br;This creature Melds with Hanweir Garrison.</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row>
    <row r="154" spans="1:59">
      <c r="A154" s="1" t="str">
        <f t="shared" si="29"/>
        <v>|英テキスト|&gt;|&gt;|&gt;|&gt;|At the beginning of your turn, you gain 2 mana.&amp;br;This creature Melds with Hanweir Garrison.|</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At the beginning of your turn, you gain 2 mana.&amp;br;This creature Melds with Hanweir Garrison.</v>
      </c>
      <c r="O154" s="1" t="s">
        <v>1069</v>
      </c>
      <c r="Q154" s="9" t="s">
        <v>12</v>
      </c>
      <c r="R154" s="10" t="str">
        <f>IF(INDEX(AX:AX,W148+1)="",0,INDEX(AX:AX,W148+1)&amp;"/"&amp;INDEX(AY:AY,W148+1))</f>
        <v>1/11</v>
      </c>
      <c r="S154" s="11"/>
      <c r="T154" s="11"/>
      <c r="U154" s="11"/>
      <c r="V154" s="12"/>
      <c r="W154" s="16"/>
      <c r="X154" s="9"/>
      <c r="Y154" s="28"/>
      <c r="Z154" s="28"/>
      <c r="AA154" s="29"/>
      <c r="BF154" s="9" t="s">
        <v>1049</v>
      </c>
      <c r="BG154" s="1">
        <v>153</v>
      </c>
    </row>
    <row r="155" spans="1:59">
      <c r="A155" s="1" t="str">
        <f t="shared" si="29"/>
        <v>|PT|&gt;|1/11|シールド数|&gt;||</v>
      </c>
      <c r="B155" s="1" t="s">
        <v>1049</v>
      </c>
      <c r="C155" s="1" t="s">
        <v>1069</v>
      </c>
      <c r="D155" s="1" t="s">
        <v>12</v>
      </c>
      <c r="E155" s="1" t="s">
        <v>1069</v>
      </c>
      <c r="F155" s="1" t="s">
        <v>1083</v>
      </c>
      <c r="G155" s="1" t="s">
        <v>1069</v>
      </c>
      <c r="H155" s="1" t="str">
        <f>IF(R154=0,"",R154)</f>
        <v>1/11</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row>
    <row r="156" spans="1:59">
      <c r="A156" s="1" t="str">
        <f t="shared" si="29"/>
        <v>&amp;br;&amp;br;</v>
      </c>
      <c r="B156" s="1" t="s">
        <v>1049</v>
      </c>
      <c r="C156" s="1" t="s">
        <v>1097</v>
      </c>
      <c r="R156" s="1"/>
      <c r="S156" s="1"/>
      <c r="T156" s="1"/>
      <c r="U156" s="1"/>
      <c r="V156" s="1"/>
      <c r="BF156" s="9" t="s">
        <v>1049</v>
      </c>
      <c r="BG156" s="1">
        <v>155</v>
      </c>
    </row>
    <row r="157" spans="1:59">
      <c r="A157" s="1" t="str">
        <f t="shared" si="29"/>
        <v>#back(text=戻る,left)</v>
      </c>
      <c r="B157" s="1" t="s">
        <v>1049</v>
      </c>
      <c r="C157" s="1" t="s">
        <v>1100</v>
      </c>
      <c r="R157" s="1"/>
      <c r="S157" s="1"/>
      <c r="T157" s="1"/>
      <c r="U157" s="1"/>
      <c r="V157" s="1"/>
      <c r="BF157" s="9" t="s">
        <v>1049</v>
      </c>
      <c r="BG157" s="1">
        <v>156</v>
      </c>
    </row>
    <row r="158" spans="1:59">
      <c r="A158" s="1" t="str">
        <f t="shared" si="29"/>
        <v>&amp;br;</v>
      </c>
      <c r="B158" s="1" t="s">
        <v>1049</v>
      </c>
      <c r="C158" s="1" t="s">
        <v>1048</v>
      </c>
      <c r="R158" s="1"/>
      <c r="S158" s="1"/>
      <c r="T158" s="1"/>
      <c r="U158" s="1"/>
      <c r="V158" s="1"/>
      <c r="BF158" s="9" t="s">
        <v>1049</v>
      </c>
      <c r="BG158" s="1">
        <v>157</v>
      </c>
    </row>
    <row r="159" spans="1:59">
      <c r="A159" s="1" t="str">
        <f t="shared" si="29"/>
        <v>#comment(above,nsize=[15],size=[30],num=[10])</v>
      </c>
      <c r="B159" s="1" t="s">
        <v>1049</v>
      </c>
      <c r="C159" s="1" t="s">
        <v>1108</v>
      </c>
      <c r="R159" s="1"/>
      <c r="S159" s="1"/>
      <c r="T159" s="1"/>
      <c r="U159" s="1"/>
      <c r="V159" s="1"/>
      <c r="BF159" s="9" t="s">
        <v>1049</v>
      </c>
      <c r="BG159" s="1">
        <v>158</v>
      </c>
    </row>
    <row r="160" spans="1:59">
      <c r="A160" s="1" t="str">
        <f t="shared" si="29"/>
        <v>&amp;br;&amp;br;</v>
      </c>
      <c r="B160" s="1" t="s">
        <v>1049</v>
      </c>
      <c r="C160" s="1" t="s">
        <v>1097</v>
      </c>
      <c r="R160" s="1"/>
      <c r="S160" s="1"/>
      <c r="T160" s="1"/>
      <c r="U160" s="1"/>
      <c r="V160" s="1"/>
      <c r="BF160" s="9" t="s">
        <v>1049</v>
      </c>
      <c r="BG160" s="1">
        <v>159</v>
      </c>
    </row>
    <row r="161" spans="1:59">
      <c r="A161" s="1" t="str">
        <f t="shared" si="29"/>
        <v/>
      </c>
      <c r="B161" s="1" t="s">
        <v>1049</v>
      </c>
      <c r="Q161" s="5"/>
      <c r="R161" s="6"/>
      <c r="S161" s="6"/>
      <c r="T161" s="6"/>
      <c r="U161" s="6"/>
      <c r="V161" s="7"/>
      <c r="W161" s="8">
        <v>13</v>
      </c>
      <c r="X161" s="5"/>
      <c r="Y161" s="26"/>
      <c r="Z161" s="26"/>
      <c r="AA161" s="27"/>
      <c r="BF161" s="9" t="s">
        <v>1049</v>
      </c>
      <c r="BG161" s="1">
        <v>160</v>
      </c>
    </row>
    <row r="162" spans="1:59">
      <c r="A162" s="1" t="str">
        <f t="shared" si="29"/>
        <v>*のたうつ居住区、ハンウィアー/Hanweir, the Writhing Township</v>
      </c>
      <c r="B162" s="1" t="s">
        <v>1049</v>
      </c>
      <c r="C162" s="1" t="str">
        <f>"*"&amp;R162&amp;"/"&amp;T162</f>
        <v>*のたうつ居住区、ハンウィアー/Hanweir, the Writhing Township</v>
      </c>
      <c r="Q162" s="9" t="s">
        <v>3</v>
      </c>
      <c r="R162" s="10" t="str">
        <f>INDEX(AJ:AJ,W161+1)</f>
        <v>のたうつ居住区、ハンウィアー</v>
      </c>
      <c r="S162" s="11" t="s">
        <v>4</v>
      </c>
      <c r="T162" s="10" t="str">
        <f>INDEX(AK:AK,W161+1)</f>
        <v>Hanweir, the Writhing Township</v>
      </c>
      <c r="U162" s="11"/>
      <c r="V162" s="12"/>
      <c r="W162" s="13"/>
      <c r="X162" s="9"/>
      <c r="Y162" s="28"/>
      <c r="Z162" s="28"/>
      <c r="AA162" s="29"/>
      <c r="BF162" s="9" t="s">
        <v>1049</v>
      </c>
      <c r="BG162" s="1">
        <v>161</v>
      </c>
    </row>
    <row r="163" spans="1:59">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赤</v>
      </c>
      <c r="S163" s="15" t="s">
        <v>1</v>
      </c>
      <c r="T163" s="10" t="str">
        <f>INDEX(AG:AG,W161+1)</f>
        <v>レア</v>
      </c>
      <c r="U163" s="15" t="s">
        <v>2</v>
      </c>
      <c r="V163" s="10">
        <f>INDEX(AI:AI,W161+1)</f>
        <v>1</v>
      </c>
      <c r="W163" s="16"/>
      <c r="X163" s="10" t="str">
        <f>INDEX(AQ:AQ,W161+1)</f>
        <v>トランプル 速攻</v>
      </c>
      <c r="Y163" s="28"/>
      <c r="Z163" s="28"/>
      <c r="AA163" s="29"/>
      <c r="BF163" s="9" t="s">
        <v>1049</v>
      </c>
      <c r="BG163" s="1">
        <v>162</v>
      </c>
    </row>
    <row r="164" spans="1:59">
      <c r="A164" s="1" t="str">
        <f t="shared" si="29"/>
        <v>|色|赤|レアリティ|レア|マナコスト|1|</v>
      </c>
      <c r="B164" s="1" t="s">
        <v>1049</v>
      </c>
      <c r="C164" s="1" t="s">
        <v>1069</v>
      </c>
      <c r="D164" s="4" t="s">
        <v>0</v>
      </c>
      <c r="E164" s="1" t="s">
        <v>1069</v>
      </c>
      <c r="F164" s="1" t="str">
        <f>IF(R163=0,"",R163)</f>
        <v>赤</v>
      </c>
      <c r="G164" s="1" t="s">
        <v>1069</v>
      </c>
      <c r="H164" s="4" t="s">
        <v>1073</v>
      </c>
      <c r="I164" s="1" t="s">
        <v>1069</v>
      </c>
      <c r="J164" s="1" t="str">
        <f>IF(T163=0,"",T163)</f>
        <v>レア</v>
      </c>
      <c r="K164" s="1" t="s">
        <v>1069</v>
      </c>
      <c r="L164" s="4" t="s">
        <v>1074</v>
      </c>
      <c r="M164" s="1" t="s">
        <v>1069</v>
      </c>
      <c r="N164" s="1">
        <f>IF(V163=0,"",V163)</f>
        <v>1</v>
      </c>
      <c r="O164" s="1" t="s">
        <v>1069</v>
      </c>
      <c r="Q164" s="9" t="s">
        <v>5</v>
      </c>
      <c r="R164" s="10" t="str">
        <f>INDEX(AL:AL,W161+1)</f>
        <v>クリーチャー</v>
      </c>
      <c r="S164" s="15" t="s">
        <v>1075</v>
      </c>
      <c r="T164" s="10" t="str">
        <f>INDEX(AN:AN,W161+1)</f>
        <v>エルドラージ</v>
      </c>
      <c r="U164" s="10" t="str">
        <f>INDEX(AO:AO,W161+1)</f>
        <v>ウーズ</v>
      </c>
      <c r="V164" s="10">
        <f>INDEX(AP:AP,W161+1)</f>
        <v>0</v>
      </c>
      <c r="W164" s="16"/>
      <c r="X164" s="10" t="str">
        <f>INDEX(AZ:AZ,W161+1)</f>
        <v>トラ</v>
      </c>
      <c r="Y164" s="10" t="str">
        <f>INDEX(BA:BA,W161+1)</f>
        <v>速攻</v>
      </c>
      <c r="Z164" s="10" t="str">
        <f>INDEX(BB:BB,W161+1)</f>
        <v/>
      </c>
      <c r="AA164" s="10">
        <f>INDEX(BC:BC,W161+1)</f>
        <v>0</v>
      </c>
      <c r="BF164" s="9" t="s">
        <v>1049</v>
      </c>
      <c r="BG164" s="1">
        <v>163</v>
      </c>
    </row>
    <row r="165" spans="1:59">
      <c r="A165" s="1" t="str">
        <f t="shared" si="29"/>
        <v>|種別|クリーチャー|サブタイプ|エルドラージ|ウーズ||</v>
      </c>
      <c r="B165" s="1" t="s">
        <v>1049</v>
      </c>
      <c r="C165" s="1" t="s">
        <v>1069</v>
      </c>
      <c r="D165" s="4" t="s">
        <v>5</v>
      </c>
      <c r="E165" s="1" t="s">
        <v>1069</v>
      </c>
      <c r="F165" s="1" t="str">
        <f>IF(R164=0,"",R164)</f>
        <v>クリーチャー</v>
      </c>
      <c r="G165" s="1" t="s">
        <v>1069</v>
      </c>
      <c r="H165" s="4" t="s">
        <v>1078</v>
      </c>
      <c r="I165" s="1" t="s">
        <v>1069</v>
      </c>
      <c r="J165" s="1" t="str">
        <f>IF(T164=0,"",T164)</f>
        <v>エルドラージ</v>
      </c>
      <c r="K165" s="1" t="s">
        <v>1069</v>
      </c>
      <c r="L165" s="1" t="str">
        <f>IF(U164=0,"",U164)</f>
        <v>ウーズ</v>
      </c>
      <c r="M165" s="1" t="s">
        <v>1069</v>
      </c>
      <c r="N165" s="1" t="str">
        <f>IF(V164=0,"",V164)</f>
        <v/>
      </c>
      <c r="O165" s="1" t="s">
        <v>1069</v>
      </c>
      <c r="Q165" s="9" t="s">
        <v>1079</v>
      </c>
      <c r="R165" s="10" t="str">
        <f>INDEX(BD:BD,W161+1)</f>
        <v>トランプル 速攻&amp;br;あなたが、合体してこのクリーチャーになったクリーチャー2体のうち一方を唱えた場合、代わりにこのクリーチャーを強化する。&amp;br;(このクリーチャーが攻撃するたび、3/2のエルドラージ・ホラー・トークンを1体召喚する。)</v>
      </c>
      <c r="S165" s="11"/>
      <c r="T165" s="11"/>
      <c r="U165" s="11"/>
      <c r="V165" s="12"/>
      <c r="W165" s="16"/>
      <c r="X165" s="8"/>
      <c r="Y165" s="8"/>
      <c r="Z165" s="8"/>
      <c r="AA165" s="30"/>
      <c r="BF165" s="9" t="s">
        <v>1049</v>
      </c>
      <c r="BG165" s="1">
        <v>164</v>
      </c>
    </row>
    <row r="166" spans="1:59">
      <c r="A166" s="1" t="str">
        <f t="shared" si="29"/>
        <v>|テキスト|&gt;|&gt;|&gt;|&gt;|トランプル 速攻&amp;br;あなたが、合体してこのクリーチャーになったクリーチャー2体のうち一方を唱えた場合、代わりにこのクリーチャーを強化する。&amp;br;(このクリーチャーが攻撃するたび、3/2のエルドラージ・ホラー・トークンを1体召喚する。)|</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トランプル 速攻&amp;br;あなたが、合体してこのクリーチャーになったクリーチャー2体のうち一方を唱えた場合、代わりにこのクリーチャーを強化する。&amp;br;(このクリーチャーが攻撃するたび、3/2のエルドラージ・ホラー・トークンを1体召喚する。)</v>
      </c>
      <c r="O166" s="1" t="s">
        <v>1069</v>
      </c>
      <c r="Q166" s="14" t="s">
        <v>21</v>
      </c>
      <c r="R166" s="10" t="str">
        <f>INDEX(BE:BE,W161+1)</f>
        <v>When this creature attacks, summon 1 3/2 Eldrazi Horror token.&amp;br;If you cast any of two creatures used to Meld  into this creature, this creature is Reinforced instead.</v>
      </c>
      <c r="S166" s="11" t="s">
        <v>1173</v>
      </c>
      <c r="T166" s="10" t="str">
        <f>IF(X166="","",X166&amp;IF(Y166="",""," "&amp;Y166)&amp;IF(Z166="",""," "&amp;Z166)&amp;IF(AA166="",""," "&amp;AA166))</f>
        <v>Trample Haste  </v>
      </c>
      <c r="U166" s="11"/>
      <c r="V166" s="12"/>
      <c r="W166" s="16" t="s">
        <v>1084</v>
      </c>
      <c r="X166" s="9" t="str">
        <f t="shared" ref="X166:AA166" si="35">IF(ISERROR(IF(LEN(X165)&gt;1,X165,VLOOKUP(X164,$AC:$AD,2,FALSE))),"",IF(LEN(X165)&gt;1,X165,VLOOKUP(X164,$AC:$AD,2,FALSE)))</f>
        <v>Trample</v>
      </c>
      <c r="Y166" s="9" t="str">
        <f t="shared" si="35"/>
        <v>Haste</v>
      </c>
      <c r="Z166" s="9" t="str">
        <f t="shared" si="35"/>
        <v/>
      </c>
      <c r="AA166" s="9" t="str">
        <f t="shared" si="35"/>
        <v> </v>
      </c>
      <c r="BF166" s="9" t="s">
        <v>1049</v>
      </c>
      <c r="BG166" s="1">
        <v>165</v>
      </c>
    </row>
    <row r="167" spans="1:59">
      <c r="A167" s="1" t="str">
        <f t="shared" si="29"/>
        <v>|英テキスト|&gt;|&gt;|&gt;|&gt;|Trample Haste  &amp;br;When this creature attacks, summon 1 3/2 Eldrazi Horror token.&amp;br;If you cast any of two creatures used to Meld  into this creature, this creature is Reinforced instead.|</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Trample Haste  &amp;br;When this creature attacks, summon 1 3/2 Eldrazi Horror token.&amp;br;If you cast any of two creatures used to Meld  into this creature, this creature is Reinforced instead.</v>
      </c>
      <c r="O167" s="1" t="s">
        <v>1069</v>
      </c>
      <c r="Q167" s="9" t="s">
        <v>12</v>
      </c>
      <c r="R167" s="10" t="str">
        <f>IF(INDEX(AX:AX,W161+1)="",0,INDEX(AX:AX,W161+1)&amp;"/"&amp;INDEX(AY:AY,W161+1))</f>
        <v>8/8</v>
      </c>
      <c r="S167" s="11"/>
      <c r="T167" s="11"/>
      <c r="U167" s="11"/>
      <c r="V167" s="12"/>
      <c r="W167" s="16"/>
      <c r="X167" s="9"/>
      <c r="Y167" s="28"/>
      <c r="Z167" s="28"/>
      <c r="AA167" s="29"/>
      <c r="BF167" s="9" t="s">
        <v>1049</v>
      </c>
      <c r="BG167" s="1">
        <v>166</v>
      </c>
    </row>
    <row r="168" spans="1:59">
      <c r="A168" s="1" t="str">
        <f t="shared" si="29"/>
        <v>|PT|&gt;|8/8|シールド数|&gt;||</v>
      </c>
      <c r="B168" s="1" t="s">
        <v>1049</v>
      </c>
      <c r="C168" s="1" t="s">
        <v>1069</v>
      </c>
      <c r="D168" s="1" t="s">
        <v>12</v>
      </c>
      <c r="E168" s="1" t="s">
        <v>1069</v>
      </c>
      <c r="F168" s="1" t="s">
        <v>1083</v>
      </c>
      <c r="G168" s="1" t="s">
        <v>1069</v>
      </c>
      <c r="H168" s="1" t="str">
        <f>IF(R167=0,"",R167)</f>
        <v>8/8</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row>
    <row r="169" spans="1:59">
      <c r="A169" s="1" t="str">
        <f t="shared" si="29"/>
        <v>&amp;br;&amp;br;</v>
      </c>
      <c r="B169" s="1" t="s">
        <v>1049</v>
      </c>
      <c r="C169" s="1" t="s">
        <v>1097</v>
      </c>
      <c r="R169" s="1"/>
      <c r="S169" s="1"/>
      <c r="T169" s="1"/>
      <c r="U169" s="1"/>
      <c r="V169" s="1"/>
      <c r="BF169" s="9" t="s">
        <v>1049</v>
      </c>
      <c r="BG169" s="1">
        <v>168</v>
      </c>
    </row>
    <row r="170" spans="1:59">
      <c r="A170" s="1" t="str">
        <f t="shared" si="29"/>
        <v>#back(text=戻る,left)</v>
      </c>
      <c r="B170" s="1" t="s">
        <v>1049</v>
      </c>
      <c r="C170" s="1" t="s">
        <v>1100</v>
      </c>
      <c r="R170" s="1"/>
      <c r="S170" s="1"/>
      <c r="T170" s="1"/>
      <c r="U170" s="1"/>
      <c r="V170" s="1"/>
      <c r="BF170" s="9" t="s">
        <v>1049</v>
      </c>
      <c r="BG170" s="1">
        <v>169</v>
      </c>
    </row>
    <row r="171" spans="1:59">
      <c r="A171" s="1" t="str">
        <f t="shared" si="29"/>
        <v>&amp;br;</v>
      </c>
      <c r="B171" s="1" t="s">
        <v>1049</v>
      </c>
      <c r="C171" s="1" t="s">
        <v>1048</v>
      </c>
      <c r="R171" s="1"/>
      <c r="S171" s="1"/>
      <c r="T171" s="1"/>
      <c r="U171" s="1"/>
      <c r="V171" s="1"/>
      <c r="BF171" s="9" t="s">
        <v>1049</v>
      </c>
      <c r="BG171" s="1">
        <v>170</v>
      </c>
    </row>
    <row r="172" spans="1:59">
      <c r="A172" s="1" t="str">
        <f t="shared" si="29"/>
        <v>#comment(above,nsize=[15],size=[30],num=[10])</v>
      </c>
      <c r="B172" s="1" t="s">
        <v>1049</v>
      </c>
      <c r="C172" s="1" t="s">
        <v>1108</v>
      </c>
      <c r="R172" s="1"/>
      <c r="S172" s="1"/>
      <c r="T172" s="1"/>
      <c r="U172" s="1"/>
      <c r="V172" s="1"/>
      <c r="BF172" s="9" t="s">
        <v>1049</v>
      </c>
      <c r="BG172" s="1">
        <v>171</v>
      </c>
    </row>
    <row r="173" spans="1:59">
      <c r="A173" s="1" t="str">
        <f t="shared" si="29"/>
        <v>&amp;br;&amp;br;</v>
      </c>
      <c r="B173" s="1" t="s">
        <v>1049</v>
      </c>
      <c r="C173" s="1" t="s">
        <v>1097</v>
      </c>
      <c r="R173" s="1"/>
      <c r="S173" s="1"/>
      <c r="T173" s="1"/>
      <c r="U173" s="1"/>
      <c r="V173" s="1"/>
      <c r="BF173" s="9" t="s">
        <v>1049</v>
      </c>
      <c r="BG173" s="1">
        <v>172</v>
      </c>
    </row>
    <row r="174" spans="1:59">
      <c r="A174" s="1" t="str">
        <f t="shared" si="29"/>
        <v/>
      </c>
      <c r="B174" s="1" t="s">
        <v>1049</v>
      </c>
      <c r="Q174" s="5"/>
      <c r="R174" s="6"/>
      <c r="S174" s="6"/>
      <c r="T174" s="6"/>
      <c r="U174" s="6"/>
      <c r="V174" s="7"/>
      <c r="W174" s="8">
        <v>14</v>
      </c>
      <c r="X174" s="5"/>
      <c r="Y174" s="26"/>
      <c r="Z174" s="26"/>
      <c r="AA174" s="27"/>
      <c r="BF174" s="9" t="s">
        <v>1049</v>
      </c>
      <c r="BG174" s="1">
        <v>173</v>
      </c>
    </row>
    <row r="175" spans="1:59">
      <c r="A175" s="1" t="str">
        <f t="shared" si="29"/>
        <v>*鏡翼のドラゴン/Mirrorwing Dragon</v>
      </c>
      <c r="B175" s="1" t="s">
        <v>1049</v>
      </c>
      <c r="C175" s="1" t="str">
        <f>"*"&amp;R175&amp;"/"&amp;T175</f>
        <v>*鏡翼のドラゴン/Mirrorwing Dragon</v>
      </c>
      <c r="Q175" s="9" t="s">
        <v>3</v>
      </c>
      <c r="R175" s="10" t="str">
        <f>INDEX(AJ:AJ,W174+1)</f>
        <v>鏡翼のドラゴン</v>
      </c>
      <c r="S175" s="11" t="s">
        <v>4</v>
      </c>
      <c r="T175" s="10" t="str">
        <f>INDEX(AK:AK,W174+1)</f>
        <v>Mirrorwing Dragon</v>
      </c>
      <c r="U175" s="11"/>
      <c r="V175" s="12"/>
      <c r="W175" s="13"/>
      <c r="X175" s="9"/>
      <c r="Y175" s="28"/>
      <c r="Z175" s="28"/>
      <c r="AA175" s="29"/>
      <c r="BF175" s="9" t="s">
        <v>1049</v>
      </c>
      <c r="BG175" s="1">
        <v>174</v>
      </c>
    </row>
    <row r="176" spans="1:59">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赤</v>
      </c>
      <c r="S176" s="15" t="s">
        <v>1</v>
      </c>
      <c r="T176" s="10" t="str">
        <f>INDEX(AG:AG,W174+1)</f>
        <v>神話レア</v>
      </c>
      <c r="U176" s="15" t="s">
        <v>2</v>
      </c>
      <c r="V176" s="10">
        <f>INDEX(AI:AI,W174+1)</f>
        <v>20</v>
      </c>
      <c r="W176" s="16"/>
      <c r="X176" s="10" t="str">
        <f>INDEX(AQ:AQ,W174+1)</f>
        <v>飛行</v>
      </c>
      <c r="Y176" s="28"/>
      <c r="Z176" s="28"/>
      <c r="AA176" s="29"/>
      <c r="BF176" s="9" t="s">
        <v>1049</v>
      </c>
      <c r="BG176" s="1">
        <v>175</v>
      </c>
    </row>
    <row r="177" spans="1:59">
      <c r="A177" s="1" t="str">
        <f t="shared" si="29"/>
        <v>|色|赤|レアリティ|神話レア|マナコスト|20|</v>
      </c>
      <c r="B177" s="1" t="s">
        <v>1049</v>
      </c>
      <c r="C177" s="1" t="s">
        <v>1069</v>
      </c>
      <c r="D177" s="4" t="s">
        <v>0</v>
      </c>
      <c r="E177" s="1" t="s">
        <v>1069</v>
      </c>
      <c r="F177" s="1" t="str">
        <f>IF(R176=0,"",R176)</f>
        <v>赤</v>
      </c>
      <c r="G177" s="1" t="s">
        <v>1069</v>
      </c>
      <c r="H177" s="4" t="s">
        <v>1073</v>
      </c>
      <c r="I177" s="1" t="s">
        <v>1069</v>
      </c>
      <c r="J177" s="1" t="str">
        <f>IF(T176=0,"",T176)</f>
        <v>神話レア</v>
      </c>
      <c r="K177" s="1" t="s">
        <v>1069</v>
      </c>
      <c r="L177" s="4" t="s">
        <v>1074</v>
      </c>
      <c r="M177" s="1" t="s">
        <v>1069</v>
      </c>
      <c r="N177" s="1">
        <f>IF(V176=0,"",V176)</f>
        <v>20</v>
      </c>
      <c r="O177" s="1" t="s">
        <v>1069</v>
      </c>
      <c r="Q177" s="9" t="s">
        <v>5</v>
      </c>
      <c r="R177" s="10" t="str">
        <f>INDEX(AL:AL,W174+1)</f>
        <v>クリーチャー</v>
      </c>
      <c r="S177" s="15" t="s">
        <v>1075</v>
      </c>
      <c r="T177" s="10" t="str">
        <f>INDEX(AN:AN,W174+1)</f>
        <v>ドラゴン</v>
      </c>
      <c r="U177" s="10">
        <f>INDEX(AO:AO,W174+1)</f>
        <v>0</v>
      </c>
      <c r="V177" s="10">
        <f>INDEX(AP:AP,W174+1)</f>
        <v>0</v>
      </c>
      <c r="W177" s="16"/>
      <c r="X177" s="10" t="str">
        <f>INDEX(AZ:AZ,W174+1)</f>
        <v>飛行</v>
      </c>
      <c r="Y177" s="10" t="str">
        <f>INDEX(BA:BA,W174+1)</f>
        <v/>
      </c>
      <c r="Z177" s="10" t="str">
        <f>INDEX(BB:BB,W174+1)</f>
        <v/>
      </c>
      <c r="AA177" s="10">
        <f>INDEX(BC:BC,W174+1)</f>
        <v>0</v>
      </c>
      <c r="BF177" s="9" t="s">
        <v>1049</v>
      </c>
      <c r="BG177" s="1">
        <v>176</v>
      </c>
    </row>
    <row r="178" spans="1:59">
      <c r="A178" s="1" t="str">
        <f t="shared" si="29"/>
        <v>|種別|クリーチャー|サブタイプ|ドラゴン|||</v>
      </c>
      <c r="B178" s="1" t="s">
        <v>1049</v>
      </c>
      <c r="C178" s="1" t="s">
        <v>1069</v>
      </c>
      <c r="D178" s="4" t="s">
        <v>5</v>
      </c>
      <c r="E178" s="1" t="s">
        <v>1069</v>
      </c>
      <c r="F178" s="1" t="str">
        <f>IF(R177=0,"",R177)</f>
        <v>クリーチャー</v>
      </c>
      <c r="G178" s="1" t="s">
        <v>1069</v>
      </c>
      <c r="H178" s="4" t="s">
        <v>1078</v>
      </c>
      <c r="I178" s="1" t="s">
        <v>1069</v>
      </c>
      <c r="J178" s="1" t="str">
        <f>IF(T177=0,"",T177)</f>
        <v>ドラゴン</v>
      </c>
      <c r="K178" s="1" t="s">
        <v>1069</v>
      </c>
      <c r="L178" s="1" t="str">
        <f>IF(U177=0,"",U177)</f>
        <v/>
      </c>
      <c r="M178" s="1" t="s">
        <v>1069</v>
      </c>
      <c r="N178" s="1" t="str">
        <f>IF(V177=0,"",V177)</f>
        <v/>
      </c>
      <c r="O178" s="1" t="s">
        <v>1069</v>
      </c>
      <c r="Q178" s="9" t="s">
        <v>1079</v>
      </c>
      <c r="R178" s="10" t="str">
        <f>INDEX(BD:BD,W174+1)</f>
        <v>飛行&amp;br;いずれかのプレイヤーが呪文を唱えたとき、それがこのクリーチャーを対象としていた場合、対戦相手がコントロールする各クリーチャーは2点のダメージを受ける。</v>
      </c>
      <c r="S178" s="11"/>
      <c r="T178" s="11"/>
      <c r="U178" s="11"/>
      <c r="V178" s="12"/>
      <c r="W178" s="16"/>
      <c r="X178" s="8"/>
      <c r="Y178" s="8"/>
      <c r="Z178" s="8"/>
      <c r="AA178" s="30"/>
      <c r="BF178" s="9" t="s">
        <v>1049</v>
      </c>
      <c r="BG178" s="1">
        <v>177</v>
      </c>
    </row>
    <row r="179" spans="1:59">
      <c r="A179" s="1" t="str">
        <f t="shared" si="29"/>
        <v>|テキスト|&gt;|&gt;|&gt;|&gt;|飛行&amp;br;いずれかのプレイヤーが呪文を唱えたとき、それがこのクリーチャーを対象としていた場合、対戦相手がコントロールする各クリーチャーは2点のダメージを受ける。|</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飛行&amp;br;いずれかのプレイヤーが呪文を唱えたとき、それがこのクリーチャーを対象としていた場合、対戦相手がコントロールする各クリーチャーは2点のダメージを受ける。</v>
      </c>
      <c r="O179" s="1" t="s">
        <v>1069</v>
      </c>
      <c r="Q179" s="14" t="s">
        <v>21</v>
      </c>
      <c r="R179" s="10" t="str">
        <f>INDEX(BE:BE,W174+1)</f>
        <v>When any player casts a spell, if the target is this creature, each creature your opponent controls takes 2 damage.</v>
      </c>
      <c r="S179" s="11" t="s">
        <v>1173</v>
      </c>
      <c r="T179" s="10" t="str">
        <f>IF(X179="","",X179&amp;IF(Y179="",""," "&amp;Y179)&amp;IF(Z179="",""," "&amp;Z179)&amp;IF(AA179="",""," "&amp;AA179))</f>
        <v>Flying  </v>
      </c>
      <c r="U179" s="11"/>
      <c r="V179" s="12"/>
      <c r="W179" s="16" t="s">
        <v>1084</v>
      </c>
      <c r="X179" s="9" t="str">
        <f t="shared" ref="X179:AA179" si="37">IF(ISERROR(IF(LEN(X178)&gt;1,X178,VLOOKUP(X177,$AC:$AD,2,FALSE))),"",IF(LEN(X178)&gt;1,X178,VLOOKUP(X177,$AC:$AD,2,FALSE)))</f>
        <v>Flying</v>
      </c>
      <c r="Y179" s="9" t="str">
        <f t="shared" si="37"/>
        <v/>
      </c>
      <c r="Z179" s="9" t="str">
        <f t="shared" si="37"/>
        <v/>
      </c>
      <c r="AA179" s="9" t="str">
        <f t="shared" si="37"/>
        <v> </v>
      </c>
      <c r="BF179" s="9" t="s">
        <v>1049</v>
      </c>
      <c r="BG179" s="1">
        <v>178</v>
      </c>
    </row>
    <row r="180" spans="1:59">
      <c r="A180" s="1" t="str">
        <f t="shared" si="29"/>
        <v>|英テキスト|&gt;|&gt;|&gt;|&gt;|Flying  &amp;br;When any player casts a spell, if the target is this creature, each creature your opponent controls takes 2 damage.|</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Flying  &amp;br;When any player casts a spell, if the target is this creature, each creature your opponent controls takes 2 damage.</v>
      </c>
      <c r="O180" s="1" t="s">
        <v>1069</v>
      </c>
      <c r="Q180" s="9" t="s">
        <v>12</v>
      </c>
      <c r="R180" s="10" t="str">
        <f>IF(INDEX(AX:AX,W174+1)="",0,INDEX(AX:AX,W174+1)&amp;"/"&amp;INDEX(AY:AY,W174+1))</f>
        <v>7/8</v>
      </c>
      <c r="S180" s="11"/>
      <c r="T180" s="11"/>
      <c r="U180" s="11"/>
      <c r="V180" s="12"/>
      <c r="W180" s="16"/>
      <c r="X180" s="9"/>
      <c r="Y180" s="28"/>
      <c r="Z180" s="28"/>
      <c r="AA180" s="29"/>
      <c r="BF180" s="9" t="s">
        <v>1049</v>
      </c>
      <c r="BG180" s="1">
        <v>179</v>
      </c>
    </row>
    <row r="181" spans="1:59">
      <c r="A181" s="1" t="str">
        <f t="shared" si="29"/>
        <v>|PT|&gt;|7/8|シールド数|&gt;||</v>
      </c>
      <c r="B181" s="1" t="s">
        <v>1049</v>
      </c>
      <c r="C181" s="1" t="s">
        <v>1069</v>
      </c>
      <c r="D181" s="1" t="s">
        <v>12</v>
      </c>
      <c r="E181" s="1" t="s">
        <v>1069</v>
      </c>
      <c r="F181" s="1" t="s">
        <v>1083</v>
      </c>
      <c r="G181" s="1" t="s">
        <v>1069</v>
      </c>
      <c r="H181" s="1" t="str">
        <f>IF(R180=0,"",R180)</f>
        <v>7/8</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row>
    <row r="182" spans="1:59">
      <c r="A182" s="1" t="str">
        <f t="shared" si="29"/>
        <v>&amp;br;&amp;br;</v>
      </c>
      <c r="B182" s="1" t="s">
        <v>1049</v>
      </c>
      <c r="C182" s="1" t="s">
        <v>1097</v>
      </c>
      <c r="R182" s="1"/>
      <c r="S182" s="1"/>
      <c r="T182" s="1"/>
      <c r="U182" s="1"/>
      <c r="V182" s="1"/>
      <c r="BF182" s="9" t="s">
        <v>1049</v>
      </c>
      <c r="BG182" s="1">
        <v>181</v>
      </c>
    </row>
    <row r="183" spans="1:59">
      <c r="A183" s="1" t="str">
        <f t="shared" si="29"/>
        <v>#back(text=戻る,left)</v>
      </c>
      <c r="B183" s="1" t="s">
        <v>1049</v>
      </c>
      <c r="C183" s="1" t="s">
        <v>1100</v>
      </c>
      <c r="R183" s="1"/>
      <c r="S183" s="1"/>
      <c r="T183" s="1"/>
      <c r="U183" s="1"/>
      <c r="V183" s="1"/>
      <c r="BF183" s="9" t="s">
        <v>1049</v>
      </c>
      <c r="BG183" s="1">
        <v>182</v>
      </c>
    </row>
    <row r="184" spans="1:59">
      <c r="A184" s="1" t="str">
        <f t="shared" si="29"/>
        <v>&amp;br;</v>
      </c>
      <c r="B184" s="1" t="s">
        <v>1049</v>
      </c>
      <c r="C184" s="1" t="s">
        <v>1048</v>
      </c>
      <c r="R184" s="1"/>
      <c r="S184" s="1"/>
      <c r="T184" s="1"/>
      <c r="U184" s="1"/>
      <c r="V184" s="1"/>
      <c r="BF184" s="9" t="s">
        <v>1049</v>
      </c>
      <c r="BG184" s="1">
        <v>183</v>
      </c>
    </row>
    <row r="185" spans="1:59">
      <c r="A185" s="1" t="str">
        <f t="shared" si="29"/>
        <v>#comment(above,nsize=[15],size=[30],num=[10])</v>
      </c>
      <c r="B185" s="1" t="s">
        <v>1049</v>
      </c>
      <c r="C185" s="1" t="s">
        <v>1108</v>
      </c>
      <c r="R185" s="1"/>
      <c r="S185" s="1"/>
      <c r="T185" s="1"/>
      <c r="U185" s="1"/>
      <c r="V185" s="1"/>
      <c r="BF185" s="9" t="s">
        <v>1049</v>
      </c>
      <c r="BG185" s="1">
        <v>184</v>
      </c>
    </row>
    <row r="186" spans="1:59">
      <c r="A186" s="1" t="str">
        <f t="shared" si="29"/>
        <v>&amp;br;&amp;br;</v>
      </c>
      <c r="B186" s="1" t="s">
        <v>1049</v>
      </c>
      <c r="C186" s="1" t="s">
        <v>1097</v>
      </c>
      <c r="R186" s="1"/>
      <c r="S186" s="1"/>
      <c r="T186" s="1"/>
      <c r="U186" s="1"/>
      <c r="V186" s="1"/>
      <c r="BF186" s="9" t="s">
        <v>1049</v>
      </c>
      <c r="BG186" s="1">
        <v>185</v>
      </c>
    </row>
    <row r="187" spans="1:59">
      <c r="A187" s="1" t="str">
        <f t="shared" si="29"/>
        <v/>
      </c>
      <c r="B187" s="1" t="s">
        <v>1049</v>
      </c>
      <c r="Q187" s="5"/>
      <c r="R187" s="6"/>
      <c r="S187" s="6"/>
      <c r="T187" s="6"/>
      <c r="U187" s="6"/>
      <c r="V187" s="7"/>
      <c r="W187" s="8">
        <v>15</v>
      </c>
      <c r="X187" s="5"/>
      <c r="Y187" s="26"/>
      <c r="Z187" s="26"/>
      <c r="AA187" s="27"/>
      <c r="BF187" s="9" t="s">
        <v>1049</v>
      </c>
      <c r="BG187" s="1">
        <v>186</v>
      </c>
    </row>
    <row r="188" spans="1:59">
      <c r="A188" s="1" t="str">
        <f t="shared" si="29"/>
        <v>*ナヒリの怒り/Nahiri's Wrath</v>
      </c>
      <c r="B188" s="1" t="s">
        <v>1049</v>
      </c>
      <c r="C188" s="1" t="str">
        <f>"*"&amp;R188&amp;"/"&amp;T188</f>
        <v>*ナヒリの怒り/Nahiri's Wrath</v>
      </c>
      <c r="Q188" s="9" t="s">
        <v>3</v>
      </c>
      <c r="R188" s="10" t="str">
        <f>INDEX(AJ:AJ,W187+1)</f>
        <v>ナヒリの怒り</v>
      </c>
      <c r="S188" s="11" t="s">
        <v>4</v>
      </c>
      <c r="T188" s="10" t="str">
        <f>INDEX(AK:AK,W187+1)</f>
        <v>Nahiri's Wrath</v>
      </c>
      <c r="U188" s="11"/>
      <c r="V188" s="12"/>
      <c r="W188" s="13"/>
      <c r="X188" s="9"/>
      <c r="Y188" s="28"/>
      <c r="Z188" s="28"/>
      <c r="AA188" s="29"/>
      <c r="BF188" s="9" t="s">
        <v>1049</v>
      </c>
      <c r="BG188" s="1">
        <v>187</v>
      </c>
    </row>
    <row r="189" spans="1:59">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赤</v>
      </c>
      <c r="S189" s="15" t="s">
        <v>1</v>
      </c>
      <c r="T189" s="10" t="str">
        <f>INDEX(AG:AG,W187+1)</f>
        <v>神話レア</v>
      </c>
      <c r="U189" s="15" t="s">
        <v>2</v>
      </c>
      <c r="V189" s="10">
        <f>INDEX(AI:AI,W187+1)</f>
        <v>8</v>
      </c>
      <c r="W189" s="16"/>
      <c r="X189" s="10" t="str">
        <f>INDEX(AQ:AQ,W187+1)</f>
        <v>あなたはカードを2枚捨てる。対戦相手がコントロールする各クリーチャーは6点のダメージを受け、対戦相手は6点のダメージを受ける。</v>
      </c>
      <c r="Y189" s="28"/>
      <c r="Z189" s="28"/>
      <c r="AA189" s="29"/>
      <c r="BF189" s="9" t="s">
        <v>1049</v>
      </c>
      <c r="BG189" s="1">
        <v>188</v>
      </c>
    </row>
    <row r="190" spans="1:59">
      <c r="A190" s="1" t="str">
        <f t="shared" si="29"/>
        <v>|色|赤|レアリティ|神話レア|マナコスト|8|</v>
      </c>
      <c r="B190" s="1" t="s">
        <v>1049</v>
      </c>
      <c r="C190" s="1" t="s">
        <v>1069</v>
      </c>
      <c r="D190" s="4" t="s">
        <v>0</v>
      </c>
      <c r="E190" s="1" t="s">
        <v>1069</v>
      </c>
      <c r="F190" s="1" t="str">
        <f>IF(R189=0,"",R189)</f>
        <v>赤</v>
      </c>
      <c r="G190" s="1" t="s">
        <v>1069</v>
      </c>
      <c r="H190" s="4" t="s">
        <v>1073</v>
      </c>
      <c r="I190" s="1" t="s">
        <v>1069</v>
      </c>
      <c r="J190" s="1" t="str">
        <f>IF(T189=0,"",T189)</f>
        <v>神話レア</v>
      </c>
      <c r="K190" s="1" t="s">
        <v>1069</v>
      </c>
      <c r="L190" s="4" t="s">
        <v>1074</v>
      </c>
      <c r="M190" s="1" t="s">
        <v>1069</v>
      </c>
      <c r="N190" s="1">
        <f>IF(V189=0,"",V189)</f>
        <v>8</v>
      </c>
      <c r="O190" s="1" t="s">
        <v>1069</v>
      </c>
      <c r="Q190" s="9" t="s">
        <v>5</v>
      </c>
      <c r="R190" s="10" t="str">
        <f>INDEX(AL:AL,W187+1)</f>
        <v>呪文</v>
      </c>
      <c r="S190" s="15" t="s">
        <v>1075</v>
      </c>
      <c r="T190" s="10">
        <f>INDEX(AN:AN,W187+1)</f>
        <v>0</v>
      </c>
      <c r="U190" s="10">
        <f>INDEX(AO:AO,W187+1)</f>
        <v>0</v>
      </c>
      <c r="V190" s="10">
        <f>INDEX(AP:AP,W187+1)</f>
        <v>0</v>
      </c>
      <c r="W190" s="16"/>
      <c r="X190" s="10" t="str">
        <f>INDEX(AZ:AZ,W187+1)</f>
        <v>あな</v>
      </c>
      <c r="Y190" s="10" t="str">
        <f>INDEX(BA:BA,W187+1)</f>
        <v/>
      </c>
      <c r="Z190" s="10" t="str">
        <f>INDEX(BB:BB,W187+1)</f>
        <v/>
      </c>
      <c r="AA190" s="10">
        <f>INDEX(BC:BC,W187+1)</f>
        <v>0</v>
      </c>
      <c r="BF190" s="9" t="s">
        <v>1049</v>
      </c>
      <c r="BG190" s="1">
        <v>189</v>
      </c>
    </row>
    <row r="191" spans="1:59">
      <c r="A191" s="1" t="str">
        <f t="shared" si="29"/>
        <v>|種別|呪文|サブタイプ||||</v>
      </c>
      <c r="B191" s="1" t="s">
        <v>1049</v>
      </c>
      <c r="C191" s="1" t="s">
        <v>1069</v>
      </c>
      <c r="D191" s="4" t="s">
        <v>5</v>
      </c>
      <c r="E191" s="1" t="s">
        <v>1069</v>
      </c>
      <c r="F191" s="1" t="str">
        <f>IF(R190=0,"",R190)</f>
        <v>呪文</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あなたはカードを2枚捨てる。対戦相手がコントロールする各クリーチャーは6点のダメージを受け、対戦相手は6点のダメージを受ける。</v>
      </c>
      <c r="S191" s="11"/>
      <c r="T191" s="11"/>
      <c r="U191" s="11"/>
      <c r="V191" s="12"/>
      <c r="W191" s="16"/>
      <c r="X191" s="8"/>
      <c r="Y191" s="8"/>
      <c r="Z191" s="8"/>
      <c r="AA191" s="30"/>
      <c r="BF191" s="9" t="s">
        <v>1049</v>
      </c>
      <c r="BG191" s="1">
        <v>190</v>
      </c>
    </row>
    <row r="192" spans="1:59">
      <c r="A192" s="1" t="str">
        <f t="shared" si="29"/>
        <v>|テキスト|&gt;|&gt;|&gt;|&gt;|あなたはカードを2枚捨てる。対戦相手がコントロールする各クリーチャーは6点のダメージを受け、対戦相手は6点のダメージを受ける。|</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あなたはカードを2枚捨てる。対戦相手がコントロールする各クリーチャーは6点のダメージを受け、対戦相手は6点のダメージを受ける。</v>
      </c>
      <c r="O192" s="1" t="s">
        <v>1069</v>
      </c>
      <c r="Q192" s="14" t="s">
        <v>21</v>
      </c>
      <c r="R192" s="10" t="str">
        <f>INDEX(BE:BE,W187+1)</f>
        <v>You Discard 2 cards.&amp;br;Each creature your opponent controls takes 6 damage and your opponent takes 6 damage.</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row>
    <row r="193" spans="1:59">
      <c r="A193" s="1" t="str">
        <f t="shared" si="29"/>
        <v>|英テキスト|&gt;|&gt;|&gt;|&gt;|You Discard 2 cards.&amp;br;Each creature your opponent controls takes 6 damage and your opponent takes 6 damage.|</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You Discard 2 cards.&amp;br;Each creature your opponent controls takes 6 damage and your opponent takes 6 damage.</v>
      </c>
      <c r="O193" s="1" t="s">
        <v>1069</v>
      </c>
      <c r="Q193" s="9" t="s">
        <v>12</v>
      </c>
      <c r="R193" s="10">
        <f>IF(INDEX(AX:AX,W187+1)="",0,INDEX(AX:AX,W187+1)&amp;"/"&amp;INDEX(AY:AY,W187+1))</f>
        <v>0</v>
      </c>
      <c r="S193" s="11"/>
      <c r="T193" s="11"/>
      <c r="U193" s="11"/>
      <c r="V193" s="12"/>
      <c r="W193" s="16"/>
      <c r="X193" s="9"/>
      <c r="Y193" s="28"/>
      <c r="Z193" s="28"/>
      <c r="AA193" s="29"/>
      <c r="BF193" s="9" t="s">
        <v>1049</v>
      </c>
      <c r="BG193" s="1">
        <v>192</v>
      </c>
    </row>
    <row r="194" spans="1:59">
      <c r="A194" s="1" t="str">
        <f t="shared" si="29"/>
        <v>|PT|&gt;||シールド数|&gt;||</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row>
    <row r="195" spans="1:59">
      <c r="A195" s="1" t="str">
        <f t="shared" si="29"/>
        <v>&amp;br;&amp;br;</v>
      </c>
      <c r="B195" s="1" t="s">
        <v>1049</v>
      </c>
      <c r="C195" s="1" t="s">
        <v>1097</v>
      </c>
      <c r="R195" s="1"/>
      <c r="S195" s="1"/>
      <c r="T195" s="1"/>
      <c r="U195" s="1"/>
      <c r="V195" s="1"/>
      <c r="BF195" s="9" t="s">
        <v>1049</v>
      </c>
      <c r="BG195" s="1">
        <v>194</v>
      </c>
    </row>
    <row r="196" spans="1:59">
      <c r="A196" s="1" t="str">
        <f t="shared" si="29"/>
        <v>#back(text=戻る,left)</v>
      </c>
      <c r="B196" s="1" t="s">
        <v>1049</v>
      </c>
      <c r="C196" s="1" t="s">
        <v>1100</v>
      </c>
      <c r="R196" s="1"/>
      <c r="S196" s="1"/>
      <c r="T196" s="1"/>
      <c r="U196" s="1"/>
      <c r="V196" s="1"/>
      <c r="BF196" s="9" t="s">
        <v>1049</v>
      </c>
      <c r="BG196" s="1">
        <v>195</v>
      </c>
    </row>
    <row r="197" spans="1:59">
      <c r="A197" s="1" t="str">
        <f t="shared" si="29"/>
        <v>&amp;br;</v>
      </c>
      <c r="B197" s="1" t="s">
        <v>1049</v>
      </c>
      <c r="C197" s="1" t="s">
        <v>1048</v>
      </c>
      <c r="R197" s="1"/>
      <c r="S197" s="1"/>
      <c r="T197" s="1"/>
      <c r="U197" s="1"/>
      <c r="V197" s="1"/>
      <c r="BF197" s="9" t="s">
        <v>1049</v>
      </c>
      <c r="BG197" s="1">
        <v>196</v>
      </c>
    </row>
    <row r="198" spans="1:59">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row>
    <row r="199" spans="1:59">
      <c r="A199" s="1" t="str">
        <f t="shared" si="40"/>
        <v>&amp;br;&amp;br;</v>
      </c>
      <c r="B199" s="1" t="s">
        <v>1049</v>
      </c>
      <c r="C199" s="1" t="s">
        <v>1097</v>
      </c>
      <c r="R199" s="1"/>
      <c r="S199" s="1"/>
      <c r="T199" s="1"/>
      <c r="U199" s="1"/>
      <c r="V199" s="1"/>
      <c r="BF199" s="9" t="s">
        <v>1049</v>
      </c>
      <c r="BG199" s="1">
        <v>198</v>
      </c>
    </row>
    <row r="200" spans="1:59">
      <c r="A200" s="1" t="str">
        <f t="shared" si="40"/>
        <v/>
      </c>
      <c r="B200" s="1" t="s">
        <v>1049</v>
      </c>
      <c r="Q200" s="5"/>
      <c r="R200" s="6"/>
      <c r="S200" s="6"/>
      <c r="T200" s="6"/>
      <c r="U200" s="6"/>
      <c r="V200" s="7"/>
      <c r="W200" s="8">
        <v>16</v>
      </c>
      <c r="X200" s="5"/>
      <c r="Y200" s="26"/>
      <c r="Z200" s="26"/>
      <c r="AA200" s="27"/>
      <c r="BF200" s="9" t="s">
        <v>1049</v>
      </c>
      <c r="BG200" s="1">
        <v>199</v>
      </c>
    </row>
    <row r="201" spans="1:59">
      <c r="A201" s="1" t="str">
        <f t="shared" si="40"/>
        <v>*0/0</v>
      </c>
      <c r="B201" s="1" t="s">
        <v>1049</v>
      </c>
      <c r="C201" s="1" t="str">
        <f>"*"&amp;R201&amp;"/"&amp;T201</f>
        <v>*0/0</v>
      </c>
      <c r="Q201" s="9" t="s">
        <v>3</v>
      </c>
      <c r="R201" s="10">
        <f>INDEX(AJ:AJ,W200+1)</f>
        <v>0</v>
      </c>
      <c r="S201" s="11" t="s">
        <v>4</v>
      </c>
      <c r="T201" s="10">
        <f>INDEX(AK:AK,W200+1)</f>
        <v>0</v>
      </c>
      <c r="U201" s="11"/>
      <c r="V201" s="12"/>
      <c r="W201" s="13"/>
      <c r="X201" s="9"/>
      <c r="Y201" s="28"/>
      <c r="Z201" s="28"/>
      <c r="AA201" s="29"/>
      <c r="BF201" s="9" t="s">
        <v>1049</v>
      </c>
      <c r="BG201" s="1">
        <v>200</v>
      </c>
    </row>
    <row r="202" spans="1:59">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赤</v>
      </c>
      <c r="S202" s="15" t="s">
        <v>1</v>
      </c>
      <c r="T202" s="10">
        <f>INDEX(AG:AG,W200+1)</f>
        <v>0</v>
      </c>
      <c r="U202" s="15" t="s">
        <v>2</v>
      </c>
      <c r="V202" s="10">
        <f>INDEX(AI:AI,W200+1)</f>
        <v>0</v>
      </c>
      <c r="W202" s="16"/>
      <c r="X202" s="10">
        <f>INDEX(AQ:AQ,W200+1)</f>
        <v>0</v>
      </c>
      <c r="Y202" s="28"/>
      <c r="Z202" s="28"/>
      <c r="AA202" s="29"/>
      <c r="BF202" s="9" t="s">
        <v>1049</v>
      </c>
      <c r="BG202" s="1">
        <v>201</v>
      </c>
    </row>
    <row r="203" spans="1:59">
      <c r="A203" s="1" t="str">
        <f t="shared" si="40"/>
        <v>|色|赤|レアリティ||マナコスト||</v>
      </c>
      <c r="B203" s="1" t="s">
        <v>1049</v>
      </c>
      <c r="C203" s="1" t="s">
        <v>1069</v>
      </c>
      <c r="D203" s="4" t="s">
        <v>0</v>
      </c>
      <c r="E203" s="1" t="s">
        <v>1069</v>
      </c>
      <c r="F203" s="1" t="str">
        <f>IF(R202=0,"",R202)</f>
        <v>赤</v>
      </c>
      <c r="G203" s="1" t="s">
        <v>1069</v>
      </c>
      <c r="H203" s="4" t="s">
        <v>1073</v>
      </c>
      <c r="I203" s="1" t="s">
        <v>1069</v>
      </c>
      <c r="J203" s="1" t="str">
        <f>IF(T202=0,"",T202)</f>
        <v/>
      </c>
      <c r="K203" s="1" t="s">
        <v>1069</v>
      </c>
      <c r="L203" s="4" t="s">
        <v>1074</v>
      </c>
      <c r="M203" s="1" t="s">
        <v>1069</v>
      </c>
      <c r="N203" s="1" t="str">
        <f>IF(V202=0,"",V202)</f>
        <v/>
      </c>
      <c r="O203" s="1" t="s">
        <v>1069</v>
      </c>
      <c r="Q203" s="9" t="s">
        <v>5</v>
      </c>
      <c r="R203" s="10">
        <f>INDEX(AL:AL,W200+1)</f>
        <v>0</v>
      </c>
      <c r="S203" s="15" t="s">
        <v>1075</v>
      </c>
      <c r="T203" s="10">
        <f>INDEX(AN:AN,W200+1)</f>
        <v>0</v>
      </c>
      <c r="U203" s="10">
        <f>INDEX(AO:AO,W200+1)</f>
        <v>0</v>
      </c>
      <c r="V203" s="10">
        <f>INDEX(AP:AP,W200+1)</f>
        <v>0</v>
      </c>
      <c r="W203" s="16"/>
      <c r="X203" s="10" t="str">
        <f>INDEX(AZ:AZ,W200+1)</f>
        <v/>
      </c>
      <c r="Y203" s="10" t="str">
        <f>INDEX(BA:BA,W200+1)</f>
        <v/>
      </c>
      <c r="Z203" s="10" t="str">
        <f>INDEX(BB:BB,W200+1)</f>
        <v/>
      </c>
      <c r="AA203" s="10">
        <f>INDEX(BC:BC,W200+1)</f>
        <v>0</v>
      </c>
      <c r="BF203" s="9" t="s">
        <v>1049</v>
      </c>
      <c r="BG203" s="1">
        <v>202</v>
      </c>
    </row>
    <row r="204" spans="1:59">
      <c r="A204" s="1" t="str">
        <f t="shared" si="40"/>
        <v>|種別||サブタイプ||||</v>
      </c>
      <c r="B204" s="1" t="s">
        <v>1049</v>
      </c>
      <c r="C204" s="1" t="s">
        <v>1069</v>
      </c>
      <c r="D204" s="4" t="s">
        <v>5</v>
      </c>
      <c r="E204" s="1" t="s">
        <v>1069</v>
      </c>
      <c r="F204" s="1" t="str">
        <f>IF(R203=0,"",R203)</f>
        <v/>
      </c>
      <c r="G204" s="1" t="s">
        <v>1069</v>
      </c>
      <c r="H204" s="4" t="s">
        <v>1078</v>
      </c>
      <c r="I204" s="1" t="s">
        <v>1069</v>
      </c>
      <c r="J204" s="1" t="str">
        <f>IF(T203=0,"",T203)</f>
        <v/>
      </c>
      <c r="K204" s="1" t="s">
        <v>1069</v>
      </c>
      <c r="L204" s="1" t="str">
        <f>IF(U203=0,"",U203)</f>
        <v/>
      </c>
      <c r="M204" s="1" t="s">
        <v>1069</v>
      </c>
      <c r="N204" s="1" t="str">
        <f>IF(V203=0,"",V203)</f>
        <v/>
      </c>
      <c r="O204" s="1" t="s">
        <v>1069</v>
      </c>
      <c r="Q204" s="9" t="s">
        <v>1079</v>
      </c>
      <c r="R204" s="10" t="str">
        <f>INDEX(BD:BD,W200+1)</f>
        <v/>
      </c>
      <c r="S204" s="11"/>
      <c r="T204" s="11"/>
      <c r="U204" s="11"/>
      <c r="V204" s="12"/>
      <c r="W204" s="16"/>
      <c r="X204" s="8"/>
      <c r="Y204" s="8"/>
      <c r="Z204" s="8"/>
      <c r="AA204" s="30"/>
      <c r="BF204" s="9" t="s">
        <v>1049</v>
      </c>
      <c r="BG204" s="1">
        <v>203</v>
      </c>
    </row>
    <row r="205" spans="1:59">
      <c r="A205" s="1" t="str">
        <f t="shared" si="40"/>
        <v>|テキスト|&gt;|&gt;|&gt;|&gt;||</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
      </c>
      <c r="O205" s="1" t="s">
        <v>1069</v>
      </c>
      <c r="Q205" s="14" t="s">
        <v>21</v>
      </c>
      <c r="R205" s="10" t="str">
        <f>INDEX(BE:BE,W200+1)</f>
        <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row>
    <row r="206" spans="1:59">
      <c r="A206" s="1" t="str">
        <f t="shared" si="40"/>
        <v>|英テキスト|&gt;|&gt;|&gt;|&gt;||</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
      </c>
      <c r="O206" s="1" t="s">
        <v>1069</v>
      </c>
      <c r="Q206" s="9" t="s">
        <v>12</v>
      </c>
      <c r="R206" s="10">
        <f>IF(INDEX(AX:AX,W200+1)="",0,INDEX(AX:AX,W200+1)&amp;"/"&amp;INDEX(AY:AY,W200+1))</f>
        <v>0</v>
      </c>
      <c r="S206" s="11"/>
      <c r="T206" s="11"/>
      <c r="U206" s="11"/>
      <c r="V206" s="12"/>
      <c r="W206" s="16"/>
      <c r="X206" s="9"/>
      <c r="Y206" s="28"/>
      <c r="Z206" s="28"/>
      <c r="AA206" s="29"/>
      <c r="BF206" s="9" t="s">
        <v>1049</v>
      </c>
      <c r="BG206" s="1">
        <v>205</v>
      </c>
    </row>
    <row r="207" spans="1:59">
      <c r="A207" s="1" t="str">
        <f t="shared" si="40"/>
        <v>|PT|&gt;||シールド数|&gt;||</v>
      </c>
      <c r="B207" s="1" t="s">
        <v>1049</v>
      </c>
      <c r="C207" s="1" t="s">
        <v>1069</v>
      </c>
      <c r="D207" s="1" t="s">
        <v>12</v>
      </c>
      <c r="E207" s="1" t="s">
        <v>1069</v>
      </c>
      <c r="F207" s="1" t="s">
        <v>1083</v>
      </c>
      <c r="G207" s="1" t="s">
        <v>1069</v>
      </c>
      <c r="H207" s="1" t="str">
        <f>IF(R206=0,"",R206)</f>
        <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row>
    <row r="208" spans="1:59">
      <c r="A208" s="1" t="str">
        <f t="shared" si="40"/>
        <v>&amp;br;&amp;br;</v>
      </c>
      <c r="B208" s="1" t="s">
        <v>1049</v>
      </c>
      <c r="C208" s="1" t="s">
        <v>1097</v>
      </c>
      <c r="R208" s="1"/>
      <c r="S208" s="1"/>
      <c r="T208" s="1"/>
      <c r="U208" s="1"/>
      <c r="V208" s="1"/>
      <c r="BF208" s="9" t="s">
        <v>1049</v>
      </c>
      <c r="BG208" s="1">
        <v>207</v>
      </c>
    </row>
    <row r="209" spans="1:59">
      <c r="A209" s="1" t="str">
        <f t="shared" si="40"/>
        <v>#back(text=戻る,left)</v>
      </c>
      <c r="B209" s="1" t="s">
        <v>1049</v>
      </c>
      <c r="C209" s="1" t="s">
        <v>1100</v>
      </c>
      <c r="R209" s="1"/>
      <c r="S209" s="1"/>
      <c r="T209" s="1"/>
      <c r="U209" s="1"/>
      <c r="V209" s="1"/>
      <c r="BF209" s="9" t="s">
        <v>1049</v>
      </c>
      <c r="BG209" s="1">
        <v>208</v>
      </c>
    </row>
    <row r="210" spans="1:59">
      <c r="A210" s="1" t="str">
        <f t="shared" si="40"/>
        <v>&amp;br;</v>
      </c>
      <c r="B210" s="1" t="s">
        <v>1049</v>
      </c>
      <c r="C210" s="1" t="s">
        <v>1048</v>
      </c>
      <c r="R210" s="1"/>
      <c r="S210" s="1"/>
      <c r="T210" s="1"/>
      <c r="U210" s="1"/>
      <c r="V210" s="1"/>
      <c r="BF210" s="9" t="s">
        <v>1049</v>
      </c>
      <c r="BG210" s="1">
        <v>209</v>
      </c>
    </row>
    <row r="211" spans="1:59">
      <c r="A211" s="1" t="str">
        <f t="shared" si="40"/>
        <v>#comment(above,nsize=[15],size=[30],num=[10])</v>
      </c>
      <c r="B211" s="1" t="s">
        <v>1049</v>
      </c>
      <c r="C211" s="1" t="s">
        <v>1108</v>
      </c>
      <c r="R211" s="1"/>
      <c r="S211" s="1"/>
      <c r="T211" s="1"/>
      <c r="U211" s="1"/>
      <c r="V211" s="1"/>
      <c r="BF211" s="9" t="s">
        <v>1049</v>
      </c>
      <c r="BG211" s="1">
        <v>210</v>
      </c>
    </row>
    <row r="212" spans="1:59">
      <c r="A212" s="1" t="str">
        <f t="shared" si="40"/>
        <v>&amp;br;&amp;br;</v>
      </c>
      <c r="B212" s="1" t="s">
        <v>1049</v>
      </c>
      <c r="C212" s="1" t="s">
        <v>1097</v>
      </c>
      <c r="R212" s="1"/>
      <c r="S212" s="1"/>
      <c r="T212" s="1"/>
      <c r="U212" s="1"/>
      <c r="V212" s="1"/>
      <c r="BF212" s="9" t="s">
        <v>1049</v>
      </c>
      <c r="BG212" s="1">
        <v>211</v>
      </c>
    </row>
    <row r="213" spans="1:59">
      <c r="A213" s="1" t="str">
        <f t="shared" si="40"/>
        <v/>
      </c>
      <c r="B213" s="1" t="s">
        <v>1049</v>
      </c>
      <c r="Q213" s="5"/>
      <c r="R213" s="6"/>
      <c r="S213" s="6"/>
      <c r="T213" s="6"/>
      <c r="U213" s="6"/>
      <c r="V213" s="7"/>
      <c r="W213" s="8">
        <v>17</v>
      </c>
      <c r="X213" s="5"/>
      <c r="Y213" s="26"/>
      <c r="Z213" s="26"/>
      <c r="AA213" s="27"/>
      <c r="BF213" s="9" t="s">
        <v>1049</v>
      </c>
      <c r="BG213" s="1">
        <v>212</v>
      </c>
    </row>
    <row r="214" spans="1:59">
      <c r="A214" s="1" t="str">
        <f t="shared" si="40"/>
        <v>*0/0</v>
      </c>
      <c r="B214" s="1" t="s">
        <v>1049</v>
      </c>
      <c r="C214" s="1" t="str">
        <f>"*"&amp;R214&amp;"/"&amp;T214</f>
        <v>*0/0</v>
      </c>
      <c r="Q214" s="9" t="s">
        <v>3</v>
      </c>
      <c r="R214" s="10">
        <f>INDEX(AJ:AJ,W213+1)</f>
        <v>0</v>
      </c>
      <c r="S214" s="11" t="s">
        <v>4</v>
      </c>
      <c r="T214" s="10">
        <f>INDEX(AK:AK,W213+1)</f>
        <v>0</v>
      </c>
      <c r="U214" s="11"/>
      <c r="V214" s="12"/>
      <c r="W214" s="13"/>
      <c r="X214" s="9"/>
      <c r="Y214" s="28"/>
      <c r="Z214" s="28"/>
      <c r="AA214" s="29"/>
      <c r="BF214" s="9" t="s">
        <v>1049</v>
      </c>
      <c r="BG214" s="1">
        <v>213</v>
      </c>
    </row>
    <row r="215" spans="1:59">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赤</v>
      </c>
      <c r="S215" s="15" t="s">
        <v>1</v>
      </c>
      <c r="T215" s="10">
        <f>INDEX(AG:AG,W213+1)</f>
        <v>0</v>
      </c>
      <c r="U215" s="15" t="s">
        <v>2</v>
      </c>
      <c r="V215" s="10">
        <f>INDEX(AI:AI,W213+1)</f>
        <v>0</v>
      </c>
      <c r="W215" s="16"/>
      <c r="X215" s="10">
        <f>INDEX(AQ:AQ,W213+1)</f>
        <v>0</v>
      </c>
      <c r="Y215" s="28"/>
      <c r="Z215" s="28"/>
      <c r="AA215" s="29"/>
      <c r="BF215" s="9" t="s">
        <v>1049</v>
      </c>
      <c r="BG215" s="1">
        <v>214</v>
      </c>
    </row>
    <row r="216" spans="1:59">
      <c r="A216" s="1" t="str">
        <f t="shared" si="40"/>
        <v>|色|赤|レアリティ||マナコスト||</v>
      </c>
      <c r="B216" s="1" t="s">
        <v>1049</v>
      </c>
      <c r="C216" s="1" t="s">
        <v>1069</v>
      </c>
      <c r="D216" s="4" t="s">
        <v>0</v>
      </c>
      <c r="E216" s="1" t="s">
        <v>1069</v>
      </c>
      <c r="F216" s="1" t="str">
        <f>IF(R215=0,"",R215)</f>
        <v>赤</v>
      </c>
      <c r="G216" s="1" t="s">
        <v>1069</v>
      </c>
      <c r="H216" s="4" t="s">
        <v>1073</v>
      </c>
      <c r="I216" s="1" t="s">
        <v>1069</v>
      </c>
      <c r="J216" s="1" t="str">
        <f>IF(T215=0,"",T215)</f>
        <v/>
      </c>
      <c r="K216" s="1" t="s">
        <v>1069</v>
      </c>
      <c r="L216" s="4" t="s">
        <v>1074</v>
      </c>
      <c r="M216" s="1" t="s">
        <v>1069</v>
      </c>
      <c r="N216" s="1" t="str">
        <f>IF(V215=0,"",V215)</f>
        <v/>
      </c>
      <c r="O216" s="1" t="s">
        <v>1069</v>
      </c>
      <c r="Q216" s="9" t="s">
        <v>5</v>
      </c>
      <c r="R216" s="10">
        <f>INDEX(AL:AL,W213+1)</f>
        <v>0</v>
      </c>
      <c r="S216" s="15" t="s">
        <v>1075</v>
      </c>
      <c r="T216" s="10">
        <f>INDEX(AN:AN,W213+1)</f>
        <v>0</v>
      </c>
      <c r="U216" s="10">
        <f>INDEX(AO:AO,W213+1)</f>
        <v>0</v>
      </c>
      <c r="V216" s="10">
        <f>INDEX(AP:AP,W213+1)</f>
        <v>0</v>
      </c>
      <c r="W216" s="16"/>
      <c r="X216" s="10" t="str">
        <f>INDEX(AZ:AZ,W213+1)</f>
        <v/>
      </c>
      <c r="Y216" s="10" t="str">
        <f>INDEX(BA:BA,W213+1)</f>
        <v/>
      </c>
      <c r="Z216" s="10" t="str">
        <f>INDEX(BB:BB,W213+1)</f>
        <v/>
      </c>
      <c r="AA216" s="10">
        <f>INDEX(BC:BC,W213+1)</f>
        <v>0</v>
      </c>
      <c r="BF216" s="9" t="s">
        <v>1049</v>
      </c>
      <c r="BG216" s="1">
        <v>215</v>
      </c>
    </row>
    <row r="217" spans="1:59">
      <c r="A217" s="1" t="str">
        <f t="shared" si="40"/>
        <v>|種別||サブタイプ||||</v>
      </c>
      <c r="B217" s="1" t="s">
        <v>1049</v>
      </c>
      <c r="C217" s="1" t="s">
        <v>1069</v>
      </c>
      <c r="D217" s="4" t="s">
        <v>5</v>
      </c>
      <c r="E217" s="1" t="s">
        <v>1069</v>
      </c>
      <c r="F217" s="1" t="str">
        <f>IF(R216=0,"",R216)</f>
        <v/>
      </c>
      <c r="G217" s="1" t="s">
        <v>1069</v>
      </c>
      <c r="H217" s="4" t="s">
        <v>1078</v>
      </c>
      <c r="I217" s="1" t="s">
        <v>1069</v>
      </c>
      <c r="J217" s="1" t="str">
        <f>IF(T216=0,"",T216)</f>
        <v/>
      </c>
      <c r="K217" s="1" t="s">
        <v>1069</v>
      </c>
      <c r="L217" s="1" t="str">
        <f>IF(U216=0,"",U216)</f>
        <v/>
      </c>
      <c r="M217" s="1" t="s">
        <v>1069</v>
      </c>
      <c r="N217" s="1" t="str">
        <f>IF(V216=0,"",V216)</f>
        <v/>
      </c>
      <c r="O217" s="1" t="s">
        <v>1069</v>
      </c>
      <c r="Q217" s="9" t="s">
        <v>1079</v>
      </c>
      <c r="R217" s="10" t="str">
        <f>INDEX(BD:BD,W213+1)</f>
        <v/>
      </c>
      <c r="S217" s="11"/>
      <c r="T217" s="11"/>
      <c r="U217" s="11"/>
      <c r="V217" s="12"/>
      <c r="W217" s="16"/>
      <c r="X217" s="8"/>
      <c r="Y217" s="8"/>
      <c r="Z217" s="8"/>
      <c r="AA217" s="30"/>
      <c r="BF217" s="9" t="s">
        <v>1049</v>
      </c>
      <c r="BG217" s="1">
        <v>216</v>
      </c>
    </row>
    <row r="218" spans="1:59">
      <c r="A218" s="1" t="str">
        <f t="shared" si="40"/>
        <v>|テキスト|&gt;|&gt;|&gt;|&gt;||</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
      </c>
      <c r="O218" s="1" t="s">
        <v>1069</v>
      </c>
      <c r="Q218" s="14" t="s">
        <v>21</v>
      </c>
      <c r="R218" s="10" t="str">
        <f>INDEX(BE:BE,W213+1)</f>
        <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
      </c>
      <c r="O219" s="1" t="s">
        <v>1069</v>
      </c>
      <c r="Q219" s="9" t="s">
        <v>12</v>
      </c>
      <c r="R219" s="10">
        <f>IF(INDEX(AX:AX,W213+1)="",0,INDEX(AX:AX,W213+1)&amp;"/"&amp;INDEX(AY:AY,W213+1))</f>
        <v>0</v>
      </c>
      <c r="S219" s="11"/>
      <c r="T219" s="11"/>
      <c r="U219" s="11"/>
      <c r="V219" s="12"/>
      <c r="W219" s="16"/>
      <c r="X219" s="9"/>
      <c r="Y219" s="28"/>
      <c r="Z219" s="28"/>
      <c r="AA219" s="29"/>
      <c r="BF219" s="9" t="s">
        <v>1049</v>
      </c>
      <c r="BG219" s="1">
        <v>218</v>
      </c>
    </row>
    <row r="220" spans="1:59">
      <c r="A220" s="1" t="str">
        <f t="shared" si="40"/>
        <v>|PT|&gt;||シールド数|&gt;||</v>
      </c>
      <c r="B220" s="1" t="s">
        <v>1049</v>
      </c>
      <c r="C220" s="1" t="s">
        <v>1069</v>
      </c>
      <c r="D220" s="1" t="s">
        <v>12</v>
      </c>
      <c r="E220" s="1" t="s">
        <v>1069</v>
      </c>
      <c r="F220" s="1" t="s">
        <v>1083</v>
      </c>
      <c r="G220" s="1" t="s">
        <v>1069</v>
      </c>
      <c r="H220" s="1" t="str">
        <f>IF(R219=0,"",R219)</f>
        <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*0/0</v>
      </c>
      <c r="B227" s="1" t="s">
        <v>1049</v>
      </c>
      <c r="C227" s="1" t="str">
        <f>"*"&amp;R227&amp;"/"&amp;T227</f>
        <v>*0/0</v>
      </c>
      <c r="Q227" s="9" t="s">
        <v>3</v>
      </c>
      <c r="R227" s="10">
        <f>INDEX(AJ:AJ,W226+1)</f>
        <v>0</v>
      </c>
      <c r="S227" s="11" t="s">
        <v>4</v>
      </c>
      <c r="T227" s="10">
        <f>INDEX(AK:AK,W226+1)</f>
        <v>0</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赤</v>
      </c>
      <c r="S228" s="15" t="s">
        <v>1</v>
      </c>
      <c r="T228" s="10">
        <f>INDEX(AG:AG,W226+1)</f>
        <v>0</v>
      </c>
      <c r="U228" s="15" t="s">
        <v>2</v>
      </c>
      <c r="V228" s="10">
        <f>INDEX(AI:AI,W226+1)</f>
        <v>0</v>
      </c>
      <c r="W228" s="16"/>
      <c r="X228" s="10">
        <f>INDEX(AQ:AQ,W226+1)</f>
        <v>0</v>
      </c>
      <c r="Y228" s="28"/>
      <c r="Z228" s="28"/>
      <c r="AA228" s="29"/>
      <c r="BF228" s="9" t="s">
        <v>1049</v>
      </c>
      <c r="BG228" s="1">
        <v>227</v>
      </c>
    </row>
    <row r="229" spans="1:59">
      <c r="A229" s="1" t="str">
        <f t="shared" si="40"/>
        <v>|色|赤|レアリティ||マナコスト||</v>
      </c>
      <c r="B229" s="1" t="s">
        <v>1049</v>
      </c>
      <c r="C229" s="1" t="s">
        <v>1069</v>
      </c>
      <c r="D229" s="4" t="s">
        <v>0</v>
      </c>
      <c r="E229" s="1" t="s">
        <v>1069</v>
      </c>
      <c r="F229" s="1" t="str">
        <f>IF(R228=0,"",R228)</f>
        <v>赤</v>
      </c>
      <c r="G229" s="1" t="s">
        <v>1069</v>
      </c>
      <c r="H229" s="4" t="s">
        <v>1073</v>
      </c>
      <c r="I229" s="1" t="s">
        <v>1069</v>
      </c>
      <c r="J229" s="1" t="str">
        <f>IF(T228=0,"",T228)</f>
        <v/>
      </c>
      <c r="K229" s="1" t="s">
        <v>1069</v>
      </c>
      <c r="L229" s="4" t="s">
        <v>1074</v>
      </c>
      <c r="M229" s="1" t="s">
        <v>1069</v>
      </c>
      <c r="N229" s="1" t="str">
        <f>IF(V228=0,"",V228)</f>
        <v/>
      </c>
      <c r="O229" s="1" t="s">
        <v>1069</v>
      </c>
      <c r="Q229" s="9" t="s">
        <v>5</v>
      </c>
      <c r="R229" s="10">
        <f>INDEX(AL:AL,W226+1)</f>
        <v>0</v>
      </c>
      <c r="S229" s="15" t="s">
        <v>1075</v>
      </c>
      <c r="T229" s="10">
        <f>INDEX(AN:AN,W226+1)</f>
        <v>0</v>
      </c>
      <c r="U229" s="10">
        <f>INDEX(AO:AO,W226+1)</f>
        <v>0</v>
      </c>
      <c r="V229" s="10">
        <f>INDEX(AP:AP,W226+1)</f>
        <v>0</v>
      </c>
      <c r="W229" s="16"/>
      <c r="X229" s="10" t="str">
        <f>INDEX(AZ:AZ,W226+1)</f>
        <v/>
      </c>
      <c r="Y229" s="10" t="str">
        <f>INDEX(BA:BA,W226+1)</f>
        <v/>
      </c>
      <c r="Z229" s="10" t="str">
        <f>INDEX(BB:BB,W226+1)</f>
        <v/>
      </c>
      <c r="AA229" s="10">
        <f>INDEX(BC:BC,W226+1)</f>
        <v>0</v>
      </c>
      <c r="BF229" s="9" t="s">
        <v>1049</v>
      </c>
      <c r="BG229" s="1">
        <v>228</v>
      </c>
    </row>
    <row r="230" spans="1:59">
      <c r="A230" s="1" t="str">
        <f t="shared" si="40"/>
        <v>|種別||サブタイプ||||</v>
      </c>
      <c r="B230" s="1" t="s">
        <v>1049</v>
      </c>
      <c r="C230" s="1" t="s">
        <v>1069</v>
      </c>
      <c r="D230" s="4" t="s">
        <v>5</v>
      </c>
      <c r="E230" s="1" t="s">
        <v>1069</v>
      </c>
      <c r="F230" s="1" t="str">
        <f>IF(R229=0,"",R229)</f>
        <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
      </c>
      <c r="S230" s="11"/>
      <c r="T230" s="11"/>
      <c r="U230" s="11"/>
      <c r="V230" s="12"/>
      <c r="W230" s="16"/>
      <c r="X230" s="8"/>
      <c r="Y230" s="8"/>
      <c r="Z230" s="8"/>
      <c r="AA230" s="30"/>
      <c r="BF230" s="9" t="s">
        <v>1049</v>
      </c>
      <c r="BG230" s="1">
        <v>229</v>
      </c>
    </row>
    <row r="231" spans="1:59">
      <c r="A231" s="1" t="str">
        <f t="shared" si="40"/>
        <v>|テキスト|&gt;|&gt;|&gt;|&gt;||</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
      </c>
      <c r="O231" s="1" t="s">
        <v>1069</v>
      </c>
      <c r="Q231" s="14" t="s">
        <v>21</v>
      </c>
      <c r="R231" s="10" t="str">
        <f>INDEX(BE:BE,W226+1)</f>
        <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赤</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|色|赤|レアリティ||マナコスト||</v>
      </c>
      <c r="B242" s="1" t="s">
        <v>1049</v>
      </c>
      <c r="C242" s="1" t="s">
        <v>1069</v>
      </c>
      <c r="D242" s="4" t="s">
        <v>0</v>
      </c>
      <c r="E242" s="1" t="s">
        <v>1069</v>
      </c>
      <c r="F242" s="1" t="str">
        <f>IF(R241=0,"",R241)</f>
        <v>赤</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赤</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|色|赤|レアリティ||マナコスト||</v>
      </c>
      <c r="B255" s="1" t="s">
        <v>1049</v>
      </c>
      <c r="C255" s="1" t="s">
        <v>1069</v>
      </c>
      <c r="D255" s="4" t="s">
        <v>0</v>
      </c>
      <c r="E255" s="1" t="s">
        <v>1069</v>
      </c>
      <c r="F255" s="1" t="str">
        <f>IF(R254=0,"",R254)</f>
        <v>赤</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赤</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|色|赤|レアリティ||マナコスト||</v>
      </c>
      <c r="B268" s="1" t="s">
        <v>1049</v>
      </c>
      <c r="C268" s="1" t="s">
        <v>1069</v>
      </c>
      <c r="D268" s="4" t="s">
        <v>0</v>
      </c>
      <c r="E268" s="1" t="s">
        <v>1069</v>
      </c>
      <c r="F268" s="1" t="str">
        <f>IF(R267=0,"",R267)</f>
        <v>赤</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赤</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|色|赤|レアリティ||マナコスト||</v>
      </c>
      <c r="B281" s="1" t="s">
        <v>1049</v>
      </c>
      <c r="C281" s="1" t="s">
        <v>1069</v>
      </c>
      <c r="D281" s="4" t="s">
        <v>0</v>
      </c>
      <c r="E281" s="1" t="s">
        <v>1069</v>
      </c>
      <c r="F281" s="1" t="str">
        <f>IF(R280=0,"",R280)</f>
        <v>赤</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赤</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|色|赤|レアリティ||マナコスト||</v>
      </c>
      <c r="B294" s="1" t="s">
        <v>1049</v>
      </c>
      <c r="C294" s="1" t="s">
        <v>1069</v>
      </c>
      <c r="D294" s="4" t="s">
        <v>0</v>
      </c>
      <c r="E294" s="1" t="s">
        <v>1069</v>
      </c>
      <c r="F294" s="1" t="str">
        <f>IF(R293=0,"",R293)</f>
        <v>赤</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赤</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|色|赤|レアリティ||マナコスト||</v>
      </c>
      <c r="B307" s="1" t="s">
        <v>1049</v>
      </c>
      <c r="C307" s="1" t="s">
        <v>1069</v>
      </c>
      <c r="D307" s="4" t="s">
        <v>0</v>
      </c>
      <c r="E307" s="1" t="s">
        <v>1069</v>
      </c>
      <c r="F307" s="1" t="str">
        <f>IF(R306=0,"",R306)</f>
        <v>赤</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赤</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|色|赤|レアリティ||マナコスト||</v>
      </c>
      <c r="B320" s="1" t="s">
        <v>1049</v>
      </c>
      <c r="C320" s="1" t="s">
        <v>1069</v>
      </c>
      <c r="D320" s="4" t="s">
        <v>0</v>
      </c>
      <c r="E320" s="1" t="s">
        <v>1069</v>
      </c>
      <c r="F320" s="1" t="str">
        <f>IF(R319=0,"",R319)</f>
        <v>赤</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赤</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|色|赤|レアリティ||マナコスト||</v>
      </c>
      <c r="B333" s="1" t="s">
        <v>1049</v>
      </c>
      <c r="C333" s="1" t="s">
        <v>1069</v>
      </c>
      <c r="D333" s="4" t="s">
        <v>0</v>
      </c>
      <c r="E333" s="1" t="s">
        <v>1069</v>
      </c>
      <c r="F333" s="1" t="str">
        <f>IF(R332=0,"",R332)</f>
        <v>赤</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赤</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|色|赤|レアリティ||マナコスト||</v>
      </c>
      <c r="B346" s="1" t="s">
        <v>1049</v>
      </c>
      <c r="C346" s="1" t="s">
        <v>1069</v>
      </c>
      <c r="D346" s="4" t="s">
        <v>0</v>
      </c>
      <c r="E346" s="1" t="s">
        <v>1069</v>
      </c>
      <c r="F346" s="1" t="str">
        <f>IF(R345=0,"",R345)</f>
        <v>赤</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赤</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|色|赤|レアリティ||マナコスト||</v>
      </c>
      <c r="B359" s="1" t="s">
        <v>1049</v>
      </c>
      <c r="C359" s="1" t="s">
        <v>1069</v>
      </c>
      <c r="D359" s="4" t="s">
        <v>0</v>
      </c>
      <c r="E359" s="1" t="s">
        <v>1069</v>
      </c>
      <c r="F359" s="1" t="str">
        <f>IF(R358=0,"",R358)</f>
        <v>赤</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赤</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|色|赤|レアリティ||マナコスト||</v>
      </c>
      <c r="B372" s="1" t="s">
        <v>1049</v>
      </c>
      <c r="C372" s="1" t="s">
        <v>1069</v>
      </c>
      <c r="D372" s="4" t="s">
        <v>0</v>
      </c>
      <c r="E372" s="1" t="s">
        <v>1069</v>
      </c>
      <c r="F372" s="1" t="str">
        <f>IF(R371=0,"",R371)</f>
        <v>赤</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赤</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|色|赤|レアリティ||マナコスト||</v>
      </c>
      <c r="B385" s="1" t="s">
        <v>1049</v>
      </c>
      <c r="C385" s="1" t="s">
        <v>1069</v>
      </c>
      <c r="D385" s="4" t="s">
        <v>0</v>
      </c>
      <c r="E385" s="1" t="s">
        <v>1069</v>
      </c>
      <c r="F385" s="1" t="str">
        <f>IF(R384=0,"",R384)</f>
        <v>赤</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赤</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|色|赤|レアリティ||マナコスト||</v>
      </c>
      <c r="B398" s="1" t="s">
        <v>1049</v>
      </c>
      <c r="C398" s="1" t="s">
        <v>1069</v>
      </c>
      <c r="D398" s="4" t="s">
        <v>0</v>
      </c>
      <c r="E398" s="1" t="s">
        <v>1069</v>
      </c>
      <c r="F398" s="1" t="str">
        <f>IF(R397=0,"",R397)</f>
        <v>赤</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赤</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|色|赤|レアリティ||マナコスト||</v>
      </c>
      <c r="B411" s="1" t="s">
        <v>1049</v>
      </c>
      <c r="C411" s="1" t="s">
        <v>1069</v>
      </c>
      <c r="D411" s="4" t="s">
        <v>0</v>
      </c>
      <c r="E411" s="1" t="s">
        <v>1069</v>
      </c>
      <c r="F411" s="1" t="str">
        <f>IF(R410=0,"",R410)</f>
        <v>赤</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赤</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|色|赤|レアリティ||マナコスト||</v>
      </c>
      <c r="B424" s="1" t="s">
        <v>1049</v>
      </c>
      <c r="C424" s="1" t="s">
        <v>1069</v>
      </c>
      <c r="D424" s="4" t="s">
        <v>0</v>
      </c>
      <c r="E424" s="1" t="s">
        <v>1069</v>
      </c>
      <c r="F424" s="1" t="str">
        <f>IF(R423=0,"",R423)</f>
        <v>赤</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赤</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|色|赤|レアリティ||マナコスト||</v>
      </c>
      <c r="B437" s="1" t="s">
        <v>1049</v>
      </c>
      <c r="C437" s="1" t="s">
        <v>1069</v>
      </c>
      <c r="D437" s="4" t="s">
        <v>0</v>
      </c>
      <c r="E437" s="1" t="s">
        <v>1069</v>
      </c>
      <c r="F437" s="1" t="str">
        <f>IF(R436=0,"",R436)</f>
        <v>赤</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赤</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|色|赤|レアリティ||マナコスト||</v>
      </c>
      <c r="B450" s="1" t="s">
        <v>1049</v>
      </c>
      <c r="C450" s="1" t="s">
        <v>1069</v>
      </c>
      <c r="D450" s="4" t="s">
        <v>0</v>
      </c>
      <c r="E450" s="1" t="s">
        <v>1069</v>
      </c>
      <c r="F450" s="1" t="str">
        <f>IF(R449=0,"",R449)</f>
        <v>赤</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赤</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|色|赤|レアリティ||マナコスト||</v>
      </c>
      <c r="B463" s="1" t="s">
        <v>1049</v>
      </c>
      <c r="C463" s="1" t="s">
        <v>1069</v>
      </c>
      <c r="D463" s="4" t="s">
        <v>0</v>
      </c>
      <c r="E463" s="1" t="s">
        <v>1069</v>
      </c>
      <c r="F463" s="1" t="str">
        <f>IF(R462=0,"",R462)</f>
        <v>赤</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赤</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|色|赤|レアリティ||マナコスト||</v>
      </c>
      <c r="B476" s="1" t="s">
        <v>1049</v>
      </c>
      <c r="C476" s="1" t="s">
        <v>1069</v>
      </c>
      <c r="D476" s="4" t="s">
        <v>0</v>
      </c>
      <c r="E476" s="1" t="s">
        <v>1069</v>
      </c>
      <c r="F476" s="1" t="str">
        <f>IF(R475=0,"",R475)</f>
        <v>赤</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赤</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|色|赤|レアリティ||マナコスト||</v>
      </c>
      <c r="B489" s="1" t="s">
        <v>1049</v>
      </c>
      <c r="C489" s="1" t="s">
        <v>1069</v>
      </c>
      <c r="D489" s="4" t="s">
        <v>0</v>
      </c>
      <c r="E489" s="1" t="s">
        <v>1069</v>
      </c>
      <c r="F489" s="1" t="str">
        <f>IF(R488=0,"",R488)</f>
        <v>赤</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赤</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|色|赤|レアリティ||マナコスト||</v>
      </c>
      <c r="B502" s="1" t="s">
        <v>1049</v>
      </c>
      <c r="C502" s="1" t="s">
        <v>1069</v>
      </c>
      <c r="D502" s="4" t="s">
        <v>0</v>
      </c>
      <c r="E502" s="1" t="s">
        <v>1069</v>
      </c>
      <c r="F502" s="1" t="str">
        <f>IF(R501=0,"",R501)</f>
        <v>赤</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赤</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|色|赤|レアリティ||マナコスト||</v>
      </c>
      <c r="B515" s="1" t="s">
        <v>1049</v>
      </c>
      <c r="C515" s="1" t="s">
        <v>1069</v>
      </c>
      <c r="D515" s="4" t="s">
        <v>0</v>
      </c>
      <c r="E515" s="1" t="s">
        <v>1069</v>
      </c>
      <c r="F515" s="1" t="str">
        <f>IF(R514=0,"",R514)</f>
        <v>赤</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赤</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|色|赤|レアリティ||マナコスト||</v>
      </c>
      <c r="B528" s="1" t="s">
        <v>1049</v>
      </c>
      <c r="C528" s="1" t="s">
        <v>1069</v>
      </c>
      <c r="D528" s="4" t="s">
        <v>0</v>
      </c>
      <c r="E528" s="1" t="s">
        <v>1069</v>
      </c>
      <c r="F528" s="1" t="str">
        <f>IF(R527=0,"",R527)</f>
        <v>赤</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赤</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|色|赤|レアリティ||マナコスト||</v>
      </c>
      <c r="B541" s="1" t="s">
        <v>1049</v>
      </c>
      <c r="C541" s="1" t="s">
        <v>1069</v>
      </c>
      <c r="D541" s="4" t="s">
        <v>0</v>
      </c>
      <c r="E541" s="1" t="s">
        <v>1069</v>
      </c>
      <c r="F541" s="1" t="str">
        <f>IF(R540=0,"",R540)</f>
        <v>赤</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赤</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|色|赤|レアリティ||マナコスト||</v>
      </c>
      <c r="B554" s="1" t="s">
        <v>1049</v>
      </c>
      <c r="C554" s="1" t="s">
        <v>1069</v>
      </c>
      <c r="D554" s="4" t="s">
        <v>0</v>
      </c>
      <c r="E554" s="1" t="s">
        <v>1069</v>
      </c>
      <c r="F554" s="1" t="str">
        <f>IF(R553=0,"",R553)</f>
        <v>赤</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赤</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|色|赤|レアリティ||マナコスト||</v>
      </c>
      <c r="B567" s="1" t="s">
        <v>1049</v>
      </c>
      <c r="C567" s="1" t="s">
        <v>1069</v>
      </c>
      <c r="D567" s="4" t="s">
        <v>0</v>
      </c>
      <c r="E567" s="1" t="s">
        <v>1069</v>
      </c>
      <c r="F567" s="1" t="str">
        <f>IF(R566=0,"",R566)</f>
        <v>赤</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赤</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|色|赤|レアリティ||マナコスト||</v>
      </c>
      <c r="B580" s="1" t="s">
        <v>1049</v>
      </c>
      <c r="C580" s="1" t="s">
        <v>1069</v>
      </c>
      <c r="D580" s="4" t="s">
        <v>0</v>
      </c>
      <c r="E580" s="1" t="s">
        <v>1069</v>
      </c>
      <c r="F580" s="1" t="str">
        <f>IF(R579=0,"",R579)</f>
        <v>赤</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赤</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|色|赤|レアリティ||マナコスト||</v>
      </c>
      <c r="B593" s="1" t="s">
        <v>1049</v>
      </c>
      <c r="C593" s="1" t="s">
        <v>1069</v>
      </c>
      <c r="D593" s="4" t="s">
        <v>0</v>
      </c>
      <c r="E593" s="1" t="s">
        <v>1069</v>
      </c>
      <c r="F593" s="1" t="str">
        <f>IF(R592=0,"",R592)</f>
        <v>赤</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赤</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|色|赤|レアリティ||マナコスト||</v>
      </c>
      <c r="B606" s="1" t="s">
        <v>1049</v>
      </c>
      <c r="C606" s="1" t="s">
        <v>1069</v>
      </c>
      <c r="D606" s="4" t="s">
        <v>0</v>
      </c>
      <c r="E606" s="1" t="s">
        <v>1069</v>
      </c>
      <c r="F606" s="1" t="str">
        <f>IF(R605=0,"",R605)</f>
        <v>赤</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赤</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|色|赤|レアリティ||マナコスト||</v>
      </c>
      <c r="B619" s="1" t="s">
        <v>1049</v>
      </c>
      <c r="C619" s="1" t="s">
        <v>1069</v>
      </c>
      <c r="D619" s="4" t="s">
        <v>0</v>
      </c>
      <c r="E619" s="1" t="s">
        <v>1069</v>
      </c>
      <c r="F619" s="1" t="str">
        <f>IF(R618=0,"",R618)</f>
        <v>赤</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赤</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|色|赤|レアリティ||マナコスト||</v>
      </c>
      <c r="B632" s="1" t="s">
        <v>1049</v>
      </c>
      <c r="C632" s="1" t="s">
        <v>1069</v>
      </c>
      <c r="D632" s="4" t="s">
        <v>0</v>
      </c>
      <c r="E632" s="1" t="s">
        <v>1069</v>
      </c>
      <c r="F632" s="1" t="str">
        <f>IF(R631=0,"",R631)</f>
        <v>赤</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赤</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|色|赤|レアリティ||マナコスト||</v>
      </c>
      <c r="B645" s="1" t="s">
        <v>1049</v>
      </c>
      <c r="C645" s="1" t="s">
        <v>1069</v>
      </c>
      <c r="D645" s="4" t="s">
        <v>0</v>
      </c>
      <c r="E645" s="1" t="s">
        <v>1069</v>
      </c>
      <c r="F645" s="1" t="str">
        <f>IF(R644=0,"",R644)</f>
        <v>赤</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BE16" sqref="BE16"/>
    </sheetView>
  </sheetViews>
  <sheetFormatPr defaultColWidth="9" defaultRowHeight="13.5"/>
  <cols>
    <col min="1" max="1" width="29.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3.75" style="1" customWidth="1"/>
    <col min="34" max="34" width="9" style="1" hidden="1" customWidth="1"/>
    <col min="35" max="35" width="5" style="1" customWidth="1"/>
    <col min="36" max="38" width="9" style="1"/>
    <col min="39" max="39" width="9" style="1" hidden="1" customWidth="1"/>
    <col min="40" max="46" width="9" style="1"/>
    <col min="47" max="48" width="9" style="1" hidden="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510</v>
      </c>
      <c r="AG2" s="36" t="s">
        <v>78</v>
      </c>
      <c r="AH2" s="36"/>
      <c r="AI2" s="36">
        <v>8</v>
      </c>
      <c r="AJ2" s="36" t="s">
        <v>950</v>
      </c>
      <c r="AK2" s="36" t="s">
        <v>951</v>
      </c>
      <c r="AL2" s="36" t="s">
        <v>27</v>
      </c>
      <c r="AM2" s="36"/>
      <c r="AN2" s="36" t="s">
        <v>405</v>
      </c>
      <c r="AO2" s="36" t="s">
        <v>171</v>
      </c>
      <c r="AP2" s="36"/>
      <c r="AQ2" s="36" t="s">
        <v>899</v>
      </c>
      <c r="AR2" s="36"/>
      <c r="AS2" s="36"/>
      <c r="AT2" s="38">
        <v>42828</v>
      </c>
      <c r="AU2" s="36"/>
      <c r="AV2" s="36"/>
      <c r="AW2" s="36"/>
      <c r="AX2" s="36">
        <f t="shared" ref="AX2:AX51" si="0">IF(AT2&gt;1,MONTH(AT2),"")</f>
        <v>4</v>
      </c>
      <c r="AY2" s="36">
        <f t="shared" ref="AY2:AY51" si="1">IF(AT2&gt;1,DAY(AT2),"")</f>
        <v>3</v>
      </c>
      <c r="AZ2" s="36" t="str">
        <f t="shared" ref="AZ2:AZ51" si="2">LEFT(AQ2,2)</f>
        <v>ジェ</v>
      </c>
      <c r="BA2" s="36" t="str">
        <f t="shared" ref="BA2:BA51" si="3">IF(ISERROR(FIND(" ",AQ2)),"",MID(AQ2,FIND(" ",AQ2)+1,2))</f>
        <v/>
      </c>
      <c r="BB2" s="36" t="str">
        <f t="shared" ref="BB2:BB51" si="4">IF(LEN(BA2)&gt;1,IF(ISERROR(FIND(" ",AQ2,FIND(" ",AQ2)+1)),"",MID(AQ2,FIND(" ",AQ2)+4,2)),"")</f>
        <v/>
      </c>
      <c r="BC2" s="36"/>
      <c r="BD2" s="36" t="str">
        <f t="shared" ref="BD2:BD51" si="5">IF(AQ2="","",AQ2&amp;IF(AR2="","","&amp;br;"&amp;AR2)&amp;IF(AS2="","","&amp;br;"&amp;AS2))</f>
        <v>ジェム2個を起動する：このクリーチャーは変身する。</v>
      </c>
      <c r="BE2" s="30" t="str">
        <f>IF(AK2="","",VLOOKUP(AK2,BH:BJ,3,FALSE))</f>
        <v>Activate 2: This creature Transforms.</v>
      </c>
      <c r="BF2" s="9" t="s">
        <v>1049</v>
      </c>
      <c r="BG2" s="1">
        <v>1</v>
      </c>
      <c r="BH2" s="1" t="s">
        <v>881</v>
      </c>
      <c r="BI2" s="1" t="s">
        <v>1055</v>
      </c>
      <c r="BJ2" s="1" t="s">
        <v>1299</v>
      </c>
    </row>
    <row r="3" spans="2:62">
      <c r="B3" s="1" t="s">
        <v>1049</v>
      </c>
      <c r="Q3" s="2" t="s">
        <v>23</v>
      </c>
      <c r="R3" s="2" t="s">
        <v>164</v>
      </c>
      <c r="S3" s="2" t="s">
        <v>288</v>
      </c>
      <c r="T3" s="2" t="s">
        <v>398</v>
      </c>
      <c r="U3" s="2" t="s">
        <v>510</v>
      </c>
      <c r="V3" s="2" t="s">
        <v>1057</v>
      </c>
      <c r="W3" s="2"/>
      <c r="AB3" s="1" t="s">
        <v>288</v>
      </c>
      <c r="AC3" s="1" t="s">
        <v>340</v>
      </c>
      <c r="AD3" s="16" t="s">
        <v>1058</v>
      </c>
      <c r="AE3" s="24">
        <v>2</v>
      </c>
      <c r="AF3" s="25" t="s">
        <v>510</v>
      </c>
      <c r="AG3" s="36" t="s">
        <v>78</v>
      </c>
      <c r="AH3" s="36"/>
      <c r="AI3" s="36">
        <v>1</v>
      </c>
      <c r="AJ3" s="36" t="s">
        <v>952</v>
      </c>
      <c r="AK3" s="36" t="s">
        <v>953</v>
      </c>
      <c r="AL3" s="36" t="s">
        <v>27</v>
      </c>
      <c r="AM3" s="36"/>
      <c r="AN3" s="36" t="s">
        <v>783</v>
      </c>
      <c r="AO3" s="36" t="s">
        <v>405</v>
      </c>
      <c r="AP3" s="36"/>
      <c r="AQ3" s="36" t="s">
        <v>393</v>
      </c>
      <c r="AR3" s="36"/>
      <c r="AS3" s="36"/>
      <c r="AT3" s="38">
        <v>42829</v>
      </c>
      <c r="AU3" s="36"/>
      <c r="AV3" s="36"/>
      <c r="AW3" s="36"/>
      <c r="AX3" s="36">
        <f t="shared" si="0"/>
        <v>4</v>
      </c>
      <c r="AY3" s="36">
        <f t="shared" si="1"/>
        <v>4</v>
      </c>
      <c r="AZ3" s="36" t="str">
        <f t="shared" si="2"/>
        <v>威迫</v>
      </c>
      <c r="BA3" s="36" t="str">
        <f t="shared" si="3"/>
        <v/>
      </c>
      <c r="BB3" s="36" t="str">
        <f t="shared" si="4"/>
        <v/>
      </c>
      <c r="BC3" s="36"/>
      <c r="BD3" s="36" t="str">
        <f t="shared" si="5"/>
        <v>威迫</v>
      </c>
      <c r="BE3" s="30" t="str">
        <f>IF(AK3="","",VLOOKUP(AK3,BH:BJ,3,FALSE))</f>
        <v>Menace</v>
      </c>
      <c r="BF3" s="9" t="s">
        <v>1049</v>
      </c>
      <c r="BG3" s="1">
        <v>2</v>
      </c>
      <c r="BH3" s="1" t="s">
        <v>1026</v>
      </c>
      <c r="BI3" s="1" t="s">
        <v>1055</v>
      </c>
      <c r="BJ3" s="1" t="s">
        <v>1300</v>
      </c>
    </row>
    <row r="4" spans="2:62">
      <c r="B4" s="1" t="s">
        <v>1049</v>
      </c>
      <c r="Q4" s="1" t="s">
        <v>24</v>
      </c>
      <c r="R4" s="2" t="s">
        <v>78</v>
      </c>
      <c r="S4" s="2" t="s">
        <v>119</v>
      </c>
      <c r="T4" s="2" t="s">
        <v>143</v>
      </c>
      <c r="AB4" s="1" t="s">
        <v>398</v>
      </c>
      <c r="AC4" s="1" t="s">
        <v>1060</v>
      </c>
      <c r="AD4" s="16" t="s">
        <v>1061</v>
      </c>
      <c r="AE4" s="24">
        <v>3</v>
      </c>
      <c r="AF4" s="25" t="s">
        <v>510</v>
      </c>
      <c r="AG4" s="36" t="s">
        <v>78</v>
      </c>
      <c r="AH4" s="36"/>
      <c r="AI4" s="36">
        <v>7</v>
      </c>
      <c r="AJ4" s="36" t="s">
        <v>954</v>
      </c>
      <c r="AK4" s="36" t="s">
        <v>955</v>
      </c>
      <c r="AL4" s="36" t="s">
        <v>27</v>
      </c>
      <c r="AM4" s="36"/>
      <c r="AN4" s="36" t="s">
        <v>33</v>
      </c>
      <c r="AO4" s="36" t="s">
        <v>171</v>
      </c>
      <c r="AP4" s="36"/>
      <c r="AQ4" s="36" t="s">
        <v>956</v>
      </c>
      <c r="AR4" s="36" t="s">
        <v>957</v>
      </c>
      <c r="AS4" s="36"/>
      <c r="AT4" s="38">
        <v>42736</v>
      </c>
      <c r="AU4" s="36"/>
      <c r="AV4" s="36"/>
      <c r="AW4" s="36"/>
      <c r="AX4" s="36">
        <f t="shared" si="0"/>
        <v>1</v>
      </c>
      <c r="AY4" s="36">
        <f t="shared" si="1"/>
        <v>1</v>
      </c>
      <c r="AZ4" s="36" t="str">
        <f t="shared" si="2"/>
        <v>この</v>
      </c>
      <c r="BA4" s="36" t="str">
        <f t="shared" si="3"/>
        <v/>
      </c>
      <c r="BB4" s="36" t="str">
        <f t="shared" si="4"/>
        <v/>
      </c>
      <c r="BC4" s="36"/>
      <c r="BD4" s="36" t="str">
        <f t="shared" si="5"/>
        <v>このクリーチャーが戦場に出たとき、あなたのライブラリーの最初のクリーチャーを取ってくる。&amp;br;このクリーチャーが死亡したとき、あなたは3/2のエルドラージ･ホラー･トークンを1体召喚する。</v>
      </c>
      <c r="BE4" s="30" t="str">
        <f>IF(AK4="","",VLOOKUP(AK4,BH:BJ,3,FALSE))</f>
        <v>When this creature enters the battlefield, Fetch the first creature in your library.&amp;br;When this creature dies, you summon 1 3/2 Eldrazi Horror token.</v>
      </c>
      <c r="BF4" s="9" t="s">
        <v>1049</v>
      </c>
      <c r="BG4" s="1">
        <v>3</v>
      </c>
      <c r="BH4" s="1" t="s">
        <v>819</v>
      </c>
      <c r="BI4" s="1" t="s">
        <v>1055</v>
      </c>
      <c r="BJ4" s="1" t="s">
        <v>1301</v>
      </c>
    </row>
    <row r="5" spans="2:62">
      <c r="B5" s="1" t="s">
        <v>1049</v>
      </c>
      <c r="Q5" s="5"/>
      <c r="R5" s="6"/>
      <c r="S5" s="6"/>
      <c r="T5" s="6"/>
      <c r="U5" s="6"/>
      <c r="V5" s="7"/>
      <c r="W5" s="8">
        <v>1</v>
      </c>
      <c r="X5" s="5"/>
      <c r="Y5" s="26"/>
      <c r="Z5" s="26"/>
      <c r="AA5" s="27"/>
      <c r="AB5" s="1" t="s">
        <v>510</v>
      </c>
      <c r="AC5" s="1" t="s">
        <v>1063</v>
      </c>
      <c r="AD5" s="16" t="s">
        <v>1064</v>
      </c>
      <c r="AE5" s="24">
        <v>4</v>
      </c>
      <c r="AF5" s="25" t="s">
        <v>510</v>
      </c>
      <c r="AG5" s="36" t="s">
        <v>78</v>
      </c>
      <c r="AH5" s="36"/>
      <c r="AI5" s="36">
        <v>11</v>
      </c>
      <c r="AJ5" s="36" t="s">
        <v>958</v>
      </c>
      <c r="AK5" s="36" t="s">
        <v>959</v>
      </c>
      <c r="AL5" s="36" t="s">
        <v>27</v>
      </c>
      <c r="AM5" s="36"/>
      <c r="AN5" s="36" t="s">
        <v>405</v>
      </c>
      <c r="AO5" s="36" t="s">
        <v>171</v>
      </c>
      <c r="AP5" s="36"/>
      <c r="AQ5" s="36" t="s">
        <v>35</v>
      </c>
      <c r="AR5" s="36" t="s">
        <v>103</v>
      </c>
      <c r="AS5" s="36"/>
      <c r="AT5" s="38">
        <v>42770</v>
      </c>
      <c r="AU5" s="36"/>
      <c r="AV5" s="36"/>
      <c r="AW5" s="36"/>
      <c r="AX5" s="36">
        <f t="shared" si="0"/>
        <v>2</v>
      </c>
      <c r="AY5" s="36">
        <f t="shared" si="1"/>
        <v>4</v>
      </c>
      <c r="AZ5" s="36" t="str">
        <f t="shared" si="2"/>
        <v>ディ</v>
      </c>
      <c r="BA5" s="36" t="str">
        <f t="shared" si="3"/>
        <v/>
      </c>
      <c r="BB5" s="36" t="str">
        <f t="shared" si="4"/>
        <v/>
      </c>
      <c r="BC5" s="36"/>
      <c r="BD5" s="36" t="str">
        <f t="shared" si="5"/>
        <v>ディフェンダー&amp;br;ジェム1個を起動する：このクリーチャーは変身する。</v>
      </c>
      <c r="BE5" s="30" t="str">
        <f>IF(AK5="","",VLOOKUP(AK5,BH:BJ,3,FALSE))</f>
        <v>Activate 1: This creature Transforms.</v>
      </c>
      <c r="BF5" s="9" t="s">
        <v>1049</v>
      </c>
      <c r="BG5" s="1">
        <v>4</v>
      </c>
      <c r="BH5" s="1" t="s">
        <v>922</v>
      </c>
      <c r="BI5" s="1" t="s">
        <v>1055</v>
      </c>
      <c r="BJ5" s="1" t="s">
        <v>1302</v>
      </c>
    </row>
    <row r="6" spans="1:62">
      <c r="A6" s="1" t="str">
        <f t="shared" ref="A6:A69" si="6">CONCATENATE(C6,D6,E6,F6,G6,H6,I6,J6,K6,L6,M6,N6,O6,P6)</f>
        <v>*ケッシグをうろつくもの/Kessig Prowler</v>
      </c>
      <c r="B6" s="1" t="s">
        <v>1049</v>
      </c>
      <c r="C6" s="1" t="str">
        <f>"*"&amp;R6&amp;"/"&amp;T6</f>
        <v>*ケッシグをうろつくもの/Kessig Prowler</v>
      </c>
      <c r="Q6" s="9" t="s">
        <v>3</v>
      </c>
      <c r="R6" s="10" t="str">
        <f>INDEX(AJ:AJ,W5+1)</f>
        <v>ケッシグをうろつくもの</v>
      </c>
      <c r="S6" s="11" t="s">
        <v>4</v>
      </c>
      <c r="T6" s="10" t="str">
        <f>INDEX(AK:AK,W5+1)</f>
        <v>Kessig Prowler</v>
      </c>
      <c r="U6" s="11"/>
      <c r="V6" s="12"/>
      <c r="W6" s="13"/>
      <c r="X6" s="9"/>
      <c r="Y6" s="28"/>
      <c r="Z6" s="28"/>
      <c r="AA6" s="29"/>
      <c r="AB6" s="1" t="s">
        <v>663</v>
      </c>
      <c r="AC6" s="1" t="s">
        <v>1066</v>
      </c>
      <c r="AD6" s="16" t="s">
        <v>1067</v>
      </c>
      <c r="AE6" s="24">
        <v>5</v>
      </c>
      <c r="AF6" s="25" t="s">
        <v>510</v>
      </c>
      <c r="AG6" s="36" t="s">
        <v>78</v>
      </c>
      <c r="AH6" s="36"/>
      <c r="AI6" s="36">
        <v>1</v>
      </c>
      <c r="AJ6" s="36" t="s">
        <v>960</v>
      </c>
      <c r="AK6" s="36" t="s">
        <v>961</v>
      </c>
      <c r="AL6" s="36" t="s">
        <v>27</v>
      </c>
      <c r="AM6" s="36"/>
      <c r="AN6" s="36" t="s">
        <v>783</v>
      </c>
      <c r="AO6" s="36" t="s">
        <v>405</v>
      </c>
      <c r="AP6" s="36"/>
      <c r="AQ6" s="36" t="s">
        <v>538</v>
      </c>
      <c r="AR6" s="36"/>
      <c r="AS6" s="36"/>
      <c r="AT6" s="38">
        <v>42831</v>
      </c>
      <c r="AU6" s="36"/>
      <c r="AV6" s="36"/>
      <c r="AW6" s="36"/>
      <c r="AX6" s="36">
        <f t="shared" si="0"/>
        <v>4</v>
      </c>
      <c r="AY6" s="36">
        <f t="shared" si="1"/>
        <v>6</v>
      </c>
      <c r="AZ6" s="36" t="str">
        <f t="shared" si="2"/>
        <v>到達</v>
      </c>
      <c r="BA6" s="36" t="str">
        <f t="shared" si="3"/>
        <v/>
      </c>
      <c r="BB6" s="36" t="str">
        <f t="shared" si="4"/>
        <v/>
      </c>
      <c r="BC6" s="36"/>
      <c r="BD6" s="36" t="str">
        <f t="shared" si="5"/>
        <v>到達</v>
      </c>
      <c r="BE6" s="30" t="str">
        <f>IF(AK6="","",VLOOKUP(AK6,BH:BJ,3,FALSE))</f>
        <v/>
      </c>
      <c r="BF6" s="9" t="s">
        <v>1049</v>
      </c>
      <c r="BG6" s="1">
        <v>5</v>
      </c>
      <c r="BH6" s="1" t="s">
        <v>930</v>
      </c>
      <c r="BI6" s="1" t="s">
        <v>1055</v>
      </c>
      <c r="BJ6" s="1" t="s">
        <v>1303</v>
      </c>
    </row>
    <row r="7" spans="1:62">
      <c r="A7" s="1" t="str">
        <f t="shared" si="6"/>
        <v>|LEFT:80|LEFT:100|LEFT:100|LEFT:100|LEFT:100|LEFT:100|c</v>
      </c>
      <c r="B7" s="1" t="s">
        <v>1049</v>
      </c>
      <c r="C7" s="1" t="s">
        <v>1069</v>
      </c>
      <c r="D7" s="3" t="str">
        <f>$Q$1</f>
        <v>LEFT:80</v>
      </c>
      <c r="E7" s="3" t="s">
        <v>1069</v>
      </c>
      <c r="F7" s="3" t="str">
        <f t="shared" ref="F7:J7" si="7">$R$1</f>
        <v>LEFT:100</v>
      </c>
      <c r="G7" s="3" t="s">
        <v>1069</v>
      </c>
      <c r="H7" s="3" t="str">
        <f t="shared" si="7"/>
        <v>LEFT:100</v>
      </c>
      <c r="I7" s="3" t="s">
        <v>1069</v>
      </c>
      <c r="J7" s="3" t="str">
        <f t="shared" si="7"/>
        <v>LEFT:100</v>
      </c>
      <c r="K7" s="3" t="s">
        <v>1069</v>
      </c>
      <c r="L7" s="3" t="str">
        <f>$R$1</f>
        <v>LEFT:100</v>
      </c>
      <c r="M7" s="3" t="s">
        <v>1069</v>
      </c>
      <c r="N7" s="3" t="str">
        <f>$R$1</f>
        <v>LEFT:100</v>
      </c>
      <c r="O7" s="1" t="s">
        <v>1069</v>
      </c>
      <c r="P7" s="1" t="s">
        <v>1070</v>
      </c>
      <c r="Q7" s="14" t="s">
        <v>0</v>
      </c>
      <c r="R7" s="10" t="str">
        <f>INDEX(AF:AF,W5+1)</f>
        <v>緑</v>
      </c>
      <c r="S7" s="15" t="s">
        <v>1</v>
      </c>
      <c r="T7" s="10" t="str">
        <f>INDEX(AG:AG,W5+1)</f>
        <v>アンコモン</v>
      </c>
      <c r="U7" s="15" t="s">
        <v>2</v>
      </c>
      <c r="V7" s="10">
        <f>INDEX(AI:AI,W5+1)</f>
        <v>8</v>
      </c>
      <c r="W7" s="16"/>
      <c r="X7" s="10" t="str">
        <f>INDEX(AQ:AQ,W5+1)</f>
        <v>ジェム2個を起動する：このクリーチャーは変身する。</v>
      </c>
      <c r="Y7" s="28"/>
      <c r="Z7" s="28"/>
      <c r="AA7" s="29"/>
      <c r="AB7" s="1" t="s">
        <v>645</v>
      </c>
      <c r="AC7" s="1" t="s">
        <v>1024</v>
      </c>
      <c r="AD7" s="16" t="s">
        <v>1071</v>
      </c>
      <c r="AE7" s="24">
        <v>6</v>
      </c>
      <c r="AF7" s="25" t="s">
        <v>510</v>
      </c>
      <c r="AG7" s="36" t="s">
        <v>78</v>
      </c>
      <c r="AH7" s="36"/>
      <c r="AI7" s="36">
        <v>15</v>
      </c>
      <c r="AJ7" s="36" t="s">
        <v>962</v>
      </c>
      <c r="AK7" s="36" t="s">
        <v>963</v>
      </c>
      <c r="AL7" s="36" t="s">
        <v>27</v>
      </c>
      <c r="AM7" s="36"/>
      <c r="AN7" s="36" t="s">
        <v>405</v>
      </c>
      <c r="AO7" s="36" t="s">
        <v>171</v>
      </c>
      <c r="AP7" s="36"/>
      <c r="AQ7" s="36" t="s">
        <v>234</v>
      </c>
      <c r="AR7" s="36" t="s">
        <v>103</v>
      </c>
      <c r="AS7" s="36"/>
      <c r="AT7" s="38">
        <v>42827</v>
      </c>
      <c r="AU7" s="36"/>
      <c r="AV7" s="36"/>
      <c r="AW7" s="36"/>
      <c r="AX7" s="36">
        <f t="shared" si="0"/>
        <v>4</v>
      </c>
      <c r="AY7" s="36">
        <f t="shared" si="1"/>
        <v>2</v>
      </c>
      <c r="AZ7" s="36" t="str">
        <f t="shared" si="2"/>
        <v>ブロ</v>
      </c>
      <c r="BA7" s="36" t="str">
        <f t="shared" si="3"/>
        <v/>
      </c>
      <c r="BB7" s="36" t="str">
        <f t="shared" si="4"/>
        <v/>
      </c>
      <c r="BC7" s="36"/>
      <c r="BD7" s="36" t="str">
        <f t="shared" si="5"/>
        <v>ブロックされない&amp;br;ジェム1個を起動する：このクリーチャーは変身する。</v>
      </c>
      <c r="BE7" s="30" t="str">
        <f>IF(AK7="","",VLOOKUP(AK7,BH:BJ,3,FALSE))</f>
        <v>Activate 1: This creature Transform s.</v>
      </c>
      <c r="BF7" s="9" t="s">
        <v>1049</v>
      </c>
      <c r="BG7" s="1">
        <v>6</v>
      </c>
      <c r="BH7" s="1" t="s">
        <v>812</v>
      </c>
      <c r="BI7" s="1" t="s">
        <v>1055</v>
      </c>
      <c r="BJ7" s="1" t="s">
        <v>1304</v>
      </c>
    </row>
    <row r="8" spans="1:62">
      <c r="A8" s="1" t="str">
        <f t="shared" si="6"/>
        <v>|色|緑|レアリティ|アンコモン|マナコスト|8|</v>
      </c>
      <c r="B8" s="1" t="s">
        <v>1049</v>
      </c>
      <c r="C8" s="1" t="s">
        <v>1069</v>
      </c>
      <c r="D8" s="4" t="s">
        <v>0</v>
      </c>
      <c r="E8" s="1" t="s">
        <v>1069</v>
      </c>
      <c r="F8" s="1" t="str">
        <f>IF(R7=0,"",R7)</f>
        <v>緑</v>
      </c>
      <c r="G8" s="1" t="s">
        <v>1069</v>
      </c>
      <c r="H8" s="4" t="s">
        <v>1073</v>
      </c>
      <c r="I8" s="1" t="s">
        <v>1069</v>
      </c>
      <c r="J8" s="1" t="str">
        <f>IF(T7=0,"",T7)</f>
        <v>アンコモン</v>
      </c>
      <c r="K8" s="1" t="s">
        <v>1069</v>
      </c>
      <c r="L8" s="4" t="s">
        <v>1074</v>
      </c>
      <c r="M8" s="1" t="s">
        <v>1069</v>
      </c>
      <c r="N8" s="1">
        <f>IF(V7=0,"",V7)</f>
        <v>8</v>
      </c>
      <c r="O8" s="1" t="s">
        <v>1069</v>
      </c>
      <c r="Q8" s="9" t="s">
        <v>5</v>
      </c>
      <c r="R8" s="10" t="str">
        <f>INDEX(AL:AL,W5+1)</f>
        <v>クリーチャー</v>
      </c>
      <c r="S8" s="15" t="s">
        <v>1075</v>
      </c>
      <c r="T8" s="10" t="str">
        <f>INDEX(AN:AN,W5+1)</f>
        <v>狼男</v>
      </c>
      <c r="U8" s="10" t="str">
        <f>INDEX(AO:AO,W5+1)</f>
        <v>ホラー</v>
      </c>
      <c r="V8" s="10">
        <f>INDEX(AP:AP,W5+1)</f>
        <v>0</v>
      </c>
      <c r="W8" s="16"/>
      <c r="X8" s="10" t="str">
        <f>INDEX(AZ:AZ,W5+1)</f>
        <v>ジェ</v>
      </c>
      <c r="Y8" s="10" t="str">
        <f>INDEX(BA:BA,W5+1)</f>
        <v/>
      </c>
      <c r="Z8" s="10" t="str">
        <f>INDEX(BB:BB,W5+1)</f>
        <v/>
      </c>
      <c r="AA8" s="10">
        <f>INDEX(BC:BC,W5+1)</f>
        <v>0</v>
      </c>
      <c r="AB8" s="1" t="s">
        <v>631</v>
      </c>
      <c r="AC8" s="1" t="s">
        <v>970</v>
      </c>
      <c r="AD8" s="16" t="s">
        <v>1076</v>
      </c>
      <c r="AE8" s="24">
        <v>7</v>
      </c>
      <c r="AF8" s="25" t="s">
        <v>510</v>
      </c>
      <c r="AG8" s="36" t="s">
        <v>78</v>
      </c>
      <c r="AH8" s="36"/>
      <c r="AI8" s="36">
        <v>1</v>
      </c>
      <c r="AJ8" s="36" t="s">
        <v>964</v>
      </c>
      <c r="AK8" s="36" t="s">
        <v>965</v>
      </c>
      <c r="AL8" s="36" t="s">
        <v>27</v>
      </c>
      <c r="AM8" s="36"/>
      <c r="AN8" s="36" t="s">
        <v>783</v>
      </c>
      <c r="AO8" s="36" t="s">
        <v>405</v>
      </c>
      <c r="AP8" s="36"/>
      <c r="AQ8" s="36" t="s">
        <v>234</v>
      </c>
      <c r="AR8" s="36" t="s">
        <v>966</v>
      </c>
      <c r="AS8" s="36"/>
      <c r="AT8" s="38">
        <v>42799</v>
      </c>
      <c r="AU8" s="36"/>
      <c r="AV8" s="36"/>
      <c r="AW8" s="36"/>
      <c r="AX8" s="36">
        <f t="shared" si="0"/>
        <v>3</v>
      </c>
      <c r="AY8" s="36">
        <f t="shared" si="1"/>
        <v>5</v>
      </c>
      <c r="AZ8" s="36" t="str">
        <f t="shared" si="2"/>
        <v>ブロ</v>
      </c>
      <c r="BA8" s="36" t="str">
        <f t="shared" si="3"/>
        <v/>
      </c>
      <c r="BB8" s="36" t="str">
        <f t="shared" si="4"/>
        <v/>
      </c>
      <c r="BC8" s="36"/>
      <c r="BD8" s="36" t="str">
        <f t="shared" si="5"/>
        <v>ブロックされない&amp;br;このクリーチャーが対戦相手に戦闘ダメージを与えたとき、あなたは3/2のエルドラージ･ホラー･トークンを1体召喚する。</v>
      </c>
      <c r="BE8" s="30" t="str">
        <f>IF(AK8="","",VLOOKUP(AK8,BH:BJ,3,FALSE))</f>
        <v>When this creature deals combat damage to your opponent, you summon 1 3/2 Eldrazi Horror token.</v>
      </c>
      <c r="BF8" s="9" t="s">
        <v>1049</v>
      </c>
      <c r="BG8" s="1">
        <v>7</v>
      </c>
      <c r="BH8" s="1" t="s">
        <v>804</v>
      </c>
      <c r="BI8" s="1" t="s">
        <v>1055</v>
      </c>
      <c r="BJ8" s="1" t="s">
        <v>1305</v>
      </c>
    </row>
    <row r="9" spans="1:62">
      <c r="A9" s="1" t="str">
        <f t="shared" si="6"/>
        <v>|種別|クリーチャー|サブタイプ|狼男|ホラー||</v>
      </c>
      <c r="B9" s="1" t="s">
        <v>1049</v>
      </c>
      <c r="C9" s="1" t="s">
        <v>1069</v>
      </c>
      <c r="D9" s="4" t="s">
        <v>5</v>
      </c>
      <c r="E9" s="1" t="s">
        <v>1069</v>
      </c>
      <c r="F9" s="1" t="str">
        <f>IF(R8=0,"",R8)</f>
        <v>クリーチャー</v>
      </c>
      <c r="G9" s="1" t="s">
        <v>1069</v>
      </c>
      <c r="H9" s="4" t="s">
        <v>1078</v>
      </c>
      <c r="I9" s="1" t="s">
        <v>1069</v>
      </c>
      <c r="J9" s="1" t="str">
        <f>IF(T8=0,"",T8)</f>
        <v>狼男</v>
      </c>
      <c r="K9" s="1" t="s">
        <v>1069</v>
      </c>
      <c r="L9" s="1" t="str">
        <f>IF(U8=0,"",U8)</f>
        <v>ホラー</v>
      </c>
      <c r="M9" s="1" t="s">
        <v>1069</v>
      </c>
      <c r="N9" s="1" t="str">
        <f>IF(V8=0,"",V8)</f>
        <v/>
      </c>
      <c r="O9" s="1" t="s">
        <v>1069</v>
      </c>
      <c r="Q9" s="9" t="s">
        <v>1079</v>
      </c>
      <c r="R9" s="10" t="str">
        <f>INDEX(BD:BD,W5+1)</f>
        <v>ジェム2個を起動する：このクリーチャーは変身する。</v>
      </c>
      <c r="S9" s="11"/>
      <c r="T9" s="11"/>
      <c r="U9" s="11"/>
      <c r="V9" s="12"/>
      <c r="W9" s="16"/>
      <c r="X9" s="8" t="s">
        <v>1049</v>
      </c>
      <c r="Y9" s="8"/>
      <c r="Z9" s="8"/>
      <c r="AA9" s="30" t="s">
        <v>1049</v>
      </c>
      <c r="AB9" s="1" t="s">
        <v>654</v>
      </c>
      <c r="AC9" s="1" t="s">
        <v>1080</v>
      </c>
      <c r="AD9" s="16" t="s">
        <v>1081</v>
      </c>
      <c r="AE9" s="24">
        <v>8</v>
      </c>
      <c r="AF9" s="25" t="s">
        <v>510</v>
      </c>
      <c r="AG9" s="36" t="s">
        <v>78</v>
      </c>
      <c r="AH9" s="36"/>
      <c r="AI9" s="36">
        <v>12</v>
      </c>
      <c r="AJ9" s="36" t="s">
        <v>967</v>
      </c>
      <c r="AK9" s="36" t="s">
        <v>968</v>
      </c>
      <c r="AL9" s="36" t="s">
        <v>27</v>
      </c>
      <c r="AM9" s="36"/>
      <c r="AN9" s="36" t="s">
        <v>969</v>
      </c>
      <c r="AO9" s="36" t="s">
        <v>171</v>
      </c>
      <c r="AP9" s="36"/>
      <c r="AQ9" s="36" t="s">
        <v>970</v>
      </c>
      <c r="AR9" s="36" t="s">
        <v>971</v>
      </c>
      <c r="AS9" s="36"/>
      <c r="AT9" s="38">
        <v>42829</v>
      </c>
      <c r="AU9" s="36"/>
      <c r="AV9" s="36"/>
      <c r="AW9" s="36"/>
      <c r="AX9" s="36">
        <f t="shared" si="0"/>
        <v>4</v>
      </c>
      <c r="AY9" s="36">
        <f t="shared" si="1"/>
        <v>4</v>
      </c>
      <c r="AZ9" s="36" t="str">
        <f t="shared" si="2"/>
        <v>接死</v>
      </c>
      <c r="BA9" s="36" t="str">
        <f t="shared" si="3"/>
        <v/>
      </c>
      <c r="BB9" s="36" t="str">
        <f t="shared" si="4"/>
        <v/>
      </c>
      <c r="BC9" s="36"/>
      <c r="BD9" s="36" t="str">
        <f t="shared" si="5"/>
        <v>接死&amp;br;このクリーチャーが戦場に出ている間、昂揚：このこのクリーチャーは+2/+2の修正を受ける。</v>
      </c>
      <c r="BE9" s="30" t="str">
        <f>IF(AK9="","",VLOOKUP(AK9,BH:BJ,3,FALSE))</f>
        <v>While this creature is on the battlefield, Delirium: this creature gets +2/+2.</v>
      </c>
      <c r="BF9" s="9" t="s">
        <v>1049</v>
      </c>
      <c r="BG9" s="1">
        <v>8</v>
      </c>
      <c r="BH9" s="1" t="s">
        <v>987</v>
      </c>
      <c r="BI9" s="1" t="s">
        <v>1055</v>
      </c>
      <c r="BJ9" s="1" t="s">
        <v>1306</v>
      </c>
    </row>
    <row r="10" spans="1:62">
      <c r="A10" s="1" t="str">
        <f t="shared" si="6"/>
        <v>|テキスト|&gt;|&gt;|&gt;|&gt;|ジェム2個を起動する：このクリーチャーは変身する。|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ジェム2個を起動する：このクリーチャーは変身する。</v>
      </c>
      <c r="O10" s="1" t="s">
        <v>1069</v>
      </c>
      <c r="Q10" s="14" t="s">
        <v>21</v>
      </c>
      <c r="R10" s="10" t="str">
        <f>INDEX(BE:BE,W5+1)</f>
        <v>Activate 2: This creature Transforms.</v>
      </c>
      <c r="S10" s="9" t="s">
        <v>1084</v>
      </c>
      <c r="T10" s="10" t="str">
        <f>IF(X10="","",X10&amp;IF(Y10="",""," "&amp;Y10)&amp;IF(Z10="",""," "&amp;Z10)&amp;IF(AA10="",""," "&amp;AA10))</f>
        <v/>
      </c>
      <c r="U10" s="11"/>
      <c r="V10" s="12"/>
      <c r="W10" s="16" t="s">
        <v>1084</v>
      </c>
      <c r="X10" s="9" t="str">
        <f t="shared" ref="X10:AA10" si="8">IF(ISERROR(IF(LEN(X9)&gt;1,X9,VLOOKUP(X8,$AC:$AD,2,FALSE))),"",IF(LEN(X9)&gt;1,X9,VLOOKUP(X8,$AC:$AD,2,FALSE)))</f>
        <v/>
      </c>
      <c r="Y10" s="9" t="str">
        <f t="shared" si="8"/>
        <v/>
      </c>
      <c r="Z10" s="9" t="str">
        <f t="shared" si="8"/>
        <v/>
      </c>
      <c r="AA10" s="9" t="str">
        <f t="shared" si="8"/>
        <v> </v>
      </c>
      <c r="AB10" s="1" t="s">
        <v>1004</v>
      </c>
      <c r="AC10" s="1" t="s">
        <v>458</v>
      </c>
      <c r="AD10" s="16" t="s">
        <v>1085</v>
      </c>
      <c r="AE10" s="24">
        <v>9</v>
      </c>
      <c r="AF10" s="25" t="s">
        <v>510</v>
      </c>
      <c r="AG10" s="36" t="s">
        <v>119</v>
      </c>
      <c r="AH10" s="36"/>
      <c r="AI10" s="36">
        <v>14</v>
      </c>
      <c r="AJ10" s="36" t="s">
        <v>972</v>
      </c>
      <c r="AK10" s="36" t="s">
        <v>973</v>
      </c>
      <c r="AL10" s="36" t="s">
        <v>27</v>
      </c>
      <c r="AM10" s="36"/>
      <c r="AN10" s="36" t="s">
        <v>974</v>
      </c>
      <c r="AO10" s="36"/>
      <c r="AP10" s="36"/>
      <c r="AQ10" s="36" t="s">
        <v>975</v>
      </c>
      <c r="AR10" s="36"/>
      <c r="AS10" s="36"/>
      <c r="AT10" s="38">
        <v>42892</v>
      </c>
      <c r="AU10" s="36"/>
      <c r="AV10" s="36"/>
      <c r="AW10" s="36"/>
      <c r="AX10" s="36">
        <f t="shared" si="0"/>
        <v>6</v>
      </c>
      <c r="AY10" s="36">
        <f t="shared" si="1"/>
        <v>6</v>
      </c>
      <c r="AZ10" s="36" t="str">
        <f t="shared" si="2"/>
        <v>あな</v>
      </c>
      <c r="BA10" s="36" t="str">
        <f t="shared" si="3"/>
        <v/>
      </c>
      <c r="BB10" s="36" t="str">
        <f t="shared" si="4"/>
        <v/>
      </c>
      <c r="BC10" s="36"/>
      <c r="BD10" s="36" t="str">
        <f t="shared" si="5"/>
        <v>あなたがコントロールする基本のタフネスが4以上のクリーチャーが死亡したとき、あなたはカードを1枚引く。</v>
      </c>
      <c r="BE10" s="30" t="str">
        <f>IF(AK10="","",VLOOKUP(AK10,BH:BJ,3,FALSE))</f>
        <v>When a creature with 4 or more Toughness you control dies, you draw 1 card.</v>
      </c>
      <c r="BF10" s="9" t="s">
        <v>1049</v>
      </c>
      <c r="BG10" s="1">
        <v>9</v>
      </c>
      <c r="BH10" s="1" t="s">
        <v>831</v>
      </c>
      <c r="BI10" s="1" t="s">
        <v>1055</v>
      </c>
      <c r="BJ10" s="1" t="s">
        <v>1307</v>
      </c>
    </row>
    <row r="11" spans="1:62">
      <c r="A11" s="1" t="str">
        <f t="shared" si="6"/>
        <v>|英テキスト|&gt;|&gt;|&gt;|&gt;|Activate 2: This creature Transforms.|</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Activate 2: This creature Transforms.</v>
      </c>
      <c r="O11" s="1" t="s">
        <v>1069</v>
      </c>
      <c r="Q11" s="9" t="s">
        <v>12</v>
      </c>
      <c r="R11" s="10" t="str">
        <f>IF(INDEX(AX:AX,W5+1)="",0,INDEX(AX:AX,W5+1)&amp;"/"&amp;INDEX(AY:AY,W5+1))</f>
        <v>4/3</v>
      </c>
      <c r="S11" s="11"/>
      <c r="T11" s="11"/>
      <c r="U11" s="11"/>
      <c r="V11" s="12"/>
      <c r="W11" s="16"/>
      <c r="X11" s="9"/>
      <c r="Y11" s="28"/>
      <c r="Z11" s="28"/>
      <c r="AA11" s="29"/>
      <c r="AB11" s="1" t="s">
        <v>658</v>
      </c>
      <c r="AC11" s="1" t="s">
        <v>1088</v>
      </c>
      <c r="AD11" s="16" t="s">
        <v>1089</v>
      </c>
      <c r="AE11" s="24">
        <v>10</v>
      </c>
      <c r="AF11" s="25" t="s">
        <v>510</v>
      </c>
      <c r="AG11" s="36" t="s">
        <v>119</v>
      </c>
      <c r="AH11" s="36"/>
      <c r="AI11" s="36">
        <v>13</v>
      </c>
      <c r="AJ11" s="36" t="s">
        <v>976</v>
      </c>
      <c r="AK11" s="36" t="s">
        <v>977</v>
      </c>
      <c r="AL11" s="36" t="s">
        <v>27</v>
      </c>
      <c r="AM11" s="36"/>
      <c r="AN11" s="36" t="s">
        <v>33</v>
      </c>
      <c r="AO11" s="36" t="s">
        <v>171</v>
      </c>
      <c r="AP11" s="36"/>
      <c r="AQ11" s="36" t="s">
        <v>978</v>
      </c>
      <c r="AR11" s="36"/>
      <c r="AS11" s="36"/>
      <c r="AT11" s="38">
        <v>42891</v>
      </c>
      <c r="AU11" s="36"/>
      <c r="AV11" s="36"/>
      <c r="AW11" s="36"/>
      <c r="AX11" s="36">
        <f t="shared" si="0"/>
        <v>6</v>
      </c>
      <c r="AY11" s="36">
        <f t="shared" si="1"/>
        <v>5</v>
      </c>
      <c r="AZ11" s="36" t="str">
        <f t="shared" si="2"/>
        <v>あな</v>
      </c>
      <c r="BA11" s="36" t="str">
        <f t="shared" si="3"/>
        <v/>
      </c>
      <c r="BB11" s="36" t="str">
        <f t="shared" si="4"/>
        <v/>
      </c>
      <c r="BC11" s="36"/>
      <c r="BD11" s="36" t="str">
        <f t="shared" si="5"/>
        <v>あなたがコントロールするクリーチャーが死亡したとき、あなたは3/2のエルドラージ・ホラー・トークンを1体召喚する。</v>
      </c>
      <c r="BE11" s="30" t="str">
        <f>IF(AK11="","",VLOOKUP(AK11,BH:BJ,3,FALSE))</f>
        <v>When a creature you control dies, you summon 1 3/2 Eldrazi Horror token.</v>
      </c>
      <c r="BF11" s="9" t="s">
        <v>1049</v>
      </c>
      <c r="BG11" s="1">
        <v>10</v>
      </c>
      <c r="BH11" s="1" t="s">
        <v>864</v>
      </c>
      <c r="BI11" s="1" t="s">
        <v>1055</v>
      </c>
      <c r="BJ11" s="1" t="s">
        <v>1308</v>
      </c>
    </row>
    <row r="12" spans="1:62">
      <c r="A12" s="1" t="str">
        <f t="shared" si="6"/>
        <v>|PT|&gt;|4/3|シールド数|&gt;||</v>
      </c>
      <c r="B12" s="1" t="s">
        <v>1049</v>
      </c>
      <c r="C12" s="1" t="s">
        <v>1069</v>
      </c>
      <c r="D12" s="1" t="s">
        <v>12</v>
      </c>
      <c r="E12" s="1" t="s">
        <v>1069</v>
      </c>
      <c r="F12" s="1" t="s">
        <v>1083</v>
      </c>
      <c r="G12" s="1" t="s">
        <v>1069</v>
      </c>
      <c r="H12" s="1" t="str">
        <f>IF(R11=0,"",R11)</f>
        <v>4/3</v>
      </c>
      <c r="I12" s="1" t="s">
        <v>1069</v>
      </c>
      <c r="J12" s="1" t="s">
        <v>1092</v>
      </c>
      <c r="K12" s="1" t="s">
        <v>1069</v>
      </c>
      <c r="L12" s="1" t="s">
        <v>1083</v>
      </c>
      <c r="M12" s="1" t="s">
        <v>1069</v>
      </c>
      <c r="N12" s="1" t="str">
        <f>IF(R12=0,"",R12)</f>
        <v/>
      </c>
      <c r="O12" s="1" t="s">
        <v>1069</v>
      </c>
      <c r="Q12" s="17" t="s">
        <v>13</v>
      </c>
      <c r="R12" s="10">
        <f>INDEX(AW:AW,W5+1)</f>
        <v>0</v>
      </c>
      <c r="S12" s="18"/>
      <c r="T12" s="18"/>
      <c r="U12" s="18"/>
      <c r="V12" s="19"/>
      <c r="W12" s="20"/>
      <c r="X12" s="21"/>
      <c r="Y12" s="31"/>
      <c r="Z12" s="31"/>
      <c r="AA12" s="32"/>
      <c r="AB12" s="1" t="s">
        <v>639</v>
      </c>
      <c r="AC12" s="1" t="s">
        <v>1093</v>
      </c>
      <c r="AD12" s="16" t="s">
        <v>1094</v>
      </c>
      <c r="AE12" s="24">
        <v>11</v>
      </c>
      <c r="AF12" s="25" t="s">
        <v>510</v>
      </c>
      <c r="AG12" s="36" t="s">
        <v>119</v>
      </c>
      <c r="AH12" s="36"/>
      <c r="AI12" s="36">
        <v>18</v>
      </c>
      <c r="AJ12" s="36" t="s">
        <v>979</v>
      </c>
      <c r="AK12" s="36" t="s">
        <v>980</v>
      </c>
      <c r="AL12" s="36" t="s">
        <v>27</v>
      </c>
      <c r="AM12" s="36"/>
      <c r="AN12" s="36" t="s">
        <v>485</v>
      </c>
      <c r="AO12" s="36" t="s">
        <v>28</v>
      </c>
      <c r="AP12" s="36"/>
      <c r="AQ12" s="36" t="s">
        <v>981</v>
      </c>
      <c r="AR12" s="36"/>
      <c r="AS12" s="36"/>
      <c r="AT12" s="38">
        <v>42892</v>
      </c>
      <c r="AU12" s="36"/>
      <c r="AV12" s="36"/>
      <c r="AW12" s="36"/>
      <c r="AX12" s="36">
        <f t="shared" si="0"/>
        <v>6</v>
      </c>
      <c r="AY12" s="36">
        <f t="shared" si="1"/>
        <v>6</v>
      </c>
      <c r="AZ12" s="36" t="str">
        <f t="shared" si="2"/>
        <v>この</v>
      </c>
      <c r="BA12" s="36" t="str">
        <f t="shared" si="3"/>
        <v/>
      </c>
      <c r="BB12" s="36" t="str">
        <f t="shared" si="4"/>
        <v/>
      </c>
      <c r="BC12" s="36"/>
      <c r="BD12" s="36" t="str">
        <f t="shared" si="5"/>
        <v>このクリーチャーが戦場に出たとき、あなたがコントロールする各狼男は+3/+3の修正を受ける。</v>
      </c>
      <c r="BE12" s="30" t="str">
        <f>IF(AK12="","",VLOOKUP(AK12,BH:BJ,3,FALSE))</f>
        <v>When this creature enters the battlefield, each Werewolf you control gets +3/+3.</v>
      </c>
      <c r="BF12" s="9" t="s">
        <v>1049</v>
      </c>
      <c r="BG12" s="1">
        <v>11</v>
      </c>
      <c r="BH12" s="1" t="s">
        <v>902</v>
      </c>
      <c r="BI12" s="1" t="s">
        <v>1055</v>
      </c>
      <c r="BJ12" s="1" t="s">
        <v>1309</v>
      </c>
    </row>
    <row r="13" spans="1:62">
      <c r="A13" s="1" t="str">
        <f t="shared" si="6"/>
        <v>&amp;br;&amp;br;</v>
      </c>
      <c r="B13" s="1" t="s">
        <v>1049</v>
      </c>
      <c r="C13" s="1" t="s">
        <v>1097</v>
      </c>
      <c r="R13" s="1"/>
      <c r="S13" s="1"/>
      <c r="T13" s="1"/>
      <c r="U13" s="1"/>
      <c r="V13" s="1"/>
      <c r="AB13" s="1" t="s">
        <v>649</v>
      </c>
      <c r="AC13" s="1" t="s">
        <v>538</v>
      </c>
      <c r="AD13" s="16" t="s">
        <v>1098</v>
      </c>
      <c r="AE13" s="24">
        <v>12</v>
      </c>
      <c r="AF13" s="25" t="s">
        <v>510</v>
      </c>
      <c r="AG13" s="36" t="s">
        <v>143</v>
      </c>
      <c r="AH13" s="36"/>
      <c r="AI13" s="36">
        <v>21</v>
      </c>
      <c r="AJ13" s="36" t="s">
        <v>982</v>
      </c>
      <c r="AK13" s="36" t="s">
        <v>983</v>
      </c>
      <c r="AL13" s="36" t="s">
        <v>27</v>
      </c>
      <c r="AM13" s="36"/>
      <c r="AN13" s="36" t="s">
        <v>537</v>
      </c>
      <c r="AO13" s="36"/>
      <c r="AP13" s="36"/>
      <c r="AQ13" s="36" t="s">
        <v>538</v>
      </c>
      <c r="AR13" s="36" t="s">
        <v>984</v>
      </c>
      <c r="AS13" s="36" t="s">
        <v>985</v>
      </c>
      <c r="AT13" s="38">
        <v>42925</v>
      </c>
      <c r="AU13" s="36"/>
      <c r="AV13" s="36"/>
      <c r="AW13" s="36"/>
      <c r="AX13" s="36">
        <f t="shared" si="0"/>
        <v>7</v>
      </c>
      <c r="AY13" s="36">
        <f t="shared" si="1"/>
        <v>9</v>
      </c>
      <c r="AZ13" s="36" t="str">
        <f t="shared" si="2"/>
        <v>到達</v>
      </c>
      <c r="BA13" s="36" t="str">
        <f t="shared" si="3"/>
        <v/>
      </c>
      <c r="BB13" s="36" t="str">
        <f t="shared" si="4"/>
        <v/>
      </c>
      <c r="BC13" s="36"/>
      <c r="BD13" s="36" t="str">
        <f t="shared" si="5"/>
        <v>到達&amp;br;ジェム1個を起動する：対戦相手はこのクリーチャーのパワーの2倍に等しい点数のダメージを受ける。&amp;br;このクリーチャーが戦場に出たとき、昂揚：到達を持つ1/3の緑の蜘蛛・トークンを3体召喚する。</v>
      </c>
      <c r="BE13" s="30" t="str">
        <f>IF(AK13="","",VLOOKUP(AK13,BH:BJ,3,FALSE))</f>
        <v>Activate 1: Your opponent takes damage equal to this creature's power times 2.&amp;br;When this creature enters the battlefield, Delirium : Summon 3 1/3 Green Spider tokens with Reach.</v>
      </c>
      <c r="BF13" s="9" t="s">
        <v>1049</v>
      </c>
      <c r="BG13" s="1">
        <v>12</v>
      </c>
      <c r="BH13" s="1" t="s">
        <v>898</v>
      </c>
      <c r="BI13" s="1" t="s">
        <v>1055</v>
      </c>
      <c r="BJ13" s="1" t="s">
        <v>1310</v>
      </c>
    </row>
    <row r="14" spans="1:62">
      <c r="A14" s="1" t="str">
        <f t="shared" si="6"/>
        <v>#back(text=戻る,left)</v>
      </c>
      <c r="B14" s="1" t="s">
        <v>1049</v>
      </c>
      <c r="C14" s="1" t="s">
        <v>1100</v>
      </c>
      <c r="R14" s="1"/>
      <c r="S14" s="1"/>
      <c r="T14" s="1"/>
      <c r="U14" s="1"/>
      <c r="V14" s="1"/>
      <c r="AB14" s="1" t="s">
        <v>996</v>
      </c>
      <c r="AC14" s="1" t="s">
        <v>1101</v>
      </c>
      <c r="AD14" s="16" t="s">
        <v>1102</v>
      </c>
      <c r="AE14" s="24">
        <v>13</v>
      </c>
      <c r="AF14" s="25" t="str">
        <f t="shared" ref="AF14:AF51" si="9">AF13</f>
        <v>緑</v>
      </c>
      <c r="AG14" s="36"/>
      <c r="AH14" s="36"/>
      <c r="AI14" s="36"/>
      <c r="AJ14" s="36"/>
      <c r="AK14" s="36"/>
      <c r="AL14" s="36"/>
      <c r="AM14" s="36"/>
      <c r="AN14" s="36"/>
      <c r="AO14" s="36"/>
      <c r="AP14" s="36"/>
      <c r="AQ14" s="36"/>
      <c r="AR14" s="36"/>
      <c r="AS14" s="36"/>
      <c r="AT14" s="38"/>
      <c r="AU14" s="36"/>
      <c r="AV14" s="36"/>
      <c r="AW14" s="36"/>
      <c r="AX14" s="36" t="str">
        <f t="shared" si="0"/>
        <v/>
      </c>
      <c r="AY14" s="36" t="str">
        <f t="shared" si="1"/>
        <v/>
      </c>
      <c r="AZ14" s="36" t="str">
        <f t="shared" si="2"/>
        <v/>
      </c>
      <c r="BA14" s="36" t="str">
        <f t="shared" si="3"/>
        <v/>
      </c>
      <c r="BB14" s="36" t="str">
        <f t="shared" si="4"/>
        <v/>
      </c>
      <c r="BC14" s="36"/>
      <c r="BD14" s="36" t="str">
        <f t="shared" si="5"/>
        <v/>
      </c>
      <c r="BE14" s="30" t="str">
        <f>IF(AK14="","",VLOOKUP(AK14,BH:BJ,3,FALSE))</f>
        <v/>
      </c>
      <c r="BF14" s="9" t="s">
        <v>1049</v>
      </c>
      <c r="BG14" s="1">
        <v>13</v>
      </c>
      <c r="BH14" s="1" t="s">
        <v>822</v>
      </c>
      <c r="BI14" s="1" t="s">
        <v>1055</v>
      </c>
      <c r="BJ14" s="1" t="s">
        <v>1311</v>
      </c>
    </row>
    <row r="15" spans="1:62">
      <c r="A15" s="1" t="str">
        <f t="shared" si="6"/>
        <v>&amp;br;</v>
      </c>
      <c r="B15" s="1" t="s">
        <v>1049</v>
      </c>
      <c r="C15" s="1" t="s">
        <v>1048</v>
      </c>
      <c r="R15" s="1"/>
      <c r="S15" s="1"/>
      <c r="T15" s="1"/>
      <c r="U15" s="1"/>
      <c r="V15" s="1"/>
      <c r="AB15" s="1" t="s">
        <v>1104</v>
      </c>
      <c r="AC15" s="1" t="s">
        <v>1105</v>
      </c>
      <c r="AD15" s="16" t="s">
        <v>1106</v>
      </c>
      <c r="AE15" s="24">
        <v>14</v>
      </c>
      <c r="AF15" s="25" t="str">
        <f t="shared" si="9"/>
        <v>緑</v>
      </c>
      <c r="AG15" s="36"/>
      <c r="AH15" s="36"/>
      <c r="AI15" s="36"/>
      <c r="AJ15" s="36"/>
      <c r="AK15" s="36"/>
      <c r="AL15" s="36"/>
      <c r="AM15" s="36"/>
      <c r="AN15" s="36"/>
      <c r="AO15" s="36"/>
      <c r="AP15" s="36"/>
      <c r="AQ15" s="36"/>
      <c r="AR15" s="36"/>
      <c r="AS15" s="36"/>
      <c r="AT15" s="38"/>
      <c r="AU15" s="36"/>
      <c r="AV15" s="36"/>
      <c r="AW15" s="36"/>
      <c r="AX15" s="36" t="str">
        <f t="shared" si="0"/>
        <v/>
      </c>
      <c r="AY15" s="36" t="str">
        <f t="shared" si="1"/>
        <v/>
      </c>
      <c r="AZ15" s="36" t="str">
        <f t="shared" si="2"/>
        <v/>
      </c>
      <c r="BA15" s="36" t="str">
        <f t="shared" si="3"/>
        <v/>
      </c>
      <c r="BB15" s="36" t="str">
        <f t="shared" si="4"/>
        <v/>
      </c>
      <c r="BC15" s="36"/>
      <c r="BD15" s="36" t="str">
        <f t="shared" si="5"/>
        <v/>
      </c>
      <c r="BE15" s="30" t="str">
        <f>IF(AK15="","",VLOOKUP(AK15,BH:BJ,3,FALSE))</f>
        <v/>
      </c>
      <c r="BF15" s="9" t="s">
        <v>1049</v>
      </c>
      <c r="BG15" s="1">
        <v>14</v>
      </c>
      <c r="BH15" s="1" t="s">
        <v>1042</v>
      </c>
      <c r="BI15" s="1" t="s">
        <v>1055</v>
      </c>
      <c r="BJ15" s="1" t="s">
        <v>1312</v>
      </c>
    </row>
    <row r="16" spans="1:62">
      <c r="A16" s="1" t="str">
        <f t="shared" si="6"/>
        <v>#comment(above,nsize=[15],size=[30],num=[10])</v>
      </c>
      <c r="B16" s="1" t="s">
        <v>1049</v>
      </c>
      <c r="C16" s="1" t="s">
        <v>1108</v>
      </c>
      <c r="R16" s="1"/>
      <c r="S16" s="1"/>
      <c r="T16" s="1"/>
      <c r="U16" s="1"/>
      <c r="V16" s="1"/>
      <c r="AB16" s="1" t="s">
        <v>635</v>
      </c>
      <c r="AC16" s="1" t="s">
        <v>1109</v>
      </c>
      <c r="AD16" s="16" t="s">
        <v>1110</v>
      </c>
      <c r="AE16" s="24">
        <v>15</v>
      </c>
      <c r="AF16" s="25" t="str">
        <f t="shared" si="9"/>
        <v>緑</v>
      </c>
      <c r="AG16" s="36"/>
      <c r="AH16" s="36"/>
      <c r="AI16" s="36"/>
      <c r="AJ16" s="36"/>
      <c r="AK16" s="36"/>
      <c r="AL16" s="36"/>
      <c r="AM16" s="36"/>
      <c r="AN16" s="36"/>
      <c r="AO16" s="36"/>
      <c r="AP16" s="36"/>
      <c r="AQ16" s="36"/>
      <c r="AR16" s="36"/>
      <c r="AS16" s="36"/>
      <c r="AT16" s="38"/>
      <c r="AU16" s="36"/>
      <c r="AV16" s="36"/>
      <c r="AW16" s="36"/>
      <c r="AX16" s="36" t="str">
        <f t="shared" si="0"/>
        <v/>
      </c>
      <c r="AY16" s="36" t="str">
        <f t="shared" si="1"/>
        <v/>
      </c>
      <c r="AZ16" s="36" t="str">
        <f t="shared" si="2"/>
        <v/>
      </c>
      <c r="BA16" s="36" t="str">
        <f t="shared" si="3"/>
        <v/>
      </c>
      <c r="BB16" s="36" t="str">
        <f t="shared" si="4"/>
        <v/>
      </c>
      <c r="BC16" s="36"/>
      <c r="BD16" s="36" t="str">
        <f t="shared" si="5"/>
        <v/>
      </c>
      <c r="BE16" s="30" t="str">
        <f>IF(AK16="","",VLOOKUP(AK16,BH:BJ,3,FALSE))</f>
        <v/>
      </c>
      <c r="BF16" s="9" t="s">
        <v>1049</v>
      </c>
      <c r="BG16" s="1">
        <v>15</v>
      </c>
      <c r="BH16" s="1" t="s">
        <v>816</v>
      </c>
      <c r="BI16" s="1" t="s">
        <v>1055</v>
      </c>
      <c r="BJ16" s="1" t="s">
        <v>1313</v>
      </c>
    </row>
    <row r="17" spans="1:62">
      <c r="A17" s="1" t="str">
        <f t="shared" si="6"/>
        <v>&amp;br;&amp;br;</v>
      </c>
      <c r="B17" s="1" t="s">
        <v>1049</v>
      </c>
      <c r="C17" s="1" t="s">
        <v>1097</v>
      </c>
      <c r="R17" s="1"/>
      <c r="S17" s="1"/>
      <c r="T17" s="1"/>
      <c r="U17" s="1"/>
      <c r="V17" s="1"/>
      <c r="AC17" s="1" t="s">
        <v>29</v>
      </c>
      <c r="AD17" s="16" t="s">
        <v>1112</v>
      </c>
      <c r="AE17" s="24">
        <v>16</v>
      </c>
      <c r="AF17" s="25" t="str">
        <f t="shared" si="9"/>
        <v>緑</v>
      </c>
      <c r="AG17" s="36"/>
      <c r="AH17" s="36"/>
      <c r="AI17" s="36"/>
      <c r="AJ17" s="36"/>
      <c r="AK17" s="36"/>
      <c r="AL17" s="36"/>
      <c r="AM17" s="36"/>
      <c r="AN17" s="36"/>
      <c r="AO17" s="36"/>
      <c r="AP17" s="36"/>
      <c r="AQ17" s="36"/>
      <c r="AR17" s="36"/>
      <c r="AS17" s="36"/>
      <c r="AT17" s="38"/>
      <c r="AU17" s="36"/>
      <c r="AV17" s="36"/>
      <c r="AW17" s="36"/>
      <c r="AX17" s="36" t="str">
        <f t="shared" si="0"/>
        <v/>
      </c>
      <c r="AY17" s="36" t="str">
        <f t="shared" si="1"/>
        <v/>
      </c>
      <c r="AZ17" s="36" t="str">
        <f t="shared" si="2"/>
        <v/>
      </c>
      <c r="BA17" s="36" t="str">
        <f t="shared" si="3"/>
        <v/>
      </c>
      <c r="BB17" s="36" t="str">
        <f t="shared" si="4"/>
        <v/>
      </c>
      <c r="BC17" s="36"/>
      <c r="BD17" s="36" t="str">
        <f t="shared" si="5"/>
        <v/>
      </c>
      <c r="BE17" s="30" t="str">
        <f>IF(AK17="","",VLOOKUP(AK17,BH:BJ,3,FALSE))</f>
        <v/>
      </c>
      <c r="BF17" s="9" t="s">
        <v>1049</v>
      </c>
      <c r="BG17" s="1">
        <v>16</v>
      </c>
      <c r="BH17" s="1" t="s">
        <v>1039</v>
      </c>
      <c r="BI17" s="1" t="s">
        <v>1055</v>
      </c>
      <c r="BJ17" s="1" t="s">
        <v>1314</v>
      </c>
    </row>
    <row r="18" spans="1:62">
      <c r="A18" s="1" t="str">
        <f t="shared" si="6"/>
        <v/>
      </c>
      <c r="B18" s="1" t="s">
        <v>1049</v>
      </c>
      <c r="C18" s="1"/>
      <c r="Q18" s="5"/>
      <c r="R18" s="6"/>
      <c r="S18" s="6"/>
      <c r="T18" s="6"/>
      <c r="U18" s="6"/>
      <c r="V18" s="7"/>
      <c r="W18" s="8">
        <v>2</v>
      </c>
      <c r="X18" s="5"/>
      <c r="Y18" s="26"/>
      <c r="Z18" s="26"/>
      <c r="AA18" s="27"/>
      <c r="AC18" s="1" t="s">
        <v>1114</v>
      </c>
      <c r="AD18" s="16" t="s">
        <v>1115</v>
      </c>
      <c r="AE18" s="24">
        <v>17</v>
      </c>
      <c r="AF18" s="25" t="str">
        <f t="shared" si="9"/>
        <v>緑</v>
      </c>
      <c r="AG18" s="36"/>
      <c r="AH18" s="36"/>
      <c r="AI18" s="36"/>
      <c r="AJ18" s="36"/>
      <c r="AK18" s="36"/>
      <c r="AL18" s="36"/>
      <c r="AM18" s="36"/>
      <c r="AN18" s="36"/>
      <c r="AO18" s="36"/>
      <c r="AP18" s="36"/>
      <c r="AQ18" s="36"/>
      <c r="AR18" s="36"/>
      <c r="AS18" s="36"/>
      <c r="AT18" s="38"/>
      <c r="AU18" s="36"/>
      <c r="AV18" s="36"/>
      <c r="AW18" s="36"/>
      <c r="AX18" s="36" t="str">
        <f t="shared" si="0"/>
        <v/>
      </c>
      <c r="AY18" s="36" t="str">
        <f t="shared" si="1"/>
        <v/>
      </c>
      <c r="AZ18" s="36" t="str">
        <f t="shared" si="2"/>
        <v/>
      </c>
      <c r="BA18" s="36" t="str">
        <f t="shared" si="3"/>
        <v/>
      </c>
      <c r="BB18" s="36" t="str">
        <f t="shared" si="4"/>
        <v/>
      </c>
      <c r="BC18" s="36"/>
      <c r="BD18" s="36" t="str">
        <f t="shared" si="5"/>
        <v/>
      </c>
      <c r="BE18" s="30" t="str">
        <f>IF(AK18="","",VLOOKUP(AK18,BH:BJ,3,FALSE))</f>
        <v/>
      </c>
      <c r="BF18" s="9" t="s">
        <v>1049</v>
      </c>
      <c r="BG18" s="1">
        <v>17</v>
      </c>
      <c r="BH18" s="1" t="s">
        <v>837</v>
      </c>
      <c r="BI18" s="1" t="s">
        <v>1055</v>
      </c>
      <c r="BJ18" s="1" t="s">
        <v>1315</v>
      </c>
    </row>
    <row r="19" spans="1:62">
      <c r="A19" s="1" t="str">
        <f t="shared" si="6"/>
        <v>*しなやかな捕食者/Sinuous Predator</v>
      </c>
      <c r="B19" s="1" t="s">
        <v>1049</v>
      </c>
      <c r="C19" s="1" t="str">
        <f>"*"&amp;R19&amp;"/"&amp;T19</f>
        <v>*しなやかな捕食者/Sinuous Predator</v>
      </c>
      <c r="Q19" s="9" t="s">
        <v>3</v>
      </c>
      <c r="R19" s="10" t="str">
        <f>INDEX(AJ:AJ,W18+1)</f>
        <v>しなやかな捕食者</v>
      </c>
      <c r="S19" s="11" t="s">
        <v>4</v>
      </c>
      <c r="T19" s="10" t="str">
        <f>INDEX(AK:AK,W18+1)</f>
        <v>Sinuous Predator</v>
      </c>
      <c r="U19" s="11"/>
      <c r="V19" s="12"/>
      <c r="W19" s="13"/>
      <c r="X19" s="9"/>
      <c r="Y19" s="28"/>
      <c r="Z19" s="28"/>
      <c r="AA19" s="29"/>
      <c r="AC19" s="1" t="s">
        <v>1117</v>
      </c>
      <c r="AD19" s="16" t="s">
        <v>1118</v>
      </c>
      <c r="AE19" s="24">
        <v>18</v>
      </c>
      <c r="AF19" s="25" t="str">
        <f t="shared" si="9"/>
        <v>緑</v>
      </c>
      <c r="AG19" s="36"/>
      <c r="AH19" s="36"/>
      <c r="AI19" s="36"/>
      <c r="AJ19" s="36"/>
      <c r="AK19" s="36"/>
      <c r="AL19" s="36"/>
      <c r="AM19" s="36"/>
      <c r="AN19" s="36"/>
      <c r="AO19" s="36"/>
      <c r="AP19" s="36"/>
      <c r="AQ19" s="36"/>
      <c r="AR19" s="36"/>
      <c r="AS19" s="36"/>
      <c r="AT19" s="38"/>
      <c r="AU19" s="36"/>
      <c r="AV19" s="36"/>
      <c r="AW19" s="36"/>
      <c r="AX19" s="36" t="str">
        <f t="shared" si="0"/>
        <v/>
      </c>
      <c r="AY19" s="36" t="str">
        <f t="shared" si="1"/>
        <v/>
      </c>
      <c r="AZ19" s="36" t="str">
        <f t="shared" si="2"/>
        <v/>
      </c>
      <c r="BA19" s="36" t="str">
        <f t="shared" si="3"/>
        <v/>
      </c>
      <c r="BB19" s="36" t="str">
        <f t="shared" si="4"/>
        <v/>
      </c>
      <c r="BC19" s="36"/>
      <c r="BD19" s="36" t="str">
        <f t="shared" si="5"/>
        <v/>
      </c>
      <c r="BE19" s="30" t="str">
        <f>IF(AK19="","",VLOOKUP(AK19,BH:BJ,3,FALSE))</f>
        <v/>
      </c>
      <c r="BF19" s="9" t="s">
        <v>1049</v>
      </c>
      <c r="BG19" s="1">
        <v>18</v>
      </c>
      <c r="BH19" s="1" t="s">
        <v>1023</v>
      </c>
      <c r="BI19" s="1" t="s">
        <v>1055</v>
      </c>
      <c r="BJ19" s="1" t="s">
        <v>1316</v>
      </c>
    </row>
    <row r="20" spans="1:62">
      <c r="A20" s="1" t="str">
        <f t="shared" si="6"/>
        <v>|LEFT:80|LEFT:100|LEFT:100|LEFT:100|LEFT:100|LEFT:100|c</v>
      </c>
      <c r="B20" s="1" t="s">
        <v>1049</v>
      </c>
      <c r="C20" s="1" t="s">
        <v>1069</v>
      </c>
      <c r="D20" s="3" t="str">
        <f>$Q$1</f>
        <v>LEFT:80</v>
      </c>
      <c r="E20" s="3" t="s">
        <v>1069</v>
      </c>
      <c r="F20" s="3" t="str">
        <f t="shared" ref="F20:J20" si="10">$R$1</f>
        <v>LEFT:100</v>
      </c>
      <c r="G20" s="3" t="s">
        <v>1069</v>
      </c>
      <c r="H20" s="3" t="str">
        <f t="shared" si="10"/>
        <v>LEFT:100</v>
      </c>
      <c r="I20" s="3" t="s">
        <v>1069</v>
      </c>
      <c r="J20" s="3" t="str">
        <f t="shared" si="10"/>
        <v>LEFT:100</v>
      </c>
      <c r="K20" s="3" t="s">
        <v>1069</v>
      </c>
      <c r="L20" s="3" t="str">
        <f>$R$1</f>
        <v>LEFT:100</v>
      </c>
      <c r="M20" s="3" t="s">
        <v>1069</v>
      </c>
      <c r="N20" s="3" t="str">
        <f>$R$1</f>
        <v>LEFT:100</v>
      </c>
      <c r="O20" s="1" t="s">
        <v>1069</v>
      </c>
      <c r="P20" s="1" t="s">
        <v>1070</v>
      </c>
      <c r="Q20" s="14" t="s">
        <v>0</v>
      </c>
      <c r="R20" s="10" t="str">
        <f>INDEX(AF:AF,W18+1)</f>
        <v>緑</v>
      </c>
      <c r="S20" s="15" t="s">
        <v>1</v>
      </c>
      <c r="T20" s="10" t="str">
        <f>INDEX(AG:AG,W18+1)</f>
        <v>アンコモン</v>
      </c>
      <c r="U20" s="15" t="s">
        <v>2</v>
      </c>
      <c r="V20" s="10">
        <f>INDEX(AI:AI,W18+1)</f>
        <v>1</v>
      </c>
      <c r="W20" s="16"/>
      <c r="X20" s="10" t="str">
        <f>INDEX(AQ:AQ,W18+1)</f>
        <v>威迫</v>
      </c>
      <c r="Y20" s="28"/>
      <c r="Z20" s="28"/>
      <c r="AA20" s="29"/>
      <c r="AC20" s="1">
        <v>0</v>
      </c>
      <c r="AD20" s="16" t="s">
        <v>1049</v>
      </c>
      <c r="AE20" s="24">
        <v>19</v>
      </c>
      <c r="AF20" s="25" t="str">
        <f t="shared" si="9"/>
        <v>緑</v>
      </c>
      <c r="AG20" s="36"/>
      <c r="AH20" s="36"/>
      <c r="AI20" s="36"/>
      <c r="AJ20" s="36"/>
      <c r="AK20" s="36"/>
      <c r="AL20" s="36"/>
      <c r="AM20" s="36"/>
      <c r="AN20" s="36"/>
      <c r="AO20" s="36"/>
      <c r="AP20" s="36"/>
      <c r="AQ20" s="36"/>
      <c r="AR20" s="36"/>
      <c r="AS20" s="36"/>
      <c r="AT20" s="38"/>
      <c r="AU20" s="36"/>
      <c r="AV20" s="36"/>
      <c r="AW20" s="36"/>
      <c r="AX20" s="36" t="str">
        <f t="shared" si="0"/>
        <v/>
      </c>
      <c r="AY20" s="36" t="str">
        <f t="shared" si="1"/>
        <v/>
      </c>
      <c r="AZ20" s="36" t="str">
        <f t="shared" si="2"/>
        <v/>
      </c>
      <c r="BA20" s="36" t="str">
        <f t="shared" si="3"/>
        <v/>
      </c>
      <c r="BB20" s="36" t="str">
        <f t="shared" si="4"/>
        <v/>
      </c>
      <c r="BC20" s="36"/>
      <c r="BD20" s="36" t="str">
        <f t="shared" si="5"/>
        <v/>
      </c>
      <c r="BE20" s="30" t="str">
        <f>IF(AK20="","",VLOOKUP(AK20,BH:BJ,3,FALSE))</f>
        <v/>
      </c>
      <c r="BF20" s="9" t="s">
        <v>1049</v>
      </c>
      <c r="BG20" s="1">
        <v>19</v>
      </c>
      <c r="BH20" s="1" t="s">
        <v>1035</v>
      </c>
      <c r="BI20" s="1" t="s">
        <v>1055</v>
      </c>
      <c r="BJ20" s="1" t="s">
        <v>1317</v>
      </c>
    </row>
    <row r="21" spans="1:62">
      <c r="A21" s="1" t="str">
        <f t="shared" si="6"/>
        <v>|色|緑|レアリティ|アンコモン|マナコスト|1|</v>
      </c>
      <c r="B21" s="1" t="s">
        <v>1049</v>
      </c>
      <c r="C21" s="1" t="s">
        <v>1069</v>
      </c>
      <c r="D21" s="4" t="s">
        <v>0</v>
      </c>
      <c r="E21" s="1" t="s">
        <v>1069</v>
      </c>
      <c r="F21" s="1" t="str">
        <f>IF(R20=0,"",R20)</f>
        <v>緑</v>
      </c>
      <c r="G21" s="1" t="s">
        <v>1069</v>
      </c>
      <c r="H21" s="4" t="s">
        <v>1073</v>
      </c>
      <c r="I21" s="1" t="s">
        <v>1069</v>
      </c>
      <c r="J21" s="1" t="str">
        <f>IF(T20=0,"",T20)</f>
        <v>アンコモン</v>
      </c>
      <c r="K21" s="1" t="s">
        <v>1069</v>
      </c>
      <c r="L21" s="4" t="s">
        <v>1074</v>
      </c>
      <c r="M21" s="1" t="s">
        <v>1069</v>
      </c>
      <c r="N21" s="1">
        <f>IF(V20=0,"",V20)</f>
        <v>1</v>
      </c>
      <c r="O21" s="1" t="s">
        <v>1069</v>
      </c>
      <c r="Q21" s="9" t="s">
        <v>5</v>
      </c>
      <c r="R21" s="10" t="str">
        <f>INDEX(AL:AL,W18+1)</f>
        <v>クリーチャー</v>
      </c>
      <c r="S21" s="15" t="s">
        <v>1075</v>
      </c>
      <c r="T21" s="10" t="str">
        <f>INDEX(AN:AN,W18+1)</f>
        <v>エルドラージ</v>
      </c>
      <c r="U21" s="10" t="str">
        <f>INDEX(AO:AO,W18+1)</f>
        <v>狼男</v>
      </c>
      <c r="V21" s="10">
        <f>INDEX(AP:AP,W18+1)</f>
        <v>0</v>
      </c>
      <c r="W21" s="16"/>
      <c r="X21" s="10" t="str">
        <f>INDEX(AZ:AZ,W18+1)</f>
        <v>威迫</v>
      </c>
      <c r="Y21" s="10" t="str">
        <f>INDEX(BA:BA,W18+1)</f>
        <v/>
      </c>
      <c r="Z21" s="10" t="str">
        <f>INDEX(BB:BB,W18+1)</f>
        <v/>
      </c>
      <c r="AA21" s="10">
        <f>INDEX(BC:BC,W18+1)</f>
        <v>0</v>
      </c>
      <c r="AD21" s="16"/>
      <c r="AE21" s="24">
        <v>20</v>
      </c>
      <c r="AF21" s="25" t="str">
        <f t="shared" si="9"/>
        <v>緑</v>
      </c>
      <c r="AG21" s="36"/>
      <c r="AH21" s="36"/>
      <c r="AI21" s="36"/>
      <c r="AJ21" s="36"/>
      <c r="AK21" s="36"/>
      <c r="AL21" s="36"/>
      <c r="AM21" s="36"/>
      <c r="AN21" s="36"/>
      <c r="AO21" s="36"/>
      <c r="AP21" s="36"/>
      <c r="AQ21" s="36"/>
      <c r="AR21" s="36"/>
      <c r="AS21" s="36"/>
      <c r="AT21" s="38"/>
      <c r="AU21" s="36"/>
      <c r="AV21" s="36"/>
      <c r="AW21" s="36"/>
      <c r="AX21" s="36" t="str">
        <f t="shared" si="0"/>
        <v/>
      </c>
      <c r="AY21" s="36" t="str">
        <f t="shared" si="1"/>
        <v/>
      </c>
      <c r="AZ21" s="36" t="str">
        <f t="shared" si="2"/>
        <v/>
      </c>
      <c r="BA21" s="36" t="str">
        <f t="shared" si="3"/>
        <v/>
      </c>
      <c r="BB21" s="36" t="str">
        <f t="shared" si="4"/>
        <v/>
      </c>
      <c r="BC21" s="36"/>
      <c r="BD21" s="36" t="str">
        <f t="shared" si="5"/>
        <v/>
      </c>
      <c r="BE21" s="30" t="str">
        <f>IF(AK21="","",VLOOKUP(AK21,BH:BJ,3,FALSE))</f>
        <v/>
      </c>
      <c r="BF21" s="9" t="s">
        <v>1049</v>
      </c>
      <c r="BG21" s="1">
        <v>20</v>
      </c>
      <c r="BH21" s="1" t="s">
        <v>1046</v>
      </c>
      <c r="BI21" s="1" t="s">
        <v>1055</v>
      </c>
      <c r="BJ21" s="1" t="s">
        <v>1318</v>
      </c>
    </row>
    <row r="22" spans="1:62">
      <c r="A22" s="1" t="str">
        <f t="shared" si="6"/>
        <v>|種別|クリーチャー|サブタイプ|エルドラージ|狼男||</v>
      </c>
      <c r="B22" s="1" t="s">
        <v>1049</v>
      </c>
      <c r="C22" s="1" t="s">
        <v>1069</v>
      </c>
      <c r="D22" s="4" t="s">
        <v>5</v>
      </c>
      <c r="E22" s="1" t="s">
        <v>1069</v>
      </c>
      <c r="F22" s="1" t="str">
        <f>IF(R21=0,"",R21)</f>
        <v>クリーチャー</v>
      </c>
      <c r="G22" s="1" t="s">
        <v>1069</v>
      </c>
      <c r="H22" s="4" t="s">
        <v>1078</v>
      </c>
      <c r="I22" s="1" t="s">
        <v>1069</v>
      </c>
      <c r="J22" s="1" t="str">
        <f>IF(T21=0,"",T21)</f>
        <v>エルドラージ</v>
      </c>
      <c r="K22" s="1" t="s">
        <v>1069</v>
      </c>
      <c r="L22" s="1" t="str">
        <f>IF(U21=0,"",U21)</f>
        <v>狼男</v>
      </c>
      <c r="M22" s="1" t="s">
        <v>1069</v>
      </c>
      <c r="N22" s="1" t="str">
        <f>IF(V21=0,"",V21)</f>
        <v/>
      </c>
      <c r="O22" s="1" t="s">
        <v>1069</v>
      </c>
      <c r="Q22" s="9" t="s">
        <v>1079</v>
      </c>
      <c r="R22" s="10" t="str">
        <f>INDEX(BD:BD,W18+1)</f>
        <v>威迫</v>
      </c>
      <c r="S22" s="11"/>
      <c r="T22" s="11"/>
      <c r="U22" s="11"/>
      <c r="V22" s="12"/>
      <c r="W22" s="16"/>
      <c r="X22" s="8"/>
      <c r="Y22" s="8"/>
      <c r="Z22" s="8"/>
      <c r="AA22" s="30"/>
      <c r="AD22" s="16"/>
      <c r="AE22" s="24">
        <v>21</v>
      </c>
      <c r="AF22" s="25" t="str">
        <f t="shared" si="9"/>
        <v>緑</v>
      </c>
      <c r="AG22" s="36"/>
      <c r="AH22" s="36"/>
      <c r="AI22" s="36"/>
      <c r="AJ22" s="36"/>
      <c r="AK22" s="36"/>
      <c r="AL22" s="36"/>
      <c r="AM22" s="36"/>
      <c r="AN22" s="36"/>
      <c r="AO22" s="36"/>
      <c r="AP22" s="36"/>
      <c r="AQ22" s="36"/>
      <c r="AR22" s="36"/>
      <c r="AS22" s="36"/>
      <c r="AT22" s="38"/>
      <c r="AU22" s="36"/>
      <c r="AV22" s="36"/>
      <c r="AW22" s="36"/>
      <c r="AX22" s="36" t="str">
        <f t="shared" si="0"/>
        <v/>
      </c>
      <c r="AY22" s="36" t="str">
        <f t="shared" si="1"/>
        <v/>
      </c>
      <c r="AZ22" s="36" t="str">
        <f t="shared" si="2"/>
        <v/>
      </c>
      <c r="BA22" s="36" t="str">
        <f t="shared" si="3"/>
        <v/>
      </c>
      <c r="BB22" s="36" t="str">
        <f t="shared" si="4"/>
        <v/>
      </c>
      <c r="BC22" s="36"/>
      <c r="BD22" s="36" t="str">
        <f t="shared" si="5"/>
        <v/>
      </c>
      <c r="BE22" s="30" t="str">
        <f>IF(AK22="","",VLOOKUP(AK22,BH:BJ,3,FALSE))</f>
        <v/>
      </c>
      <c r="BF22" s="9" t="s">
        <v>1049</v>
      </c>
      <c r="BG22" s="1">
        <v>21</v>
      </c>
      <c r="BH22" s="1" t="s">
        <v>977</v>
      </c>
      <c r="BI22" s="1" t="s">
        <v>1055</v>
      </c>
      <c r="BJ22" s="1" t="s">
        <v>1319</v>
      </c>
    </row>
    <row r="23" spans="1:62">
      <c r="A23" s="1" t="str">
        <f t="shared" si="6"/>
        <v>|テキスト|&gt;|&gt;|&gt;|&gt;|威迫|</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威迫</v>
      </c>
      <c r="O23" s="1" t="s">
        <v>1069</v>
      </c>
      <c r="Q23" s="14" t="s">
        <v>21</v>
      </c>
      <c r="R23" s="10" t="str">
        <f>INDEX(BE:BE,W18+1)</f>
        <v>Menace</v>
      </c>
      <c r="S23" s="9" t="s">
        <v>1084</v>
      </c>
      <c r="T23" s="10" t="str">
        <f>IF(X23="","",X23&amp;IF(Y23="",""," "&amp;Y23)&amp;IF(Z23="",""," "&amp;Z23)&amp;IF(AA23="",""," "&amp;AA23))</f>
        <v>Menace  </v>
      </c>
      <c r="U23" s="11"/>
      <c r="V23" s="12"/>
      <c r="W23" s="16" t="s">
        <v>1084</v>
      </c>
      <c r="X23" s="9" t="str">
        <f t="shared" ref="X23:AA23" si="11">IF(ISERROR(IF(LEN(X22)&gt;1,X22,VLOOKUP(X21,$AC:$AD,2,FALSE))),"",IF(LEN(X22)&gt;1,X22,VLOOKUP(X21,$AC:$AD,2,FALSE)))</f>
        <v>Menace</v>
      </c>
      <c r="Y23" s="9" t="str">
        <f t="shared" si="11"/>
        <v/>
      </c>
      <c r="Z23" s="9" t="str">
        <f t="shared" si="11"/>
        <v/>
      </c>
      <c r="AA23" s="9" t="str">
        <f t="shared" si="11"/>
        <v> </v>
      </c>
      <c r="AD23" s="16"/>
      <c r="AE23" s="24">
        <v>22</v>
      </c>
      <c r="AF23" s="25" t="str">
        <f t="shared" si="9"/>
        <v>緑</v>
      </c>
      <c r="AG23" s="36"/>
      <c r="AH23" s="36"/>
      <c r="AI23" s="36"/>
      <c r="AJ23" s="36"/>
      <c r="AK23" s="36"/>
      <c r="AL23" s="36"/>
      <c r="AM23" s="36"/>
      <c r="AN23" s="36"/>
      <c r="AO23" s="36"/>
      <c r="AP23" s="36"/>
      <c r="AQ23" s="36"/>
      <c r="AR23" s="36"/>
      <c r="AS23" s="36"/>
      <c r="AT23" s="38"/>
      <c r="AU23" s="36"/>
      <c r="AV23" s="36"/>
      <c r="AW23" s="36"/>
      <c r="AX23" s="36" t="str">
        <f t="shared" si="0"/>
        <v/>
      </c>
      <c r="AY23" s="36" t="str">
        <f t="shared" si="1"/>
        <v/>
      </c>
      <c r="AZ23" s="36" t="str">
        <f t="shared" si="2"/>
        <v/>
      </c>
      <c r="BA23" s="36" t="str">
        <f t="shared" si="3"/>
        <v/>
      </c>
      <c r="BB23" s="36" t="str">
        <f t="shared" si="4"/>
        <v/>
      </c>
      <c r="BC23" s="36"/>
      <c r="BD23" s="36" t="str">
        <f t="shared" si="5"/>
        <v/>
      </c>
      <c r="BE23" s="30" t="str">
        <f>IF(AK23="","",VLOOKUP(AK23,BH:BJ,3,FALSE))</f>
        <v/>
      </c>
      <c r="BF23" s="9" t="s">
        <v>1049</v>
      </c>
      <c r="BG23" s="1">
        <v>22</v>
      </c>
      <c r="BH23" s="1" t="s">
        <v>919</v>
      </c>
      <c r="BI23" s="1" t="s">
        <v>1055</v>
      </c>
      <c r="BJ23" s="1" t="s">
        <v>1320</v>
      </c>
    </row>
    <row r="24" spans="1:62">
      <c r="A24" s="1" t="str">
        <f t="shared" si="6"/>
        <v>|英テキスト|&gt;|&gt;|&gt;|&gt;|Menace  &amp;br;Menace|</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Menace  &amp;br;Menace</v>
      </c>
      <c r="O24" s="1" t="s">
        <v>1069</v>
      </c>
      <c r="Q24" s="9" t="s">
        <v>12</v>
      </c>
      <c r="R24" s="10" t="str">
        <f>IF(INDEX(AX:AX,W18+1)="",0,INDEX(AX:AX,W18+1)&amp;"/"&amp;INDEX(AY:AY,W18+1))</f>
        <v>4/4</v>
      </c>
      <c r="S24" s="11"/>
      <c r="T24" s="11"/>
      <c r="U24" s="11"/>
      <c r="V24" s="12"/>
      <c r="W24" s="16"/>
      <c r="X24" s="9"/>
      <c r="Y24" s="28"/>
      <c r="Z24" s="28"/>
      <c r="AA24" s="29"/>
      <c r="AD24" s="20"/>
      <c r="AE24" s="24">
        <v>23</v>
      </c>
      <c r="AF24" s="25" t="str">
        <f t="shared" si="9"/>
        <v>緑</v>
      </c>
      <c r="AG24" s="36"/>
      <c r="AH24" s="36"/>
      <c r="AI24" s="36"/>
      <c r="AJ24" s="36"/>
      <c r="AK24" s="36"/>
      <c r="AL24" s="36"/>
      <c r="AM24" s="36"/>
      <c r="AN24" s="36"/>
      <c r="AO24" s="36"/>
      <c r="AP24" s="36"/>
      <c r="AQ24" s="36"/>
      <c r="AR24" s="36"/>
      <c r="AS24" s="36"/>
      <c r="AT24" s="38"/>
      <c r="AU24" s="36"/>
      <c r="AV24" s="36"/>
      <c r="AW24" s="36"/>
      <c r="AX24" s="36" t="str">
        <f t="shared" si="0"/>
        <v/>
      </c>
      <c r="AY24" s="36" t="str">
        <f t="shared" si="1"/>
        <v/>
      </c>
      <c r="AZ24" s="36" t="str">
        <f t="shared" si="2"/>
        <v/>
      </c>
      <c r="BA24" s="36" t="str">
        <f t="shared" si="3"/>
        <v/>
      </c>
      <c r="BB24" s="36" t="str">
        <f t="shared" si="4"/>
        <v/>
      </c>
      <c r="BC24" s="36"/>
      <c r="BD24" s="36" t="str">
        <f t="shared" si="5"/>
        <v/>
      </c>
      <c r="BE24" s="30" t="str">
        <f>IF(AK24="","",VLOOKUP(AK24,BH:BJ,3,FALSE))</f>
        <v/>
      </c>
      <c r="BF24" s="9" t="s">
        <v>1049</v>
      </c>
      <c r="BG24" s="1">
        <v>23</v>
      </c>
      <c r="BH24" s="1" t="s">
        <v>1033</v>
      </c>
      <c r="BI24" s="1" t="s">
        <v>1055</v>
      </c>
      <c r="BJ24" s="1" t="s">
        <v>1321</v>
      </c>
    </row>
    <row r="25" spans="1:62">
      <c r="A25" s="1" t="str">
        <f t="shared" si="6"/>
        <v>|PT|&gt;|4/4|シールド数|&gt;||</v>
      </c>
      <c r="B25" s="1" t="s">
        <v>1049</v>
      </c>
      <c r="C25" s="1" t="s">
        <v>1069</v>
      </c>
      <c r="D25" s="1" t="s">
        <v>12</v>
      </c>
      <c r="E25" s="1" t="s">
        <v>1069</v>
      </c>
      <c r="F25" s="1" t="s">
        <v>1083</v>
      </c>
      <c r="G25" s="1" t="s">
        <v>1069</v>
      </c>
      <c r="H25" s="1" t="str">
        <f>IF(R24=0,"",R24)</f>
        <v>4/4</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9"/>
        <v>緑</v>
      </c>
      <c r="AG25" s="36"/>
      <c r="AH25" s="36"/>
      <c r="AI25" s="36"/>
      <c r="AJ25" s="36"/>
      <c r="AK25" s="36"/>
      <c r="AL25" s="36"/>
      <c r="AM25" s="36"/>
      <c r="AN25" s="36"/>
      <c r="AO25" s="36"/>
      <c r="AP25" s="36"/>
      <c r="AQ25" s="36"/>
      <c r="AR25" s="36"/>
      <c r="AS25" s="36"/>
      <c r="AT25" s="38"/>
      <c r="AU25" s="36"/>
      <c r="AV25" s="36"/>
      <c r="AW25" s="36"/>
      <c r="AX25" s="36" t="str">
        <f t="shared" si="0"/>
        <v/>
      </c>
      <c r="AY25" s="36" t="str">
        <f t="shared" si="1"/>
        <v/>
      </c>
      <c r="AZ25" s="36" t="str">
        <f t="shared" si="2"/>
        <v/>
      </c>
      <c r="BA25" s="36" t="str">
        <f t="shared" si="3"/>
        <v/>
      </c>
      <c r="BB25" s="36" t="str">
        <f t="shared" si="4"/>
        <v/>
      </c>
      <c r="BC25" s="36"/>
      <c r="BD25" s="36" t="str">
        <f t="shared" si="5"/>
        <v/>
      </c>
      <c r="BE25" s="30" t="str">
        <f>IF(AK25="","",VLOOKUP(AK25,BH:BJ,3,FALSE))</f>
        <v/>
      </c>
      <c r="BF25" s="9" t="s">
        <v>1049</v>
      </c>
      <c r="BG25" s="1">
        <v>24</v>
      </c>
      <c r="BH25" s="1" t="s">
        <v>790</v>
      </c>
      <c r="BI25" s="1" t="s">
        <v>1055</v>
      </c>
      <c r="BJ25" s="1" t="s">
        <v>1322</v>
      </c>
    </row>
    <row r="26" spans="1:62">
      <c r="A26" s="1" t="str">
        <f t="shared" si="6"/>
        <v>&amp;br;&amp;br;</v>
      </c>
      <c r="B26" s="1" t="s">
        <v>1049</v>
      </c>
      <c r="C26" s="1" t="s">
        <v>1097</v>
      </c>
      <c r="R26" s="1"/>
      <c r="S26" s="1"/>
      <c r="T26" s="1"/>
      <c r="U26" s="1"/>
      <c r="V26" s="1"/>
      <c r="AE26" s="24">
        <v>25</v>
      </c>
      <c r="AF26" s="25" t="str">
        <f t="shared" si="9"/>
        <v>緑</v>
      </c>
      <c r="AG26" s="36"/>
      <c r="AH26" s="36"/>
      <c r="AI26" s="36"/>
      <c r="AJ26" s="36"/>
      <c r="AK26" s="36"/>
      <c r="AL26" s="36"/>
      <c r="AM26" s="36"/>
      <c r="AN26" s="36"/>
      <c r="AO26" s="36"/>
      <c r="AP26" s="36"/>
      <c r="AQ26" s="36"/>
      <c r="AR26" s="36"/>
      <c r="AS26" s="36"/>
      <c r="AT26" s="38"/>
      <c r="AU26" s="36"/>
      <c r="AV26" s="36"/>
      <c r="AW26" s="36"/>
      <c r="AX26" s="36" t="str">
        <f t="shared" si="0"/>
        <v/>
      </c>
      <c r="AY26" s="36" t="str">
        <f t="shared" si="1"/>
        <v/>
      </c>
      <c r="AZ26" s="36" t="str">
        <f t="shared" si="2"/>
        <v/>
      </c>
      <c r="BA26" s="36" t="str">
        <f t="shared" si="3"/>
        <v/>
      </c>
      <c r="BB26" s="36" t="str">
        <f t="shared" si="4"/>
        <v/>
      </c>
      <c r="BC26" s="36"/>
      <c r="BD26" s="36" t="str">
        <f t="shared" si="5"/>
        <v/>
      </c>
      <c r="BE26" s="30" t="str">
        <f>IF(AK26="","",VLOOKUP(AK26,BH:BJ,3,FALSE))</f>
        <v/>
      </c>
      <c r="BF26" s="9" t="s">
        <v>1049</v>
      </c>
      <c r="BG26" s="1">
        <v>25</v>
      </c>
      <c r="BH26" s="1" t="s">
        <v>786</v>
      </c>
      <c r="BI26" s="1" t="s">
        <v>1055</v>
      </c>
      <c r="BJ26" s="1" t="s">
        <v>1323</v>
      </c>
    </row>
    <row r="27" spans="1:62">
      <c r="A27" s="1" t="str">
        <f t="shared" si="6"/>
        <v>#back(text=戻る,left)</v>
      </c>
      <c r="B27" s="1" t="s">
        <v>1049</v>
      </c>
      <c r="C27" s="1" t="s">
        <v>1100</v>
      </c>
      <c r="R27" s="1"/>
      <c r="S27" s="1"/>
      <c r="T27" s="1"/>
      <c r="U27" s="1"/>
      <c r="V27" s="1"/>
      <c r="AE27" s="24">
        <v>26</v>
      </c>
      <c r="AF27" s="25" t="str">
        <f t="shared" si="9"/>
        <v>緑</v>
      </c>
      <c r="AG27" s="36"/>
      <c r="AH27" s="36"/>
      <c r="AI27" s="36"/>
      <c r="AJ27" s="36"/>
      <c r="AK27" s="36"/>
      <c r="AL27" s="36"/>
      <c r="AM27" s="36"/>
      <c r="AN27" s="36"/>
      <c r="AO27" s="36"/>
      <c r="AP27" s="36"/>
      <c r="AQ27" s="36"/>
      <c r="AR27" s="36"/>
      <c r="AS27" s="36"/>
      <c r="AT27" s="38"/>
      <c r="AU27" s="36"/>
      <c r="AV27" s="36"/>
      <c r="AW27" s="36"/>
      <c r="AX27" s="36" t="str">
        <f t="shared" si="0"/>
        <v/>
      </c>
      <c r="AY27" s="36" t="str">
        <f t="shared" si="1"/>
        <v/>
      </c>
      <c r="AZ27" s="36" t="str">
        <f t="shared" si="2"/>
        <v/>
      </c>
      <c r="BA27" s="36" t="str">
        <f t="shared" si="3"/>
        <v/>
      </c>
      <c r="BB27" s="36" t="str">
        <f t="shared" si="4"/>
        <v/>
      </c>
      <c r="BC27" s="36"/>
      <c r="BD27" s="36" t="str">
        <f t="shared" si="5"/>
        <v/>
      </c>
      <c r="BE27" s="30" t="str">
        <f>IF(AK27="","",VLOOKUP(AK27,BH:BJ,3,FALSE))</f>
        <v/>
      </c>
      <c r="BF27" s="9" t="s">
        <v>1049</v>
      </c>
      <c r="BG27" s="1">
        <v>26</v>
      </c>
      <c r="BH27" s="1" t="s">
        <v>961</v>
      </c>
      <c r="BI27" s="1" t="s">
        <v>1055</v>
      </c>
      <c r="BJ27" s="1" t="s">
        <v>1090</v>
      </c>
    </row>
    <row r="28" spans="1:62">
      <c r="A28" s="1" t="str">
        <f t="shared" si="6"/>
        <v>&amp;br;</v>
      </c>
      <c r="B28" s="1" t="s">
        <v>1049</v>
      </c>
      <c r="C28" s="1" t="s">
        <v>1048</v>
      </c>
      <c r="R28" s="1"/>
      <c r="S28" s="1"/>
      <c r="T28" s="1"/>
      <c r="U28" s="1"/>
      <c r="V28" s="1"/>
      <c r="AE28" s="24">
        <v>27</v>
      </c>
      <c r="AF28" s="25" t="str">
        <f t="shared" si="9"/>
        <v>緑</v>
      </c>
      <c r="AG28" s="36"/>
      <c r="AH28" s="36"/>
      <c r="AI28" s="36"/>
      <c r="AJ28" s="36"/>
      <c r="AK28" s="36"/>
      <c r="AL28" s="36"/>
      <c r="AM28" s="36"/>
      <c r="AN28" s="36"/>
      <c r="AO28" s="36"/>
      <c r="AP28" s="36"/>
      <c r="AQ28" s="36"/>
      <c r="AR28" s="36"/>
      <c r="AS28" s="36"/>
      <c r="AT28" s="38"/>
      <c r="AU28" s="36"/>
      <c r="AV28" s="36"/>
      <c r="AW28" s="36"/>
      <c r="AX28" s="36" t="str">
        <f t="shared" si="0"/>
        <v/>
      </c>
      <c r="AY28" s="36" t="str">
        <f t="shared" si="1"/>
        <v/>
      </c>
      <c r="AZ28" s="36" t="str">
        <f t="shared" si="2"/>
        <v/>
      </c>
      <c r="BA28" s="36" t="str">
        <f t="shared" si="3"/>
        <v/>
      </c>
      <c r="BB28" s="36" t="str">
        <f t="shared" si="4"/>
        <v/>
      </c>
      <c r="BC28" s="36"/>
      <c r="BD28" s="36" t="str">
        <f t="shared" si="5"/>
        <v/>
      </c>
      <c r="BE28" s="30" t="str">
        <f>IF(AK28="","",VLOOKUP(AK28,BH:BJ,3,FALSE))</f>
        <v/>
      </c>
      <c r="BF28" s="9" t="s">
        <v>1049</v>
      </c>
      <c r="BG28" s="1">
        <v>27</v>
      </c>
      <c r="BH28" s="1" t="s">
        <v>841</v>
      </c>
      <c r="BI28" s="1" t="s">
        <v>1055</v>
      </c>
      <c r="BJ28" s="1" t="s">
        <v>1324</v>
      </c>
    </row>
    <row r="29" spans="1:62">
      <c r="A29" s="1" t="str">
        <f t="shared" si="6"/>
        <v>#comment(above,nsize=[15],size=[30],num=[10])</v>
      </c>
      <c r="B29" s="1" t="s">
        <v>1049</v>
      </c>
      <c r="C29" s="1" t="s">
        <v>1108</v>
      </c>
      <c r="R29" s="1"/>
      <c r="S29" s="1"/>
      <c r="T29" s="1"/>
      <c r="U29" s="1"/>
      <c r="V29" s="1"/>
      <c r="AE29" s="24">
        <v>28</v>
      </c>
      <c r="AF29" s="25" t="str">
        <f t="shared" si="9"/>
        <v>緑</v>
      </c>
      <c r="AG29" s="36"/>
      <c r="AH29" s="36"/>
      <c r="AI29" s="36"/>
      <c r="AJ29" s="36"/>
      <c r="AK29" s="36"/>
      <c r="AL29" s="36"/>
      <c r="AM29" s="36"/>
      <c r="AN29" s="36"/>
      <c r="AO29" s="36"/>
      <c r="AP29" s="36"/>
      <c r="AQ29" s="36"/>
      <c r="AR29" s="36"/>
      <c r="AS29" s="36"/>
      <c r="AT29" s="38"/>
      <c r="AU29" s="36"/>
      <c r="AV29" s="36"/>
      <c r="AW29" s="36"/>
      <c r="AX29" s="36" t="str">
        <f t="shared" si="0"/>
        <v/>
      </c>
      <c r="AY29" s="36" t="str">
        <f t="shared" si="1"/>
        <v/>
      </c>
      <c r="AZ29" s="36" t="str">
        <f t="shared" si="2"/>
        <v/>
      </c>
      <c r="BA29" s="36" t="str">
        <f t="shared" si="3"/>
        <v/>
      </c>
      <c r="BB29" s="36" t="str">
        <f t="shared" si="4"/>
        <v/>
      </c>
      <c r="BC29" s="36"/>
      <c r="BD29" s="36" t="str">
        <f t="shared" si="5"/>
        <v/>
      </c>
      <c r="BE29" s="30" t="str">
        <f>IF(AK29="","",VLOOKUP(AK29,BH:BJ,3,FALSE))</f>
        <v/>
      </c>
      <c r="BF29" s="9" t="s">
        <v>1049</v>
      </c>
      <c r="BG29" s="1">
        <v>28</v>
      </c>
      <c r="BH29" s="1" t="s">
        <v>955</v>
      </c>
      <c r="BI29" s="1" t="s">
        <v>1055</v>
      </c>
      <c r="BJ29" s="1" t="s">
        <v>1325</v>
      </c>
    </row>
    <row r="30" spans="1:62">
      <c r="A30" s="1" t="str">
        <f t="shared" si="6"/>
        <v>&amp;br;&amp;br;</v>
      </c>
      <c r="B30" s="1" t="s">
        <v>1049</v>
      </c>
      <c r="C30" s="1" t="s">
        <v>1097</v>
      </c>
      <c r="R30" s="1"/>
      <c r="S30" s="1"/>
      <c r="T30" s="1"/>
      <c r="U30" s="1"/>
      <c r="V30" s="1"/>
      <c r="AE30" s="24">
        <v>29</v>
      </c>
      <c r="AF30" s="25" t="str">
        <f t="shared" si="9"/>
        <v>緑</v>
      </c>
      <c r="AG30" s="36"/>
      <c r="AH30" s="36"/>
      <c r="AI30" s="36"/>
      <c r="AJ30" s="36"/>
      <c r="AK30" s="36"/>
      <c r="AL30" s="36"/>
      <c r="AM30" s="36"/>
      <c r="AN30" s="36"/>
      <c r="AO30" s="36"/>
      <c r="AP30" s="36"/>
      <c r="AQ30" s="36"/>
      <c r="AR30" s="36"/>
      <c r="AS30" s="36"/>
      <c r="AT30" s="38"/>
      <c r="AU30" s="36"/>
      <c r="AV30" s="36"/>
      <c r="AW30" s="36"/>
      <c r="AX30" s="36" t="str">
        <f t="shared" si="0"/>
        <v/>
      </c>
      <c r="AY30" s="36" t="str">
        <f t="shared" si="1"/>
        <v/>
      </c>
      <c r="AZ30" s="36" t="str">
        <f t="shared" si="2"/>
        <v/>
      </c>
      <c r="BA30" s="36" t="str">
        <f t="shared" si="3"/>
        <v/>
      </c>
      <c r="BB30" s="36" t="str">
        <f t="shared" si="4"/>
        <v/>
      </c>
      <c r="BC30" s="36"/>
      <c r="BD30" s="36" t="str">
        <f t="shared" si="5"/>
        <v/>
      </c>
      <c r="BE30" s="30" t="str">
        <f>IF(AK30="","",VLOOKUP(AK30,BH:BJ,3,FALSE))</f>
        <v/>
      </c>
      <c r="BF30" s="9" t="s">
        <v>1049</v>
      </c>
      <c r="BG30" s="1">
        <v>29</v>
      </c>
      <c r="BH30" s="1" t="s">
        <v>905</v>
      </c>
      <c r="BI30" s="1" t="s">
        <v>1055</v>
      </c>
      <c r="BJ30" s="1" t="s">
        <v>1326</v>
      </c>
    </row>
    <row r="31" spans="1:62">
      <c r="A31" s="1" t="str">
        <f t="shared" si="6"/>
        <v/>
      </c>
      <c r="B31" s="1" t="s">
        <v>1049</v>
      </c>
      <c r="Q31" s="5"/>
      <c r="R31" s="6"/>
      <c r="S31" s="6"/>
      <c r="T31" s="6"/>
      <c r="U31" s="6"/>
      <c r="V31" s="7"/>
      <c r="W31" s="8">
        <v>3</v>
      </c>
      <c r="X31" s="5"/>
      <c r="Y31" s="26"/>
      <c r="Z31" s="26"/>
      <c r="AA31" s="27"/>
      <c r="AE31" s="24">
        <v>30</v>
      </c>
      <c r="AF31" s="25" t="str">
        <f t="shared" si="9"/>
        <v>緑</v>
      </c>
      <c r="AG31" s="36"/>
      <c r="AH31" s="36"/>
      <c r="AI31" s="36"/>
      <c r="AJ31" s="36"/>
      <c r="AK31" s="36"/>
      <c r="AL31" s="36"/>
      <c r="AM31" s="36"/>
      <c r="AN31" s="36"/>
      <c r="AO31" s="36"/>
      <c r="AP31" s="36"/>
      <c r="AQ31" s="36"/>
      <c r="AR31" s="36"/>
      <c r="AS31" s="36"/>
      <c r="AT31" s="38"/>
      <c r="AU31" s="36"/>
      <c r="AV31" s="36"/>
      <c r="AW31" s="36"/>
      <c r="AX31" s="36" t="str">
        <f t="shared" si="0"/>
        <v/>
      </c>
      <c r="AY31" s="36" t="str">
        <f t="shared" si="1"/>
        <v/>
      </c>
      <c r="AZ31" s="36" t="str">
        <f t="shared" si="2"/>
        <v/>
      </c>
      <c r="BA31" s="36" t="str">
        <f t="shared" si="3"/>
        <v/>
      </c>
      <c r="BB31" s="36" t="str">
        <f t="shared" si="4"/>
        <v/>
      </c>
      <c r="BC31" s="36"/>
      <c r="BD31" s="36" t="str">
        <f t="shared" si="5"/>
        <v/>
      </c>
      <c r="BE31" s="30" t="str">
        <f>IF(AK31="","",VLOOKUP(AK31,BH:BJ,3,FALSE))</f>
        <v/>
      </c>
      <c r="BF31" s="9" t="s">
        <v>1049</v>
      </c>
      <c r="BG31" s="1">
        <v>30</v>
      </c>
      <c r="BH31" s="1" t="s">
        <v>990</v>
      </c>
      <c r="BI31" s="1" t="s">
        <v>1055</v>
      </c>
      <c r="BJ31" s="1" t="s">
        <v>1327</v>
      </c>
    </row>
    <row r="32" spans="1:62">
      <c r="A32" s="1" t="str">
        <f t="shared" si="6"/>
        <v>*邪悪の使者/Foul Emissary</v>
      </c>
      <c r="B32" s="1" t="s">
        <v>1049</v>
      </c>
      <c r="C32" s="1" t="str">
        <f>"*"&amp;R32&amp;"/"&amp;T32</f>
        <v>*邪悪の使者/Foul Emissary</v>
      </c>
      <c r="Q32" s="9" t="s">
        <v>3</v>
      </c>
      <c r="R32" s="10" t="str">
        <f>INDEX(AJ:AJ,W31+1)</f>
        <v>邪悪の使者</v>
      </c>
      <c r="S32" s="11" t="s">
        <v>4</v>
      </c>
      <c r="T32" s="10" t="str">
        <f>INDEX(AK:AK,W31+1)</f>
        <v>Foul Emissary</v>
      </c>
      <c r="U32" s="11"/>
      <c r="V32" s="12"/>
      <c r="W32" s="13"/>
      <c r="X32" s="9"/>
      <c r="Y32" s="28"/>
      <c r="Z32" s="28"/>
      <c r="AA32" s="29"/>
      <c r="AE32" s="24">
        <v>31</v>
      </c>
      <c r="AF32" s="25" t="str">
        <f t="shared" si="9"/>
        <v>緑</v>
      </c>
      <c r="AG32" s="36"/>
      <c r="AH32" s="36"/>
      <c r="AI32" s="36"/>
      <c r="AJ32" s="36"/>
      <c r="AK32" s="36"/>
      <c r="AL32" s="36"/>
      <c r="AM32" s="36"/>
      <c r="AN32" s="36"/>
      <c r="AO32" s="36"/>
      <c r="AP32" s="36"/>
      <c r="AQ32" s="36"/>
      <c r="AR32" s="36"/>
      <c r="AS32" s="36"/>
      <c r="AT32" s="38"/>
      <c r="AU32" s="36"/>
      <c r="AV32" s="36"/>
      <c r="AW32" s="36"/>
      <c r="AX32" s="36" t="str">
        <f t="shared" si="0"/>
        <v/>
      </c>
      <c r="AY32" s="36" t="str">
        <f t="shared" si="1"/>
        <v/>
      </c>
      <c r="AZ32" s="36" t="str">
        <f t="shared" si="2"/>
        <v/>
      </c>
      <c r="BA32" s="36" t="str">
        <f t="shared" si="3"/>
        <v/>
      </c>
      <c r="BB32" s="36" t="str">
        <f t="shared" si="4"/>
        <v/>
      </c>
      <c r="BC32" s="36"/>
      <c r="BD32" s="36" t="str">
        <f t="shared" si="5"/>
        <v/>
      </c>
      <c r="BE32" s="30" t="str">
        <f>IF(AK32="","",VLOOKUP(AK32,BH:BJ,3,FALSE))</f>
        <v/>
      </c>
      <c r="BF32" s="9" t="s">
        <v>1049</v>
      </c>
      <c r="BG32" s="1">
        <v>31</v>
      </c>
      <c r="BH32" s="1" t="s">
        <v>808</v>
      </c>
      <c r="BI32" s="1" t="s">
        <v>1055</v>
      </c>
      <c r="BJ32" s="1" t="s">
        <v>1328</v>
      </c>
    </row>
    <row r="33" spans="1:62">
      <c r="A33" s="1" t="str">
        <f t="shared" si="6"/>
        <v>|LEFT:80|LEFT:100|LEFT:100|LEFT:100|LEFT:100|LEFT:100|c</v>
      </c>
      <c r="B33" s="1" t="s">
        <v>1049</v>
      </c>
      <c r="C33" s="1" t="s">
        <v>1069</v>
      </c>
      <c r="D33" s="3" t="str">
        <f>$Q$1</f>
        <v>LEFT:80</v>
      </c>
      <c r="E33" s="3" t="s">
        <v>1069</v>
      </c>
      <c r="F33" s="3" t="str">
        <f t="shared" ref="F33:J33" si="12">$R$1</f>
        <v>LEFT:100</v>
      </c>
      <c r="G33" s="3" t="s">
        <v>1069</v>
      </c>
      <c r="H33" s="3" t="str">
        <f t="shared" si="12"/>
        <v>LEFT:100</v>
      </c>
      <c r="I33" s="3" t="s">
        <v>1069</v>
      </c>
      <c r="J33" s="3" t="str">
        <f t="shared" si="12"/>
        <v>LEFT:100</v>
      </c>
      <c r="K33" s="3" t="s">
        <v>1069</v>
      </c>
      <c r="L33" s="3" t="str">
        <f>$R$1</f>
        <v>LEFT:100</v>
      </c>
      <c r="M33" s="3" t="s">
        <v>1069</v>
      </c>
      <c r="N33" s="3" t="str">
        <f>$R$1</f>
        <v>LEFT:100</v>
      </c>
      <c r="O33" s="1" t="s">
        <v>1069</v>
      </c>
      <c r="P33" s="1" t="s">
        <v>1070</v>
      </c>
      <c r="Q33" s="14" t="s">
        <v>0</v>
      </c>
      <c r="R33" s="10" t="str">
        <f>INDEX(AF:AF,W31+1)</f>
        <v>緑</v>
      </c>
      <c r="S33" s="15" t="s">
        <v>1</v>
      </c>
      <c r="T33" s="10" t="str">
        <f>INDEX(AG:AG,W31+1)</f>
        <v>アンコモン</v>
      </c>
      <c r="U33" s="15" t="s">
        <v>2</v>
      </c>
      <c r="V33" s="10">
        <f>INDEX(AI:AI,W31+1)</f>
        <v>7</v>
      </c>
      <c r="W33" s="16"/>
      <c r="X33" s="10" t="str">
        <f>INDEX(AQ:AQ,W31+1)</f>
        <v>このクリーチャーが戦場に出たとき、あなたのライブラリーの最初のクリーチャーを取ってくる。</v>
      </c>
      <c r="Y33" s="28"/>
      <c r="Z33" s="28"/>
      <c r="AA33" s="29"/>
      <c r="AE33" s="24">
        <v>32</v>
      </c>
      <c r="AF33" s="25" t="str">
        <f t="shared" si="9"/>
        <v>緑</v>
      </c>
      <c r="AG33" s="36"/>
      <c r="AH33" s="36"/>
      <c r="AI33" s="36"/>
      <c r="AJ33" s="36"/>
      <c r="AK33" s="36"/>
      <c r="AL33" s="36"/>
      <c r="AM33" s="36"/>
      <c r="AN33" s="36"/>
      <c r="AO33" s="36"/>
      <c r="AP33" s="36"/>
      <c r="AQ33" s="36"/>
      <c r="AR33" s="36"/>
      <c r="AS33" s="36"/>
      <c r="AT33" s="38"/>
      <c r="AU33" s="36"/>
      <c r="AV33" s="36"/>
      <c r="AW33" s="36"/>
      <c r="AX33" s="36" t="str">
        <f t="shared" si="0"/>
        <v/>
      </c>
      <c r="AY33" s="36" t="str">
        <f t="shared" si="1"/>
        <v/>
      </c>
      <c r="AZ33" s="36" t="str">
        <f t="shared" si="2"/>
        <v/>
      </c>
      <c r="BA33" s="36" t="str">
        <f t="shared" si="3"/>
        <v/>
      </c>
      <c r="BB33" s="36" t="str">
        <f t="shared" si="4"/>
        <v/>
      </c>
      <c r="BC33" s="36"/>
      <c r="BD33" s="36" t="str">
        <f t="shared" si="5"/>
        <v/>
      </c>
      <c r="BE33" s="30" t="str">
        <f>IF(AK33="","",VLOOKUP(AK33,BH:BJ,3,FALSE))</f>
        <v/>
      </c>
      <c r="BF33" s="9" t="s">
        <v>1049</v>
      </c>
      <c r="BG33" s="1">
        <v>32</v>
      </c>
      <c r="BH33" s="1" t="s">
        <v>772</v>
      </c>
      <c r="BI33" s="1" t="s">
        <v>1055</v>
      </c>
      <c r="BJ33" s="1" t="s">
        <v>1329</v>
      </c>
    </row>
    <row r="34" spans="1:62">
      <c r="A34" s="1" t="str">
        <f t="shared" si="6"/>
        <v>|色|緑|レアリティ|アンコモン|マナコスト|7|</v>
      </c>
      <c r="B34" s="1" t="s">
        <v>1049</v>
      </c>
      <c r="C34" s="1" t="s">
        <v>1069</v>
      </c>
      <c r="D34" s="4" t="s">
        <v>0</v>
      </c>
      <c r="E34" s="1" t="s">
        <v>1069</v>
      </c>
      <c r="F34" s="1" t="str">
        <f>IF(R33=0,"",R33)</f>
        <v>緑</v>
      </c>
      <c r="G34" s="1" t="s">
        <v>1069</v>
      </c>
      <c r="H34" s="4" t="s">
        <v>1073</v>
      </c>
      <c r="I34" s="1" t="s">
        <v>1069</v>
      </c>
      <c r="J34" s="1" t="str">
        <f>IF(T33=0,"",T33)</f>
        <v>アンコモン</v>
      </c>
      <c r="K34" s="1" t="s">
        <v>1069</v>
      </c>
      <c r="L34" s="4" t="s">
        <v>1074</v>
      </c>
      <c r="M34" s="1" t="s">
        <v>1069</v>
      </c>
      <c r="N34" s="1">
        <f>IF(V33=0,"",V33)</f>
        <v>7</v>
      </c>
      <c r="O34" s="1" t="s">
        <v>1069</v>
      </c>
      <c r="Q34" s="9" t="s">
        <v>5</v>
      </c>
      <c r="R34" s="10" t="str">
        <f>INDEX(AL:AL,W31+1)</f>
        <v>クリーチャー</v>
      </c>
      <c r="S34" s="15" t="s">
        <v>1075</v>
      </c>
      <c r="T34" s="10" t="str">
        <f>INDEX(AN:AN,W31+1)</f>
        <v>人間</v>
      </c>
      <c r="U34" s="10" t="str">
        <f>INDEX(AO:AO,W31+1)</f>
        <v>ホラー</v>
      </c>
      <c r="V34" s="10">
        <f>INDEX(AP:AP,W31+1)</f>
        <v>0</v>
      </c>
      <c r="W34" s="16"/>
      <c r="X34" s="10" t="str">
        <f>INDEX(AZ:AZ,W31+1)</f>
        <v>この</v>
      </c>
      <c r="Y34" s="10" t="str">
        <f>INDEX(BA:BA,W31+1)</f>
        <v/>
      </c>
      <c r="Z34" s="10" t="str">
        <f>INDEX(BB:BB,W31+1)</f>
        <v/>
      </c>
      <c r="AA34" s="10">
        <f>INDEX(BC:BC,W31+1)</f>
        <v>0</v>
      </c>
      <c r="AE34" s="24">
        <v>33</v>
      </c>
      <c r="AF34" s="25" t="str">
        <f t="shared" si="9"/>
        <v>緑</v>
      </c>
      <c r="AG34" s="36"/>
      <c r="AH34" s="36"/>
      <c r="AI34" s="36"/>
      <c r="AJ34" s="36"/>
      <c r="AK34" s="36"/>
      <c r="AL34" s="36"/>
      <c r="AM34" s="36"/>
      <c r="AN34" s="36"/>
      <c r="AO34" s="36"/>
      <c r="AP34" s="36"/>
      <c r="AQ34" s="36"/>
      <c r="AR34" s="36"/>
      <c r="AS34" s="36"/>
      <c r="AT34" s="38"/>
      <c r="AU34" s="36"/>
      <c r="AV34" s="36"/>
      <c r="AW34" s="36"/>
      <c r="AX34" s="36" t="str">
        <f t="shared" si="0"/>
        <v/>
      </c>
      <c r="AY34" s="36" t="str">
        <f t="shared" si="1"/>
        <v/>
      </c>
      <c r="AZ34" s="36" t="str">
        <f t="shared" si="2"/>
        <v/>
      </c>
      <c r="BA34" s="36" t="str">
        <f t="shared" si="3"/>
        <v/>
      </c>
      <c r="BB34" s="36" t="str">
        <f t="shared" si="4"/>
        <v/>
      </c>
      <c r="BC34" s="36"/>
      <c r="BD34" s="36" t="str">
        <f t="shared" si="5"/>
        <v/>
      </c>
      <c r="BE34" s="30" t="str">
        <f>IF(AK34="","",VLOOKUP(AK34,BH:BJ,3,FALSE))</f>
        <v/>
      </c>
      <c r="BF34" s="9" t="s">
        <v>1049</v>
      </c>
      <c r="BG34" s="1">
        <v>33</v>
      </c>
      <c r="BH34" s="1" t="s">
        <v>968</v>
      </c>
      <c r="BI34" s="1" t="s">
        <v>1055</v>
      </c>
      <c r="BJ34" s="1" t="s">
        <v>1330</v>
      </c>
    </row>
    <row r="35" spans="1:62">
      <c r="A35" s="1" t="str">
        <f t="shared" si="6"/>
        <v>|種別|クリーチャー|サブタイプ|人間|ホラー||</v>
      </c>
      <c r="B35" s="1" t="s">
        <v>1049</v>
      </c>
      <c r="C35" s="1" t="s">
        <v>1069</v>
      </c>
      <c r="D35" s="4" t="s">
        <v>5</v>
      </c>
      <c r="E35" s="1" t="s">
        <v>1069</v>
      </c>
      <c r="F35" s="1" t="str">
        <f>IF(R34=0,"",R34)</f>
        <v>クリーチャー</v>
      </c>
      <c r="G35" s="1" t="s">
        <v>1069</v>
      </c>
      <c r="H35" s="4" t="s">
        <v>1078</v>
      </c>
      <c r="I35" s="1" t="s">
        <v>1069</v>
      </c>
      <c r="J35" s="1" t="str">
        <f>IF(T34=0,"",T34)</f>
        <v>人間</v>
      </c>
      <c r="K35" s="1" t="s">
        <v>1069</v>
      </c>
      <c r="L35" s="1" t="str">
        <f>IF(U34=0,"",U34)</f>
        <v>ホラー</v>
      </c>
      <c r="M35" s="1" t="s">
        <v>1069</v>
      </c>
      <c r="N35" s="1" t="str">
        <f>IF(V34=0,"",V34)</f>
        <v/>
      </c>
      <c r="O35" s="1" t="s">
        <v>1069</v>
      </c>
      <c r="Q35" s="9" t="s">
        <v>1079</v>
      </c>
      <c r="R35" s="10" t="str">
        <f>INDEX(BD:BD,W31+1)</f>
        <v>このクリーチャーが戦場に出たとき、あなたのライブラリーの最初のクリーチャーを取ってくる。&amp;br;このクリーチャーが死亡したとき、あなたは3/2のエルドラージ･ホラー･トークンを1体召喚する。</v>
      </c>
      <c r="S35" s="11"/>
      <c r="T35" s="11"/>
      <c r="U35" s="11"/>
      <c r="V35" s="12"/>
      <c r="W35" s="16"/>
      <c r="X35" s="8"/>
      <c r="Y35" s="8"/>
      <c r="Z35" s="8"/>
      <c r="AA35" s="30"/>
      <c r="AE35" s="24">
        <v>34</v>
      </c>
      <c r="AF35" s="25" t="str">
        <f t="shared" si="9"/>
        <v>緑</v>
      </c>
      <c r="AG35" s="36"/>
      <c r="AH35" s="36"/>
      <c r="AI35" s="36"/>
      <c r="AJ35" s="36"/>
      <c r="AK35" s="36"/>
      <c r="AL35" s="36"/>
      <c r="AM35" s="36"/>
      <c r="AN35" s="36"/>
      <c r="AO35" s="36"/>
      <c r="AP35" s="36"/>
      <c r="AQ35" s="36"/>
      <c r="AR35" s="36"/>
      <c r="AS35" s="36"/>
      <c r="AT35" s="38"/>
      <c r="AU35" s="36"/>
      <c r="AV35" s="36"/>
      <c r="AW35" s="36"/>
      <c r="AX35" s="36" t="str">
        <f t="shared" si="0"/>
        <v/>
      </c>
      <c r="AY35" s="36" t="str">
        <f t="shared" si="1"/>
        <v/>
      </c>
      <c r="AZ35" s="36" t="str">
        <f t="shared" si="2"/>
        <v/>
      </c>
      <c r="BA35" s="36" t="str">
        <f t="shared" si="3"/>
        <v/>
      </c>
      <c r="BB35" s="36" t="str">
        <f t="shared" si="4"/>
        <v/>
      </c>
      <c r="BC35" s="36"/>
      <c r="BD35" s="36" t="str">
        <f t="shared" si="5"/>
        <v/>
      </c>
      <c r="BE35" s="30" t="str">
        <f>IF(AK35="","",VLOOKUP(AK35,BH:BJ,3,FALSE))</f>
        <v/>
      </c>
      <c r="BF35" s="9" t="s">
        <v>1049</v>
      </c>
      <c r="BG35" s="1">
        <v>34</v>
      </c>
      <c r="BH35" s="1" t="s">
        <v>871</v>
      </c>
      <c r="BI35" s="1" t="s">
        <v>1055</v>
      </c>
      <c r="BJ35" s="1" t="s">
        <v>1331</v>
      </c>
    </row>
    <row r="36" spans="1:62">
      <c r="A36" s="1" t="str">
        <f t="shared" si="6"/>
        <v>|テキスト|&gt;|&gt;|&gt;|&gt;|このクリーチャーが戦場に出たとき、あなたのライブラリーの最初のクリーチャーを取ってくる。&amp;br;このクリーチャーが死亡したとき、あなたは3/2のエルドラージ･ホラー･トークンを1体召喚す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このクリーチャーが戦場に出たとき、あなたのライブラリーの最初のクリーチャーを取ってくる。&amp;br;このクリーチャーが死亡したとき、あなたは3/2のエルドラージ･ホラー･トークンを1体召喚する。</v>
      </c>
      <c r="O36" s="1" t="s">
        <v>1069</v>
      </c>
      <c r="Q36" s="14" t="s">
        <v>21</v>
      </c>
      <c r="R36" s="10" t="str">
        <f>INDEX(BE:BE,W31+1)</f>
        <v>When this creature enters the battlefield, Fetch the first creature in your library.&amp;br;When this creature dies, you summon 1 3/2 Eldrazi Horror token.</v>
      </c>
      <c r="S36" s="9" t="s">
        <v>1084</v>
      </c>
      <c r="T36" s="10" t="str">
        <f>IF(X36="","",X36&amp;IF(Y36="",""," "&amp;Y36)&amp;IF(Z36="",""," "&amp;Z36)&amp;IF(AA36="",""," "&amp;AA36))</f>
        <v/>
      </c>
      <c r="U36" s="11"/>
      <c r="V36" s="12"/>
      <c r="W36" s="16" t="s">
        <v>1084</v>
      </c>
      <c r="X36" s="9" t="str">
        <f t="shared" ref="X36:AA36" si="13">IF(ISERROR(IF(LEN(X35)&gt;1,X35,VLOOKUP(X34,$AC:$AD,2,FALSE))),"",IF(LEN(X35)&gt;1,X35,VLOOKUP(X34,$AC:$AD,2,FALSE)))</f>
        <v/>
      </c>
      <c r="Y36" s="9" t="str">
        <f t="shared" si="13"/>
        <v/>
      </c>
      <c r="Z36" s="9" t="str">
        <f t="shared" si="13"/>
        <v/>
      </c>
      <c r="AA36" s="9" t="str">
        <f t="shared" si="13"/>
        <v> </v>
      </c>
      <c r="AE36" s="24">
        <v>35</v>
      </c>
      <c r="AF36" s="25" t="str">
        <f t="shared" si="9"/>
        <v>緑</v>
      </c>
      <c r="AG36" s="36"/>
      <c r="AH36" s="36"/>
      <c r="AI36" s="36"/>
      <c r="AJ36" s="36"/>
      <c r="AK36" s="36"/>
      <c r="AL36" s="36"/>
      <c r="AM36" s="36"/>
      <c r="AN36" s="36"/>
      <c r="AO36" s="36"/>
      <c r="AP36" s="36"/>
      <c r="AQ36" s="36"/>
      <c r="AR36" s="36"/>
      <c r="AS36" s="36"/>
      <c r="AT36" s="38"/>
      <c r="AU36" s="36"/>
      <c r="AV36" s="36"/>
      <c r="AW36" s="36"/>
      <c r="AX36" s="36" t="str">
        <f t="shared" si="0"/>
        <v/>
      </c>
      <c r="AY36" s="36" t="str">
        <f t="shared" si="1"/>
        <v/>
      </c>
      <c r="AZ36" s="36" t="str">
        <f t="shared" si="2"/>
        <v/>
      </c>
      <c r="BA36" s="36" t="str">
        <f t="shared" si="3"/>
        <v/>
      </c>
      <c r="BB36" s="36" t="str">
        <f t="shared" si="4"/>
        <v/>
      </c>
      <c r="BC36" s="36"/>
      <c r="BD36" s="36" t="str">
        <f t="shared" si="5"/>
        <v/>
      </c>
      <c r="BE36" s="30" t="str">
        <f>IF(AK36="","",VLOOKUP(AK36,BH:BJ,3,FALSE))</f>
        <v/>
      </c>
      <c r="BF36" s="9" t="s">
        <v>1049</v>
      </c>
      <c r="BG36" s="1">
        <v>35</v>
      </c>
      <c r="BH36" s="1" t="s">
        <v>857</v>
      </c>
      <c r="BI36" s="1" t="s">
        <v>1055</v>
      </c>
      <c r="BJ36" s="1" t="s">
        <v>1332</v>
      </c>
    </row>
    <row r="37" spans="1:62">
      <c r="A37" s="1" t="str">
        <f t="shared" si="6"/>
        <v>|英テキスト|&gt;|&gt;|&gt;|&gt;|When this creature enters the battlefield, Fetch the first creature in your library.&amp;br;When this creature dies, you summon 1 3/2 Eldrazi Horror token.|</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When this creature enters the battlefield, Fetch the first creature in your library.&amp;br;When this creature dies, you summon 1 3/2 Eldrazi Horror token.</v>
      </c>
      <c r="O37" s="1" t="s">
        <v>1069</v>
      </c>
      <c r="Q37" s="9" t="s">
        <v>12</v>
      </c>
      <c r="R37" s="10" t="str">
        <f>IF(INDEX(AX:AX,W31+1)="",0,INDEX(AX:AX,W31+1)&amp;"/"&amp;INDEX(AY:AY,W31+1))</f>
        <v>1/1</v>
      </c>
      <c r="S37" s="11"/>
      <c r="T37" s="11"/>
      <c r="U37" s="11"/>
      <c r="V37" s="12"/>
      <c r="W37" s="16"/>
      <c r="X37" s="9"/>
      <c r="Y37" s="28"/>
      <c r="Z37" s="28"/>
      <c r="AA37" s="29"/>
      <c r="AE37" s="24">
        <v>36</v>
      </c>
      <c r="AF37" s="25" t="str">
        <f t="shared" si="9"/>
        <v>緑</v>
      </c>
      <c r="AG37" s="36"/>
      <c r="AH37" s="36"/>
      <c r="AI37" s="36"/>
      <c r="AJ37" s="36"/>
      <c r="AK37" s="36"/>
      <c r="AL37" s="36"/>
      <c r="AM37" s="36"/>
      <c r="AN37" s="36"/>
      <c r="AO37" s="36"/>
      <c r="AP37" s="36"/>
      <c r="AQ37" s="36"/>
      <c r="AR37" s="36"/>
      <c r="AS37" s="36"/>
      <c r="AT37" s="38"/>
      <c r="AU37" s="36"/>
      <c r="AV37" s="36"/>
      <c r="AW37" s="36"/>
      <c r="AX37" s="36" t="str">
        <f t="shared" si="0"/>
        <v/>
      </c>
      <c r="AY37" s="36" t="str">
        <f t="shared" si="1"/>
        <v/>
      </c>
      <c r="AZ37" s="36" t="str">
        <f t="shared" si="2"/>
        <v/>
      </c>
      <c r="BA37" s="36" t="str">
        <f t="shared" si="3"/>
        <v/>
      </c>
      <c r="BB37" s="36" t="str">
        <f t="shared" si="4"/>
        <v/>
      </c>
      <c r="BC37" s="36"/>
      <c r="BD37" s="36" t="str">
        <f t="shared" si="5"/>
        <v/>
      </c>
      <c r="BE37" s="30" t="str">
        <f>IF(AK37="","",VLOOKUP(AK37,BH:BJ,3,FALSE))</f>
        <v/>
      </c>
      <c r="BF37" s="9" t="s">
        <v>1049</v>
      </c>
      <c r="BG37" s="1">
        <v>36</v>
      </c>
      <c r="BH37" s="1" t="s">
        <v>1001</v>
      </c>
      <c r="BI37" s="1" t="s">
        <v>1055</v>
      </c>
      <c r="BJ37" s="1" t="s">
        <v>1333</v>
      </c>
    </row>
    <row r="38" spans="1:62">
      <c r="A38" s="1" t="str">
        <f t="shared" si="6"/>
        <v>|PT|&gt;|1/1|シールド数|&gt;||</v>
      </c>
      <c r="B38" s="1" t="s">
        <v>1049</v>
      </c>
      <c r="C38" s="1" t="s">
        <v>1069</v>
      </c>
      <c r="D38" s="1" t="s">
        <v>12</v>
      </c>
      <c r="E38" s="1" t="s">
        <v>1069</v>
      </c>
      <c r="F38" s="1" t="s">
        <v>1083</v>
      </c>
      <c r="G38" s="1" t="s">
        <v>1069</v>
      </c>
      <c r="H38" s="1" t="str">
        <f>IF(R37=0,"",R37)</f>
        <v>1/1</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9"/>
        <v>緑</v>
      </c>
      <c r="AG38" s="36"/>
      <c r="AH38" s="36"/>
      <c r="AI38" s="36"/>
      <c r="AJ38" s="36"/>
      <c r="AK38" s="36"/>
      <c r="AL38" s="36"/>
      <c r="AM38" s="36"/>
      <c r="AN38" s="36"/>
      <c r="AO38" s="36"/>
      <c r="AP38" s="36"/>
      <c r="AQ38" s="36"/>
      <c r="AR38" s="36"/>
      <c r="AS38" s="36"/>
      <c r="AT38" s="38"/>
      <c r="AU38" s="36"/>
      <c r="AV38" s="36"/>
      <c r="AW38" s="36"/>
      <c r="AX38" s="36" t="str">
        <f t="shared" si="0"/>
        <v/>
      </c>
      <c r="AY38" s="36" t="str">
        <f t="shared" si="1"/>
        <v/>
      </c>
      <c r="AZ38" s="36" t="str">
        <f t="shared" si="2"/>
        <v/>
      </c>
      <c r="BA38" s="36" t="str">
        <f t="shared" si="3"/>
        <v/>
      </c>
      <c r="BB38" s="36" t="str">
        <f t="shared" si="4"/>
        <v/>
      </c>
      <c r="BC38" s="36"/>
      <c r="BD38" s="36" t="str">
        <f t="shared" si="5"/>
        <v/>
      </c>
      <c r="BE38" s="30" t="str">
        <f>IF(AK38="","",VLOOKUP(AK38,BH:BJ,3,FALSE))</f>
        <v/>
      </c>
      <c r="BF38" s="9" t="s">
        <v>1049</v>
      </c>
      <c r="BG38" s="1">
        <v>37</v>
      </c>
      <c r="BH38" s="1" t="s">
        <v>937</v>
      </c>
      <c r="BI38" s="1" t="s">
        <v>1055</v>
      </c>
      <c r="BJ38" s="1" t="s">
        <v>1334</v>
      </c>
    </row>
    <row r="39" spans="1:62">
      <c r="A39" s="1" t="str">
        <f t="shared" si="6"/>
        <v>&amp;br;&amp;br;</v>
      </c>
      <c r="B39" s="1" t="s">
        <v>1049</v>
      </c>
      <c r="C39" s="1" t="s">
        <v>1097</v>
      </c>
      <c r="R39" s="1"/>
      <c r="S39" s="1"/>
      <c r="T39" s="1"/>
      <c r="U39" s="1"/>
      <c r="V39" s="1"/>
      <c r="AE39" s="24">
        <v>38</v>
      </c>
      <c r="AF39" s="25" t="str">
        <f t="shared" si="9"/>
        <v>緑</v>
      </c>
      <c r="AG39" s="36"/>
      <c r="AH39" s="36"/>
      <c r="AI39" s="36"/>
      <c r="AJ39" s="36"/>
      <c r="AK39" s="36"/>
      <c r="AL39" s="36"/>
      <c r="AM39" s="36"/>
      <c r="AN39" s="36"/>
      <c r="AO39" s="36"/>
      <c r="AP39" s="36"/>
      <c r="AQ39" s="36"/>
      <c r="AR39" s="36"/>
      <c r="AS39" s="36"/>
      <c r="AT39" s="38"/>
      <c r="AU39" s="36"/>
      <c r="AV39" s="36"/>
      <c r="AW39" s="36"/>
      <c r="AX39" s="36" t="str">
        <f t="shared" si="0"/>
        <v/>
      </c>
      <c r="AY39" s="36" t="str">
        <f t="shared" si="1"/>
        <v/>
      </c>
      <c r="AZ39" s="36" t="str">
        <f t="shared" si="2"/>
        <v/>
      </c>
      <c r="BA39" s="36" t="str">
        <f t="shared" si="3"/>
        <v/>
      </c>
      <c r="BB39" s="36" t="str">
        <f t="shared" si="4"/>
        <v/>
      </c>
      <c r="BC39" s="36"/>
      <c r="BD39" s="36" t="str">
        <f t="shared" si="5"/>
        <v/>
      </c>
      <c r="BE39" s="30" t="str">
        <f>IF(AK39="","",VLOOKUP(AK39,BH:BJ,3,FALSE))</f>
        <v/>
      </c>
      <c r="BF39" s="9" t="s">
        <v>1049</v>
      </c>
      <c r="BG39" s="1">
        <v>38</v>
      </c>
      <c r="BH39" s="1" t="s">
        <v>933</v>
      </c>
      <c r="BI39" s="1" t="s">
        <v>1055</v>
      </c>
      <c r="BJ39" s="1" t="s">
        <v>1335</v>
      </c>
    </row>
    <row r="40" spans="1:62">
      <c r="A40" s="1" t="str">
        <f t="shared" si="6"/>
        <v>#back(text=戻る,left)</v>
      </c>
      <c r="B40" s="1" t="s">
        <v>1049</v>
      </c>
      <c r="C40" s="1" t="s">
        <v>1100</v>
      </c>
      <c r="R40" s="1"/>
      <c r="S40" s="1"/>
      <c r="T40" s="1"/>
      <c r="U40" s="1"/>
      <c r="V40" s="1"/>
      <c r="AE40" s="24">
        <v>39</v>
      </c>
      <c r="AF40" s="25" t="str">
        <f t="shared" si="9"/>
        <v>緑</v>
      </c>
      <c r="AG40" s="36"/>
      <c r="AH40" s="36"/>
      <c r="AI40" s="36"/>
      <c r="AJ40" s="36"/>
      <c r="AK40" s="36"/>
      <c r="AL40" s="36"/>
      <c r="AM40" s="36"/>
      <c r="AN40" s="36"/>
      <c r="AO40" s="36"/>
      <c r="AP40" s="36"/>
      <c r="AQ40" s="36"/>
      <c r="AR40" s="36"/>
      <c r="AS40" s="36"/>
      <c r="AT40" s="38"/>
      <c r="AU40" s="36"/>
      <c r="AV40" s="36"/>
      <c r="AW40" s="36"/>
      <c r="AX40" s="36" t="str">
        <f t="shared" si="0"/>
        <v/>
      </c>
      <c r="AY40" s="36" t="str">
        <f t="shared" si="1"/>
        <v/>
      </c>
      <c r="AZ40" s="36" t="str">
        <f t="shared" si="2"/>
        <v/>
      </c>
      <c r="BA40" s="36" t="str">
        <f t="shared" si="3"/>
        <v/>
      </c>
      <c r="BB40" s="36" t="str">
        <f t="shared" si="4"/>
        <v/>
      </c>
      <c r="BC40" s="36"/>
      <c r="BD40" s="36" t="str">
        <f t="shared" si="5"/>
        <v/>
      </c>
      <c r="BE40" s="30" t="str">
        <f>IF(AK40="","",VLOOKUP(AK40,BH:BJ,3,FALSE))</f>
        <v/>
      </c>
      <c r="BF40" s="9" t="s">
        <v>1049</v>
      </c>
      <c r="BG40" s="1">
        <v>39</v>
      </c>
      <c r="BH40" s="1" t="s">
        <v>941</v>
      </c>
      <c r="BI40" s="1" t="s">
        <v>1055</v>
      </c>
      <c r="BJ40" s="1" t="s">
        <v>1336</v>
      </c>
    </row>
    <row r="41" spans="1:62">
      <c r="A41" s="1" t="str">
        <f t="shared" si="6"/>
        <v>&amp;br;</v>
      </c>
      <c r="B41" s="1" t="s">
        <v>1049</v>
      </c>
      <c r="C41" s="1" t="s">
        <v>1048</v>
      </c>
      <c r="R41" s="1"/>
      <c r="S41" s="1"/>
      <c r="T41" s="1"/>
      <c r="U41" s="1"/>
      <c r="V41" s="1"/>
      <c r="AE41" s="24">
        <v>40</v>
      </c>
      <c r="AF41" s="25" t="str">
        <f t="shared" si="9"/>
        <v>緑</v>
      </c>
      <c r="AG41" s="36"/>
      <c r="AH41" s="36"/>
      <c r="AI41" s="36"/>
      <c r="AJ41" s="36"/>
      <c r="AK41" s="36"/>
      <c r="AL41" s="36"/>
      <c r="AM41" s="36"/>
      <c r="AN41" s="36"/>
      <c r="AO41" s="36"/>
      <c r="AP41" s="36"/>
      <c r="AQ41" s="36"/>
      <c r="AR41" s="36"/>
      <c r="AS41" s="36"/>
      <c r="AT41" s="38"/>
      <c r="AU41" s="36"/>
      <c r="AV41" s="36"/>
      <c r="AW41" s="36"/>
      <c r="AX41" s="36" t="str">
        <f t="shared" si="0"/>
        <v/>
      </c>
      <c r="AY41" s="36" t="str">
        <f t="shared" si="1"/>
        <v/>
      </c>
      <c r="AZ41" s="36" t="str">
        <f t="shared" si="2"/>
        <v/>
      </c>
      <c r="BA41" s="36" t="str">
        <f t="shared" si="3"/>
        <v/>
      </c>
      <c r="BB41" s="36" t="str">
        <f t="shared" si="4"/>
        <v/>
      </c>
      <c r="BC41" s="36"/>
      <c r="BD41" s="36" t="str">
        <f t="shared" si="5"/>
        <v/>
      </c>
      <c r="BE41" s="30" t="str">
        <f>IF(AK41="","",VLOOKUP(AK41,BH:BJ,3,FALSE))</f>
        <v/>
      </c>
      <c r="BF41" s="9" t="s">
        <v>1049</v>
      </c>
      <c r="BG41" s="1">
        <v>40</v>
      </c>
      <c r="BH41" s="1" t="s">
        <v>1012</v>
      </c>
      <c r="BI41" s="1" t="s">
        <v>1055</v>
      </c>
      <c r="BJ41" s="1" t="s">
        <v>1337</v>
      </c>
    </row>
    <row r="42" spans="1:62">
      <c r="A42" s="1" t="str">
        <f t="shared" si="6"/>
        <v>#comment(above,nsize=[15],size=[30],num=[10])</v>
      </c>
      <c r="B42" s="1" t="s">
        <v>1049</v>
      </c>
      <c r="C42" s="1" t="s">
        <v>1108</v>
      </c>
      <c r="R42" s="1"/>
      <c r="S42" s="1"/>
      <c r="T42" s="1"/>
      <c r="U42" s="1"/>
      <c r="V42" s="1"/>
      <c r="AE42" s="24">
        <v>41</v>
      </c>
      <c r="AF42" s="25" t="str">
        <f t="shared" si="9"/>
        <v>緑</v>
      </c>
      <c r="AG42" s="36"/>
      <c r="AH42" s="36"/>
      <c r="AI42" s="36"/>
      <c r="AJ42" s="36"/>
      <c r="AK42" s="36"/>
      <c r="AL42" s="36"/>
      <c r="AM42" s="36"/>
      <c r="AN42" s="36"/>
      <c r="AO42" s="36"/>
      <c r="AP42" s="36"/>
      <c r="AQ42" s="36"/>
      <c r="AR42" s="36"/>
      <c r="AS42" s="36"/>
      <c r="AT42" s="38"/>
      <c r="AU42" s="36"/>
      <c r="AV42" s="36"/>
      <c r="AW42" s="36"/>
      <c r="AX42" s="36" t="str">
        <f t="shared" si="0"/>
        <v/>
      </c>
      <c r="AY42" s="36" t="str">
        <f t="shared" si="1"/>
        <v/>
      </c>
      <c r="AZ42" s="36" t="str">
        <f t="shared" si="2"/>
        <v/>
      </c>
      <c r="BA42" s="36" t="str">
        <f t="shared" si="3"/>
        <v/>
      </c>
      <c r="BB42" s="36" t="str">
        <f t="shared" si="4"/>
        <v/>
      </c>
      <c r="BC42" s="36"/>
      <c r="BD42" s="36" t="str">
        <f t="shared" si="5"/>
        <v/>
      </c>
      <c r="BE42" s="30" t="str">
        <f>IF(AK42="","",VLOOKUP(AK42,BH:BJ,3,FALSE))</f>
        <v/>
      </c>
      <c r="BF42" s="9" t="s">
        <v>1049</v>
      </c>
      <c r="BG42" s="1">
        <v>41</v>
      </c>
      <c r="BH42" s="1" t="s">
        <v>965</v>
      </c>
      <c r="BI42" s="1" t="s">
        <v>1055</v>
      </c>
      <c r="BJ42" s="1" t="s">
        <v>1338</v>
      </c>
    </row>
    <row r="43" spans="1:62">
      <c r="A43" s="1" t="str">
        <f t="shared" si="6"/>
        <v>&amp;br;&amp;br;</v>
      </c>
      <c r="B43" s="1" t="s">
        <v>1049</v>
      </c>
      <c r="C43" s="1" t="s">
        <v>1097</v>
      </c>
      <c r="R43" s="1"/>
      <c r="S43" s="1"/>
      <c r="T43" s="1"/>
      <c r="U43" s="1"/>
      <c r="V43" s="1"/>
      <c r="AE43" s="24">
        <v>42</v>
      </c>
      <c r="AF43" s="25" t="str">
        <f t="shared" si="9"/>
        <v>緑</v>
      </c>
      <c r="AG43" s="36"/>
      <c r="AH43" s="36"/>
      <c r="AI43" s="36"/>
      <c r="AJ43" s="36"/>
      <c r="AK43" s="36"/>
      <c r="AL43" s="36"/>
      <c r="AM43" s="36"/>
      <c r="AN43" s="36"/>
      <c r="AO43" s="36"/>
      <c r="AP43" s="36"/>
      <c r="AQ43" s="36"/>
      <c r="AR43" s="36"/>
      <c r="AS43" s="36"/>
      <c r="AT43" s="38"/>
      <c r="AU43" s="36"/>
      <c r="AV43" s="36"/>
      <c r="AW43" s="36"/>
      <c r="AX43" s="36" t="str">
        <f t="shared" si="0"/>
        <v/>
      </c>
      <c r="AY43" s="36" t="str">
        <f t="shared" si="1"/>
        <v/>
      </c>
      <c r="AZ43" s="36" t="str">
        <f t="shared" si="2"/>
        <v/>
      </c>
      <c r="BA43" s="36" t="str">
        <f t="shared" si="3"/>
        <v/>
      </c>
      <c r="BB43" s="36" t="str">
        <f t="shared" si="4"/>
        <v/>
      </c>
      <c r="BC43" s="36"/>
      <c r="BD43" s="36" t="str">
        <f t="shared" si="5"/>
        <v/>
      </c>
      <c r="BE43" s="30" t="str">
        <f>IF(AK43="","",VLOOKUP(AK43,BH:BJ,3,FALSE))</f>
        <v/>
      </c>
      <c r="BF43" s="9" t="s">
        <v>1049</v>
      </c>
      <c r="BG43" s="1">
        <v>42</v>
      </c>
      <c r="BH43" s="1" t="s">
        <v>925</v>
      </c>
      <c r="BI43" s="1" t="s">
        <v>1055</v>
      </c>
      <c r="BJ43" s="1" t="s">
        <v>1339</v>
      </c>
    </row>
    <row r="44" spans="1:62">
      <c r="A44" s="1" t="str">
        <f t="shared" si="6"/>
        <v/>
      </c>
      <c r="B44" s="1" t="s">
        <v>1049</v>
      </c>
      <c r="Q44" s="5"/>
      <c r="R44" s="6"/>
      <c r="S44" s="6"/>
      <c r="T44" s="6"/>
      <c r="U44" s="6"/>
      <c r="V44" s="7"/>
      <c r="W44" s="8">
        <v>4</v>
      </c>
      <c r="X44" s="5"/>
      <c r="Y44" s="26"/>
      <c r="Z44" s="26"/>
      <c r="AA44" s="27"/>
      <c r="AE44" s="24">
        <v>43</v>
      </c>
      <c r="AF44" s="25" t="str">
        <f t="shared" si="9"/>
        <v>緑</v>
      </c>
      <c r="AG44" s="36"/>
      <c r="AH44" s="36"/>
      <c r="AI44" s="36"/>
      <c r="AJ44" s="36"/>
      <c r="AK44" s="36"/>
      <c r="AL44" s="36"/>
      <c r="AM44" s="36"/>
      <c r="AN44" s="36"/>
      <c r="AO44" s="36"/>
      <c r="AP44" s="36"/>
      <c r="AQ44" s="36"/>
      <c r="AR44" s="36"/>
      <c r="AS44" s="36"/>
      <c r="AT44" s="38"/>
      <c r="AU44" s="36"/>
      <c r="AV44" s="36"/>
      <c r="AW44" s="36"/>
      <c r="AX44" s="36" t="str">
        <f t="shared" si="0"/>
        <v/>
      </c>
      <c r="AY44" s="36" t="str">
        <f t="shared" si="1"/>
        <v/>
      </c>
      <c r="AZ44" s="36" t="str">
        <f t="shared" si="2"/>
        <v/>
      </c>
      <c r="BA44" s="36" t="str">
        <f t="shared" si="3"/>
        <v/>
      </c>
      <c r="BB44" s="36" t="str">
        <f t="shared" si="4"/>
        <v/>
      </c>
      <c r="BC44" s="36"/>
      <c r="BD44" s="36" t="str">
        <f t="shared" si="5"/>
        <v/>
      </c>
      <c r="BE44" s="30" t="str">
        <f>IF(AK44="","",VLOOKUP(AK44,BH:BJ,3,FALSE))</f>
        <v/>
      </c>
      <c r="BF44" s="9" t="s">
        <v>1049</v>
      </c>
      <c r="BG44" s="1">
        <v>43</v>
      </c>
      <c r="BH44" s="1" t="s">
        <v>847</v>
      </c>
      <c r="BI44" s="1" t="s">
        <v>1055</v>
      </c>
      <c r="BJ44" s="1" t="s">
        <v>1340</v>
      </c>
    </row>
    <row r="45" spans="1:62">
      <c r="A45" s="1" t="str">
        <f t="shared" si="6"/>
        <v>*絡み爪の人狼/Tangleclaw Werewolf</v>
      </c>
      <c r="B45" s="1" t="s">
        <v>1049</v>
      </c>
      <c r="C45" s="1" t="str">
        <f>"*"&amp;R45&amp;"/"&amp;T45</f>
        <v>*絡み爪の人狼/Tangleclaw Werewolf</v>
      </c>
      <c r="Q45" s="9" t="s">
        <v>3</v>
      </c>
      <c r="R45" s="10" t="str">
        <f>INDEX(AJ:AJ,W44+1)</f>
        <v>絡み爪の人狼</v>
      </c>
      <c r="S45" s="11" t="s">
        <v>4</v>
      </c>
      <c r="T45" s="10" t="str">
        <f>INDEX(AK:AK,W44+1)</f>
        <v>Tangleclaw Werewolf</v>
      </c>
      <c r="U45" s="11"/>
      <c r="V45" s="12"/>
      <c r="W45" s="13"/>
      <c r="X45" s="9"/>
      <c r="Y45" s="28"/>
      <c r="Z45" s="28"/>
      <c r="AA45" s="29"/>
      <c r="AE45" s="24">
        <v>44</v>
      </c>
      <c r="AF45" s="25" t="str">
        <f t="shared" si="9"/>
        <v>緑</v>
      </c>
      <c r="AG45" s="36"/>
      <c r="AH45" s="36"/>
      <c r="AI45" s="36"/>
      <c r="AJ45" s="36"/>
      <c r="AK45" s="36"/>
      <c r="AL45" s="36"/>
      <c r="AM45" s="36"/>
      <c r="AN45" s="36"/>
      <c r="AO45" s="36"/>
      <c r="AP45" s="36"/>
      <c r="AQ45" s="36"/>
      <c r="AR45" s="36"/>
      <c r="AS45" s="36"/>
      <c r="AT45" s="38"/>
      <c r="AU45" s="36"/>
      <c r="AV45" s="36"/>
      <c r="AW45" s="36"/>
      <c r="AX45" s="36" t="str">
        <f t="shared" si="0"/>
        <v/>
      </c>
      <c r="AY45" s="36" t="str">
        <f t="shared" si="1"/>
        <v/>
      </c>
      <c r="AZ45" s="36" t="str">
        <f t="shared" si="2"/>
        <v/>
      </c>
      <c r="BA45" s="36" t="str">
        <f t="shared" si="3"/>
        <v/>
      </c>
      <c r="BB45" s="36" t="str">
        <f t="shared" si="4"/>
        <v/>
      </c>
      <c r="BC45" s="36"/>
      <c r="BD45" s="36" t="str">
        <f t="shared" si="5"/>
        <v/>
      </c>
      <c r="BE45" s="30" t="str">
        <f>IF(AK45="","",VLOOKUP(AK45,BH:BJ,3,FALSE))</f>
        <v/>
      </c>
      <c r="BF45" s="9" t="s">
        <v>1049</v>
      </c>
      <c r="BG45" s="1">
        <v>44</v>
      </c>
      <c r="BH45" s="1" t="s">
        <v>983</v>
      </c>
      <c r="BI45" s="1" t="s">
        <v>1055</v>
      </c>
      <c r="BJ45" s="1" t="s">
        <v>1341</v>
      </c>
    </row>
    <row r="46" spans="1:62">
      <c r="A46" s="1" t="str">
        <f t="shared" si="6"/>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緑</v>
      </c>
      <c r="S46" s="15" t="s">
        <v>1</v>
      </c>
      <c r="T46" s="10" t="str">
        <f>INDEX(AG:AG,W44+1)</f>
        <v>アンコモン</v>
      </c>
      <c r="U46" s="15" t="s">
        <v>2</v>
      </c>
      <c r="V46" s="10">
        <f>INDEX(AI:AI,W44+1)</f>
        <v>11</v>
      </c>
      <c r="W46" s="16"/>
      <c r="X46" s="10" t="str">
        <f>INDEX(AQ:AQ,W44+1)</f>
        <v>ディフェンダー</v>
      </c>
      <c r="Y46" s="28"/>
      <c r="Z46" s="28"/>
      <c r="AA46" s="29"/>
      <c r="AE46" s="24">
        <v>45</v>
      </c>
      <c r="AF46" s="25" t="str">
        <f t="shared" si="9"/>
        <v>緑</v>
      </c>
      <c r="AG46" s="36"/>
      <c r="AH46" s="36"/>
      <c r="AI46" s="36"/>
      <c r="AJ46" s="36"/>
      <c r="AK46" s="36"/>
      <c r="AL46" s="36"/>
      <c r="AM46" s="36"/>
      <c r="AN46" s="36"/>
      <c r="AO46" s="36"/>
      <c r="AP46" s="36"/>
      <c r="AQ46" s="36"/>
      <c r="AR46" s="36"/>
      <c r="AS46" s="36"/>
      <c r="AT46" s="38"/>
      <c r="AU46" s="36"/>
      <c r="AV46" s="36"/>
      <c r="AW46" s="36"/>
      <c r="AX46" s="36" t="str">
        <f t="shared" si="0"/>
        <v/>
      </c>
      <c r="AY46" s="36" t="str">
        <f t="shared" si="1"/>
        <v/>
      </c>
      <c r="AZ46" s="36" t="str">
        <f t="shared" si="2"/>
        <v/>
      </c>
      <c r="BA46" s="36" t="str">
        <f t="shared" si="3"/>
        <v/>
      </c>
      <c r="BB46" s="36" t="str">
        <f t="shared" si="4"/>
        <v/>
      </c>
      <c r="BC46" s="36"/>
      <c r="BD46" s="36" t="str">
        <f t="shared" si="5"/>
        <v/>
      </c>
      <c r="BE46" s="30" t="str">
        <f>IF(AK46="","",VLOOKUP(AK46,BH:BJ,3,FALSE))</f>
        <v/>
      </c>
      <c r="BF46" s="9" t="s">
        <v>1049</v>
      </c>
      <c r="BG46" s="1">
        <v>45</v>
      </c>
      <c r="BH46" s="1" t="s">
        <v>782</v>
      </c>
      <c r="BI46" s="1" t="s">
        <v>1055</v>
      </c>
      <c r="BJ46" s="1" t="s">
        <v>1090</v>
      </c>
    </row>
    <row r="47" spans="1:62">
      <c r="A47" s="1" t="str">
        <f t="shared" si="6"/>
        <v>|色|緑|レアリティ|アンコモン|マナコスト|11|</v>
      </c>
      <c r="B47" s="1" t="s">
        <v>1049</v>
      </c>
      <c r="C47" s="1" t="s">
        <v>1069</v>
      </c>
      <c r="D47" s="4" t="s">
        <v>0</v>
      </c>
      <c r="E47" s="1" t="s">
        <v>1069</v>
      </c>
      <c r="F47" s="1" t="str">
        <f>IF(R46=0,"",R46)</f>
        <v>緑</v>
      </c>
      <c r="G47" s="1" t="s">
        <v>1069</v>
      </c>
      <c r="H47" s="4" t="s">
        <v>1073</v>
      </c>
      <c r="I47" s="1" t="s">
        <v>1069</v>
      </c>
      <c r="J47" s="1" t="str">
        <f>IF(T46=0,"",T46)</f>
        <v>アンコモン</v>
      </c>
      <c r="K47" s="1" t="s">
        <v>1069</v>
      </c>
      <c r="L47" s="4" t="s">
        <v>1074</v>
      </c>
      <c r="M47" s="1" t="s">
        <v>1069</v>
      </c>
      <c r="N47" s="1">
        <f>IF(V46=0,"",V46)</f>
        <v>11</v>
      </c>
      <c r="O47" s="1" t="s">
        <v>1069</v>
      </c>
      <c r="Q47" s="9" t="s">
        <v>5</v>
      </c>
      <c r="R47" s="10" t="str">
        <f>INDEX(AL:AL,W44+1)</f>
        <v>クリーチャー</v>
      </c>
      <c r="S47" s="15" t="s">
        <v>1075</v>
      </c>
      <c r="T47" s="10" t="str">
        <f>INDEX(AN:AN,W44+1)</f>
        <v>狼男</v>
      </c>
      <c r="U47" s="10" t="str">
        <f>INDEX(AO:AO,W44+1)</f>
        <v>ホラー</v>
      </c>
      <c r="V47" s="10">
        <f>INDEX(AP:AP,W44+1)</f>
        <v>0</v>
      </c>
      <c r="W47" s="16"/>
      <c r="X47" s="10" t="str">
        <f>INDEX(AZ:AZ,W44+1)</f>
        <v>ディ</v>
      </c>
      <c r="Y47" s="10" t="str">
        <f>INDEX(BA:BA,W44+1)</f>
        <v/>
      </c>
      <c r="Z47" s="10" t="str">
        <f>INDEX(BB:BB,W44+1)</f>
        <v/>
      </c>
      <c r="AA47" s="10">
        <f>INDEX(BC:BC,W44+1)</f>
        <v>0</v>
      </c>
      <c r="AE47" s="24">
        <v>46</v>
      </c>
      <c r="AF47" s="25" t="str">
        <f t="shared" si="9"/>
        <v>緑</v>
      </c>
      <c r="AG47" s="36"/>
      <c r="AH47" s="36"/>
      <c r="AI47" s="36"/>
      <c r="AJ47" s="36"/>
      <c r="AK47" s="36"/>
      <c r="AL47" s="36"/>
      <c r="AM47" s="36"/>
      <c r="AN47" s="36"/>
      <c r="AO47" s="36"/>
      <c r="AP47" s="36"/>
      <c r="AQ47" s="36"/>
      <c r="AR47" s="36"/>
      <c r="AS47" s="36"/>
      <c r="AT47" s="38"/>
      <c r="AU47" s="36"/>
      <c r="AV47" s="36"/>
      <c r="AW47" s="36"/>
      <c r="AX47" s="36" t="str">
        <f t="shared" si="0"/>
        <v/>
      </c>
      <c r="AY47" s="36" t="str">
        <f t="shared" si="1"/>
        <v/>
      </c>
      <c r="AZ47" s="36" t="str">
        <f t="shared" si="2"/>
        <v/>
      </c>
      <c r="BA47" s="36" t="str">
        <f t="shared" si="3"/>
        <v/>
      </c>
      <c r="BB47" s="36" t="str">
        <f t="shared" si="4"/>
        <v/>
      </c>
      <c r="BC47" s="36"/>
      <c r="BD47" s="36" t="str">
        <f t="shared" si="5"/>
        <v/>
      </c>
      <c r="BE47" s="30" t="str">
        <f>IF(AK47="","",VLOOKUP(AK47,BH:BJ,3,FALSE))</f>
        <v/>
      </c>
      <c r="BF47" s="9" t="s">
        <v>1049</v>
      </c>
      <c r="BG47" s="1">
        <v>46</v>
      </c>
      <c r="BH47" s="1" t="s">
        <v>951</v>
      </c>
      <c r="BI47" s="1" t="s">
        <v>1055</v>
      </c>
      <c r="BJ47" s="1" t="s">
        <v>1342</v>
      </c>
    </row>
    <row r="48" spans="1:62">
      <c r="A48" s="1" t="str">
        <f t="shared" si="6"/>
        <v>|種別|クリーチャー|サブタイプ|狼男|ホラー||</v>
      </c>
      <c r="B48" s="1" t="s">
        <v>1049</v>
      </c>
      <c r="C48" s="1" t="s">
        <v>1069</v>
      </c>
      <c r="D48" s="4" t="s">
        <v>5</v>
      </c>
      <c r="E48" s="1" t="s">
        <v>1069</v>
      </c>
      <c r="F48" s="1" t="str">
        <f>IF(R47=0,"",R47)</f>
        <v>クリーチャー</v>
      </c>
      <c r="G48" s="1" t="s">
        <v>1069</v>
      </c>
      <c r="H48" s="4" t="s">
        <v>1078</v>
      </c>
      <c r="I48" s="1" t="s">
        <v>1069</v>
      </c>
      <c r="J48" s="1" t="str">
        <f>IF(T47=0,"",T47)</f>
        <v>狼男</v>
      </c>
      <c r="K48" s="1" t="s">
        <v>1069</v>
      </c>
      <c r="L48" s="1" t="str">
        <f>IF(U47=0,"",U47)</f>
        <v>ホラー</v>
      </c>
      <c r="M48" s="1" t="s">
        <v>1069</v>
      </c>
      <c r="N48" s="1" t="str">
        <f>IF(V47=0,"",V47)</f>
        <v/>
      </c>
      <c r="O48" s="1" t="s">
        <v>1069</v>
      </c>
      <c r="Q48" s="9" t="s">
        <v>1079</v>
      </c>
      <c r="R48" s="10" t="str">
        <f>INDEX(BD:BD,W44+1)</f>
        <v>ディフェンダー&amp;br;ジェム1個を起動する：このクリーチャーは変身する。</v>
      </c>
      <c r="S48" s="11"/>
      <c r="T48" s="11"/>
      <c r="U48" s="11"/>
      <c r="V48" s="12"/>
      <c r="W48" s="16"/>
      <c r="X48" s="8"/>
      <c r="Y48" s="8"/>
      <c r="Z48" s="8"/>
      <c r="AA48" s="30"/>
      <c r="AE48" s="24">
        <v>47</v>
      </c>
      <c r="AF48" s="25" t="str">
        <f t="shared" si="9"/>
        <v>緑</v>
      </c>
      <c r="AG48" s="36"/>
      <c r="AH48" s="36"/>
      <c r="AI48" s="36"/>
      <c r="AJ48" s="36"/>
      <c r="AK48" s="36"/>
      <c r="AL48" s="36"/>
      <c r="AM48" s="36"/>
      <c r="AN48" s="36"/>
      <c r="AO48" s="36"/>
      <c r="AP48" s="36"/>
      <c r="AQ48" s="36"/>
      <c r="AR48" s="36"/>
      <c r="AS48" s="36"/>
      <c r="AT48" s="38"/>
      <c r="AU48" s="36"/>
      <c r="AV48" s="36"/>
      <c r="AW48" s="36"/>
      <c r="AX48" s="36" t="str">
        <f t="shared" si="0"/>
        <v/>
      </c>
      <c r="AY48" s="36" t="str">
        <f t="shared" si="1"/>
        <v/>
      </c>
      <c r="AZ48" s="36" t="str">
        <f t="shared" si="2"/>
        <v/>
      </c>
      <c r="BA48" s="36" t="str">
        <f t="shared" si="3"/>
        <v/>
      </c>
      <c r="BB48" s="36" t="str">
        <f t="shared" si="4"/>
        <v/>
      </c>
      <c r="BC48" s="36"/>
      <c r="BD48" s="36" t="str">
        <f t="shared" si="5"/>
        <v/>
      </c>
      <c r="BE48" s="30" t="str">
        <f>IF(AK48="","",VLOOKUP(AK48,BH:BJ,3,FALSE))</f>
        <v/>
      </c>
      <c r="BF48" s="9" t="s">
        <v>1049</v>
      </c>
      <c r="BG48" s="1">
        <v>47</v>
      </c>
      <c r="BH48" s="1" t="s">
        <v>1015</v>
      </c>
      <c r="BI48" s="1" t="s">
        <v>1055</v>
      </c>
      <c r="BJ48" s="1" t="s">
        <v>1343</v>
      </c>
    </row>
    <row r="49" spans="1:62">
      <c r="A49" s="1" t="str">
        <f t="shared" si="6"/>
        <v>|テキスト|&gt;|&gt;|&gt;|&gt;|ディフェンダー&amp;br;ジェム1個を起動する：このクリーチャーは変身する。|</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ディフェンダー&amp;br;ジェム1個を起動する：このクリーチャーは変身する。</v>
      </c>
      <c r="O49" s="1" t="s">
        <v>1069</v>
      </c>
      <c r="Q49" s="14" t="s">
        <v>21</v>
      </c>
      <c r="R49" s="10" t="str">
        <f>INDEX(BE:BE,W44+1)</f>
        <v>Activate 1: This creature Transforms.</v>
      </c>
      <c r="S49" s="9" t="s">
        <v>1084</v>
      </c>
      <c r="T49" s="10" t="str">
        <f>IF(X49="","",X49&amp;IF(Y49="",""," "&amp;Y49)&amp;IF(Z49="",""," "&amp;Z49)&amp;IF(AA49="",""," "&amp;AA49))</f>
        <v>Defender  </v>
      </c>
      <c r="U49" s="11"/>
      <c r="V49" s="12"/>
      <c r="W49" s="16" t="s">
        <v>1084</v>
      </c>
      <c r="X49" s="9" t="str">
        <f t="shared" ref="X49:AA49" si="15">IF(ISERROR(IF(LEN(X48)&gt;1,X48,VLOOKUP(X47,$AC:$AD,2,FALSE))),"",IF(LEN(X48)&gt;1,X48,VLOOKUP(X47,$AC:$AD,2,FALSE)))</f>
        <v>Defender</v>
      </c>
      <c r="Y49" s="9" t="str">
        <f t="shared" si="15"/>
        <v/>
      </c>
      <c r="Z49" s="9" t="str">
        <f t="shared" si="15"/>
        <v/>
      </c>
      <c r="AA49" s="9" t="str">
        <f t="shared" si="15"/>
        <v> </v>
      </c>
      <c r="AE49" s="24">
        <v>48</v>
      </c>
      <c r="AF49" s="25" t="str">
        <f t="shared" si="9"/>
        <v>緑</v>
      </c>
      <c r="AG49" s="36"/>
      <c r="AH49" s="36"/>
      <c r="AI49" s="36"/>
      <c r="AJ49" s="36"/>
      <c r="AK49" s="36"/>
      <c r="AL49" s="36"/>
      <c r="AM49" s="36"/>
      <c r="AN49" s="36"/>
      <c r="AO49" s="36"/>
      <c r="AP49" s="36"/>
      <c r="AQ49" s="36"/>
      <c r="AR49" s="36"/>
      <c r="AS49" s="36"/>
      <c r="AT49" s="38"/>
      <c r="AU49" s="36"/>
      <c r="AV49" s="36"/>
      <c r="AW49" s="36"/>
      <c r="AX49" s="36" t="str">
        <f t="shared" si="0"/>
        <v/>
      </c>
      <c r="AY49" s="36" t="str">
        <f t="shared" si="1"/>
        <v/>
      </c>
      <c r="AZ49" s="36" t="str">
        <f t="shared" si="2"/>
        <v/>
      </c>
      <c r="BA49" s="36" t="str">
        <f t="shared" si="3"/>
        <v/>
      </c>
      <c r="BB49" s="36" t="str">
        <f t="shared" si="4"/>
        <v/>
      </c>
      <c r="BC49" s="36"/>
      <c r="BD49" s="36" t="str">
        <f t="shared" si="5"/>
        <v/>
      </c>
      <c r="BE49" s="30" t="str">
        <f>IF(AK49="","",VLOOKUP(AK49,BH:BJ,3,FALSE))</f>
        <v/>
      </c>
      <c r="BF49" s="9" t="s">
        <v>1049</v>
      </c>
      <c r="BG49" s="1">
        <v>48</v>
      </c>
      <c r="BH49" s="1" t="s">
        <v>778</v>
      </c>
      <c r="BI49" s="1" t="s">
        <v>1055</v>
      </c>
      <c r="BJ49" s="1" t="s">
        <v>1344</v>
      </c>
    </row>
    <row r="50" spans="1:62">
      <c r="A50" s="1" t="str">
        <f t="shared" si="6"/>
        <v>|英テキスト|&gt;|&gt;|&gt;|&gt;|Defender  &amp;br;Activate 1: This creature Transforms.|</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Defender  &amp;br;Activate 1: This creature Transforms.</v>
      </c>
      <c r="O50" s="1" t="s">
        <v>1069</v>
      </c>
      <c r="Q50" s="9" t="s">
        <v>12</v>
      </c>
      <c r="R50" s="10" t="str">
        <f>IF(INDEX(AX:AX,W44+1)="",0,INDEX(AX:AX,W44+1)&amp;"/"&amp;INDEX(AY:AY,W44+1))</f>
        <v>2/4</v>
      </c>
      <c r="S50" s="11"/>
      <c r="T50" s="11"/>
      <c r="U50" s="11"/>
      <c r="V50" s="12"/>
      <c r="W50" s="16"/>
      <c r="X50" s="9"/>
      <c r="Y50" s="28"/>
      <c r="Z50" s="28"/>
      <c r="AA50" s="29"/>
      <c r="AE50" s="24">
        <v>49</v>
      </c>
      <c r="AF50" s="25" t="str">
        <f t="shared" si="9"/>
        <v>緑</v>
      </c>
      <c r="AG50" s="36"/>
      <c r="AH50" s="36"/>
      <c r="AI50" s="36"/>
      <c r="AJ50" s="36"/>
      <c r="AK50" s="36"/>
      <c r="AL50" s="36"/>
      <c r="AM50" s="36"/>
      <c r="AN50" s="36"/>
      <c r="AO50" s="36"/>
      <c r="AP50" s="36"/>
      <c r="AQ50" s="36"/>
      <c r="AR50" s="36"/>
      <c r="AS50" s="36"/>
      <c r="AT50" s="38"/>
      <c r="AU50" s="36"/>
      <c r="AV50" s="36"/>
      <c r="AW50" s="36"/>
      <c r="AX50" s="36" t="str">
        <f t="shared" si="0"/>
        <v/>
      </c>
      <c r="AY50" s="36" t="str">
        <f t="shared" si="1"/>
        <v/>
      </c>
      <c r="AZ50" s="36" t="str">
        <f t="shared" si="2"/>
        <v/>
      </c>
      <c r="BA50" s="36" t="str">
        <f t="shared" si="3"/>
        <v/>
      </c>
      <c r="BB50" s="36" t="str">
        <f t="shared" si="4"/>
        <v/>
      </c>
      <c r="BC50" s="36"/>
      <c r="BD50" s="36" t="str">
        <f t="shared" si="5"/>
        <v/>
      </c>
      <c r="BE50" s="30" t="str">
        <f>IF(AK50="","",VLOOKUP(AK50,BH:BJ,3,FALSE))</f>
        <v/>
      </c>
      <c r="BF50" s="9" t="s">
        <v>1049</v>
      </c>
      <c r="BG50" s="1">
        <v>49</v>
      </c>
      <c r="BH50" s="1" t="s">
        <v>994</v>
      </c>
      <c r="BI50" s="1" t="s">
        <v>1055</v>
      </c>
      <c r="BJ50" s="1" t="s">
        <v>1345</v>
      </c>
    </row>
    <row r="51" ht="14.25" spans="1:62">
      <c r="A51" s="1" t="str">
        <f t="shared" si="6"/>
        <v>|PT|&gt;|2/4|シールド数|&gt;||</v>
      </c>
      <c r="B51" s="1" t="s">
        <v>1049</v>
      </c>
      <c r="C51" s="1" t="s">
        <v>1069</v>
      </c>
      <c r="D51" s="1" t="s">
        <v>12</v>
      </c>
      <c r="E51" s="1" t="s">
        <v>1069</v>
      </c>
      <c r="F51" s="1" t="s">
        <v>1083</v>
      </c>
      <c r="G51" s="1" t="s">
        <v>1069</v>
      </c>
      <c r="H51" s="1" t="str">
        <f>IF(R50=0,"",R50)</f>
        <v>2/4</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9"/>
        <v>緑</v>
      </c>
      <c r="AG51" s="37"/>
      <c r="AH51" s="37"/>
      <c r="AI51" s="37"/>
      <c r="AJ51" s="37"/>
      <c r="AK51" s="37"/>
      <c r="AL51" s="37"/>
      <c r="AM51" s="37"/>
      <c r="AN51" s="37"/>
      <c r="AO51" s="37"/>
      <c r="AP51" s="37"/>
      <c r="AQ51" s="37"/>
      <c r="AR51" s="37"/>
      <c r="AS51" s="37"/>
      <c r="AT51" s="39"/>
      <c r="AU51" s="37"/>
      <c r="AV51" s="37"/>
      <c r="AW51" s="36"/>
      <c r="AX51" s="36" t="str">
        <f t="shared" si="0"/>
        <v/>
      </c>
      <c r="AY51" s="36" t="str">
        <f t="shared" si="1"/>
        <v/>
      </c>
      <c r="AZ51" s="36" t="str">
        <f t="shared" si="2"/>
        <v/>
      </c>
      <c r="BA51" s="36" t="str">
        <f t="shared" si="3"/>
        <v/>
      </c>
      <c r="BB51" s="36" t="str">
        <f t="shared" si="4"/>
        <v/>
      </c>
      <c r="BC51" s="36"/>
      <c r="BD51" s="37" t="str">
        <f t="shared" si="5"/>
        <v/>
      </c>
      <c r="BE51" s="41" t="str">
        <f>IF(AK51="","",VLOOKUP(AK51,BH:BJ,3,FALSE))</f>
        <v/>
      </c>
      <c r="BF51" s="9" t="s">
        <v>1049</v>
      </c>
      <c r="BG51" s="1">
        <v>50</v>
      </c>
      <c r="BH51" s="1" t="s">
        <v>861</v>
      </c>
      <c r="BI51" s="1" t="s">
        <v>1055</v>
      </c>
      <c r="BJ51" s="1" t="s">
        <v>1346</v>
      </c>
    </row>
    <row r="52" spans="1:62">
      <c r="A52" s="1" t="str">
        <f t="shared" si="6"/>
        <v>&amp;br;&amp;br;</v>
      </c>
      <c r="B52" s="1" t="s">
        <v>1049</v>
      </c>
      <c r="C52" s="1" t="s">
        <v>1097</v>
      </c>
      <c r="R52" s="1"/>
      <c r="S52" s="1"/>
      <c r="T52" s="1"/>
      <c r="U52" s="1"/>
      <c r="V52" s="1"/>
      <c r="BF52" s="9" t="s">
        <v>1049</v>
      </c>
      <c r="BG52" s="1">
        <v>51</v>
      </c>
      <c r="BH52" s="1" t="s">
        <v>854</v>
      </c>
      <c r="BI52" s="1" t="s">
        <v>1055</v>
      </c>
      <c r="BJ52" s="1" t="s">
        <v>1347</v>
      </c>
    </row>
    <row r="53" spans="1:62">
      <c r="A53" s="1" t="str">
        <f t="shared" si="6"/>
        <v>#back(text=戻る,left)</v>
      </c>
      <c r="B53" s="1" t="s">
        <v>1049</v>
      </c>
      <c r="C53" s="1" t="s">
        <v>1100</v>
      </c>
      <c r="R53" s="1"/>
      <c r="S53" s="1"/>
      <c r="T53" s="1"/>
      <c r="U53" s="1"/>
      <c r="V53" s="1"/>
      <c r="BF53" s="9" t="s">
        <v>1049</v>
      </c>
      <c r="BG53" s="1">
        <v>52</v>
      </c>
      <c r="BH53" s="1" t="s">
        <v>944</v>
      </c>
      <c r="BI53" s="1" t="s">
        <v>1055</v>
      </c>
      <c r="BJ53" s="1" t="s">
        <v>1348</v>
      </c>
    </row>
    <row r="54" spans="1:62">
      <c r="A54" s="1" t="str">
        <f t="shared" si="6"/>
        <v>&amp;br;</v>
      </c>
      <c r="B54" s="1" t="s">
        <v>1049</v>
      </c>
      <c r="C54" s="1" t="s">
        <v>1048</v>
      </c>
      <c r="R54" s="1"/>
      <c r="S54" s="1"/>
      <c r="T54" s="1"/>
      <c r="U54" s="1"/>
      <c r="V54" s="1"/>
      <c r="BF54" s="9" t="s">
        <v>1049</v>
      </c>
      <c r="BG54" s="1">
        <v>53</v>
      </c>
      <c r="BH54" s="1" t="s">
        <v>1019</v>
      </c>
      <c r="BI54" s="1" t="s">
        <v>1055</v>
      </c>
      <c r="BJ54" s="1" t="s">
        <v>1349</v>
      </c>
    </row>
    <row r="55" spans="1:62">
      <c r="A55" s="1" t="str">
        <f t="shared" si="6"/>
        <v>#comment(above,nsize=[15],size=[30],num=[10])</v>
      </c>
      <c r="B55" s="1" t="s">
        <v>1049</v>
      </c>
      <c r="C55" s="1" t="s">
        <v>1108</v>
      </c>
      <c r="R55" s="1"/>
      <c r="S55" s="1"/>
      <c r="T55" s="1"/>
      <c r="U55" s="1"/>
      <c r="V55" s="1"/>
      <c r="BF55" s="9" t="s">
        <v>1049</v>
      </c>
      <c r="BG55" s="1">
        <v>54</v>
      </c>
      <c r="BH55" s="1" t="s">
        <v>998</v>
      </c>
      <c r="BI55" s="1" t="s">
        <v>1055</v>
      </c>
      <c r="BJ55" s="1" t="s">
        <v>1350</v>
      </c>
    </row>
    <row r="56" spans="1:62">
      <c r="A56" s="1" t="str">
        <f t="shared" si="6"/>
        <v>&amp;br;&amp;br;</v>
      </c>
      <c r="B56" s="1" t="s">
        <v>1049</v>
      </c>
      <c r="C56" s="1" t="s">
        <v>1097</v>
      </c>
      <c r="R56" s="1"/>
      <c r="S56" s="1"/>
      <c r="T56" s="1"/>
      <c r="U56" s="1"/>
      <c r="V56" s="1"/>
      <c r="BF56" s="9" t="s">
        <v>1049</v>
      </c>
      <c r="BG56" s="1">
        <v>55</v>
      </c>
      <c r="BH56" s="1" t="s">
        <v>948</v>
      </c>
      <c r="BI56" s="1" t="s">
        <v>1055</v>
      </c>
      <c r="BJ56" s="1" t="s">
        <v>1351</v>
      </c>
    </row>
    <row r="57" spans="1:62">
      <c r="A57" s="1" t="str">
        <f t="shared" si="6"/>
        <v/>
      </c>
      <c r="B57" s="1" t="s">
        <v>1049</v>
      </c>
      <c r="Q57" s="5"/>
      <c r="R57" s="6"/>
      <c r="S57" s="6"/>
      <c r="T57" s="6"/>
      <c r="U57" s="6"/>
      <c r="V57" s="7"/>
      <c r="W57" s="8">
        <v>5</v>
      </c>
      <c r="X57" s="5"/>
      <c r="Y57" s="26"/>
      <c r="Z57" s="26"/>
      <c r="AA57" s="27"/>
      <c r="BF57" s="9" t="s">
        <v>1049</v>
      </c>
      <c r="BG57" s="1">
        <v>56</v>
      </c>
      <c r="BH57" s="1" t="s">
        <v>834</v>
      </c>
      <c r="BI57" s="1" t="s">
        <v>1055</v>
      </c>
      <c r="BJ57" s="1" t="s">
        <v>1352</v>
      </c>
    </row>
    <row r="58" spans="1:62">
      <c r="A58" s="1" t="str">
        <f t="shared" si="6"/>
        <v>*繊維質の絡み屋/Fibrous Entangler</v>
      </c>
      <c r="B58" s="1" t="s">
        <v>1049</v>
      </c>
      <c r="C58" s="1" t="str">
        <f>"*"&amp;R58&amp;"/"&amp;T58</f>
        <v>*繊維質の絡み屋/Fibrous Entangler</v>
      </c>
      <c r="Q58" s="9" t="s">
        <v>3</v>
      </c>
      <c r="R58" s="10" t="str">
        <f>INDEX(AJ:AJ,W57+1)</f>
        <v>繊維質の絡み屋</v>
      </c>
      <c r="S58" s="11" t="s">
        <v>4</v>
      </c>
      <c r="T58" s="10" t="str">
        <f>INDEX(AK:AK,W57+1)</f>
        <v>Fibrous Entangler</v>
      </c>
      <c r="U58" s="11"/>
      <c r="V58" s="12"/>
      <c r="W58" s="13"/>
      <c r="X58" s="9"/>
      <c r="Y58" s="28"/>
      <c r="Z58" s="28"/>
      <c r="AA58" s="29"/>
      <c r="BF58" s="9" t="s">
        <v>1049</v>
      </c>
      <c r="BG58" s="1">
        <v>57</v>
      </c>
      <c r="BH58" s="1" t="s">
        <v>844</v>
      </c>
      <c r="BI58" s="1" t="s">
        <v>1055</v>
      </c>
      <c r="BJ58" s="1" t="s">
        <v>1353</v>
      </c>
    </row>
    <row r="59" spans="1:62">
      <c r="A59" s="1" t="str">
        <f t="shared" si="6"/>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緑</v>
      </c>
      <c r="S59" s="15" t="s">
        <v>1</v>
      </c>
      <c r="T59" s="10" t="str">
        <f>INDEX(AG:AG,W57+1)</f>
        <v>アンコモン</v>
      </c>
      <c r="U59" s="15" t="s">
        <v>2</v>
      </c>
      <c r="V59" s="10">
        <f>INDEX(AI:AI,W57+1)</f>
        <v>1</v>
      </c>
      <c r="W59" s="16"/>
      <c r="X59" s="10" t="str">
        <f>INDEX(AQ:AQ,W57+1)</f>
        <v>到達</v>
      </c>
      <c r="Y59" s="28"/>
      <c r="Z59" s="28"/>
      <c r="AA59" s="29"/>
      <c r="BF59" s="9" t="s">
        <v>1049</v>
      </c>
      <c r="BG59" s="1">
        <v>58</v>
      </c>
      <c r="BH59" s="1" t="s">
        <v>884</v>
      </c>
      <c r="BI59" s="1" t="s">
        <v>1055</v>
      </c>
      <c r="BJ59" s="1" t="s">
        <v>1354</v>
      </c>
    </row>
    <row r="60" spans="1:62">
      <c r="A60" s="1" t="str">
        <f t="shared" si="6"/>
        <v>|色|緑|レアリティ|アンコモン|マナコスト|1|</v>
      </c>
      <c r="B60" s="1" t="s">
        <v>1049</v>
      </c>
      <c r="C60" s="1" t="s">
        <v>1069</v>
      </c>
      <c r="D60" s="4" t="s">
        <v>0</v>
      </c>
      <c r="E60" s="1" t="s">
        <v>1069</v>
      </c>
      <c r="F60" s="1" t="str">
        <f>IF(R59=0,"",R59)</f>
        <v>緑</v>
      </c>
      <c r="G60" s="1" t="s">
        <v>1069</v>
      </c>
      <c r="H60" s="4" t="s">
        <v>1073</v>
      </c>
      <c r="I60" s="1" t="s">
        <v>1069</v>
      </c>
      <c r="J60" s="1" t="str">
        <f>IF(T59=0,"",T59)</f>
        <v>アンコモン</v>
      </c>
      <c r="K60" s="1" t="s">
        <v>1069</v>
      </c>
      <c r="L60" s="4" t="s">
        <v>1074</v>
      </c>
      <c r="M60" s="1" t="s">
        <v>1069</v>
      </c>
      <c r="N60" s="1">
        <f>IF(V59=0,"",V59)</f>
        <v>1</v>
      </c>
      <c r="O60" s="1" t="s">
        <v>1069</v>
      </c>
      <c r="Q60" s="9" t="s">
        <v>5</v>
      </c>
      <c r="R60" s="10" t="str">
        <f>INDEX(AL:AL,W57+1)</f>
        <v>クリーチャー</v>
      </c>
      <c r="S60" s="15" t="s">
        <v>1075</v>
      </c>
      <c r="T60" s="10" t="str">
        <f>INDEX(AN:AN,W57+1)</f>
        <v>エルドラージ</v>
      </c>
      <c r="U60" s="10" t="str">
        <f>INDEX(AO:AO,W57+1)</f>
        <v>狼男</v>
      </c>
      <c r="V60" s="10">
        <f>INDEX(AP:AP,W57+1)</f>
        <v>0</v>
      </c>
      <c r="W60" s="16"/>
      <c r="X60" s="10" t="str">
        <f>INDEX(AZ:AZ,W57+1)</f>
        <v>到達</v>
      </c>
      <c r="Y60" s="10" t="str">
        <f>INDEX(BA:BA,W57+1)</f>
        <v/>
      </c>
      <c r="Z60" s="10" t="str">
        <f>INDEX(BB:BB,W57+1)</f>
        <v/>
      </c>
      <c r="AA60" s="10">
        <f>INDEX(BC:BC,W57+1)</f>
        <v>0</v>
      </c>
      <c r="BF60" s="9" t="s">
        <v>1049</v>
      </c>
      <c r="BG60" s="1">
        <v>59</v>
      </c>
      <c r="BH60" s="1" t="s">
        <v>890</v>
      </c>
      <c r="BI60" s="1" t="s">
        <v>1055</v>
      </c>
      <c r="BJ60" s="1" t="s">
        <v>1355</v>
      </c>
    </row>
    <row r="61" spans="1:62">
      <c r="A61" s="1" t="str">
        <f t="shared" si="6"/>
        <v>|種別|クリーチャー|サブタイプ|エルドラージ|狼男||</v>
      </c>
      <c r="B61" s="1" t="s">
        <v>1049</v>
      </c>
      <c r="C61" s="1" t="s">
        <v>1069</v>
      </c>
      <c r="D61" s="4" t="s">
        <v>5</v>
      </c>
      <c r="E61" s="1" t="s">
        <v>1069</v>
      </c>
      <c r="F61" s="1" t="str">
        <f>IF(R60=0,"",R60)</f>
        <v>クリーチャー</v>
      </c>
      <c r="G61" s="1" t="s">
        <v>1069</v>
      </c>
      <c r="H61" s="4" t="s">
        <v>1078</v>
      </c>
      <c r="I61" s="1" t="s">
        <v>1069</v>
      </c>
      <c r="J61" s="1" t="str">
        <f>IF(T60=0,"",T60)</f>
        <v>エルドラージ</v>
      </c>
      <c r="K61" s="1" t="s">
        <v>1069</v>
      </c>
      <c r="L61" s="1" t="str">
        <f>IF(U60=0,"",U60)</f>
        <v>狼男</v>
      </c>
      <c r="M61" s="1" t="s">
        <v>1069</v>
      </c>
      <c r="N61" s="1" t="str">
        <f>IF(V60=0,"",V60)</f>
        <v/>
      </c>
      <c r="O61" s="1" t="s">
        <v>1069</v>
      </c>
      <c r="Q61" s="9" t="s">
        <v>1079</v>
      </c>
      <c r="R61" s="10" t="str">
        <f>INDEX(BD:BD,W57+1)</f>
        <v>到達</v>
      </c>
      <c r="S61" s="11"/>
      <c r="T61" s="11"/>
      <c r="U61" s="11"/>
      <c r="V61" s="12"/>
      <c r="W61" s="16"/>
      <c r="X61" s="8"/>
      <c r="Y61" s="8"/>
      <c r="Z61" s="8"/>
      <c r="AA61" s="30"/>
      <c r="BF61" s="9" t="s">
        <v>1049</v>
      </c>
      <c r="BG61" s="1">
        <v>60</v>
      </c>
      <c r="BH61" s="1" t="s">
        <v>875</v>
      </c>
      <c r="BI61" s="1" t="s">
        <v>1055</v>
      </c>
      <c r="BJ61" s="1" t="s">
        <v>1356</v>
      </c>
    </row>
    <row r="62" spans="1:62">
      <c r="A62" s="1" t="str">
        <f t="shared" si="6"/>
        <v>|テキスト|&gt;|&gt;|&gt;|&gt;|到達|</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到達</v>
      </c>
      <c r="O62" s="1" t="s">
        <v>1069</v>
      </c>
      <c r="Q62" s="14" t="s">
        <v>21</v>
      </c>
      <c r="R62" s="10" t="str">
        <f>INDEX(BE:BE,W57+1)</f>
        <v/>
      </c>
      <c r="S62" s="9" t="s">
        <v>1084</v>
      </c>
      <c r="T62" s="10" t="str">
        <f>IF(X62="","",X62&amp;IF(Y62="",""," "&amp;Y62)&amp;IF(Z62="",""," "&amp;Z62)&amp;IF(AA62="",""," "&amp;AA62))</f>
        <v>Reach  </v>
      </c>
      <c r="U62" s="11"/>
      <c r="V62" s="12"/>
      <c r="W62" s="16" t="s">
        <v>1084</v>
      </c>
      <c r="X62" s="9" t="str">
        <f t="shared" ref="X62:AA62" si="17">IF(ISERROR(IF(LEN(X61)&gt;1,X61,VLOOKUP(X60,$AC:$AD,2,FALSE))),"",IF(LEN(X61)&gt;1,X61,VLOOKUP(X60,$AC:$AD,2,FALSE)))</f>
        <v>Reach</v>
      </c>
      <c r="Y62" s="9" t="str">
        <f t="shared" si="17"/>
        <v/>
      </c>
      <c r="Z62" s="9" t="str">
        <f t="shared" si="17"/>
        <v/>
      </c>
      <c r="AA62" s="9" t="str">
        <f t="shared" si="17"/>
        <v> </v>
      </c>
      <c r="BF62" s="9" t="s">
        <v>1049</v>
      </c>
      <c r="BG62" s="1">
        <v>61</v>
      </c>
      <c r="BH62" s="1" t="s">
        <v>797</v>
      </c>
      <c r="BI62" s="1" t="s">
        <v>1055</v>
      </c>
      <c r="BJ62" s="1" t="s">
        <v>1357</v>
      </c>
    </row>
    <row r="63" spans="1:62">
      <c r="A63" s="1" t="str">
        <f t="shared" si="6"/>
        <v>|英テキスト|&gt;|&gt;|&gt;|&gt;|Reach  &amp;br;|</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Reach  &amp;br;</v>
      </c>
      <c r="O63" s="1" t="s">
        <v>1069</v>
      </c>
      <c r="Q63" s="9" t="s">
        <v>12</v>
      </c>
      <c r="R63" s="10" t="str">
        <f>IF(INDEX(AX:AX,W57+1)="",0,INDEX(AX:AX,W57+1)&amp;"/"&amp;INDEX(AY:AY,W57+1))</f>
        <v>4/6</v>
      </c>
      <c r="S63" s="11"/>
      <c r="T63" s="11"/>
      <c r="U63" s="11"/>
      <c r="V63" s="12"/>
      <c r="W63" s="16"/>
      <c r="X63" s="9"/>
      <c r="Y63" s="28"/>
      <c r="Z63" s="28"/>
      <c r="AA63" s="29"/>
      <c r="BF63" s="9" t="s">
        <v>1049</v>
      </c>
      <c r="BG63" s="1">
        <v>62</v>
      </c>
      <c r="BH63" s="1" t="s">
        <v>801</v>
      </c>
      <c r="BI63" s="1" t="s">
        <v>1055</v>
      </c>
      <c r="BJ63" s="1" t="s">
        <v>1358</v>
      </c>
    </row>
    <row r="64" spans="1:62">
      <c r="A64" s="1" t="str">
        <f t="shared" si="6"/>
        <v>|PT|&gt;|4/6|シールド数|&gt;||</v>
      </c>
      <c r="B64" s="1" t="s">
        <v>1049</v>
      </c>
      <c r="C64" s="1" t="s">
        <v>1069</v>
      </c>
      <c r="D64" s="1" t="s">
        <v>12</v>
      </c>
      <c r="E64" s="1" t="s">
        <v>1069</v>
      </c>
      <c r="F64" s="1" t="s">
        <v>1083</v>
      </c>
      <c r="G64" s="1" t="s">
        <v>1069</v>
      </c>
      <c r="H64" s="1" t="str">
        <f>IF(R63=0,"",R63)</f>
        <v>4/6</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912</v>
      </c>
      <c r="BI64" s="1" t="s">
        <v>1055</v>
      </c>
      <c r="BJ64" s="1" t="s">
        <v>1359</v>
      </c>
    </row>
    <row r="65" spans="1:62">
      <c r="A65" s="1" t="str">
        <f t="shared" si="6"/>
        <v>&amp;br;&amp;br;</v>
      </c>
      <c r="B65" s="1" t="s">
        <v>1049</v>
      </c>
      <c r="C65" s="1" t="s">
        <v>1097</v>
      </c>
      <c r="R65" s="1"/>
      <c r="S65" s="1"/>
      <c r="T65" s="1"/>
      <c r="U65" s="1"/>
      <c r="V65" s="1"/>
      <c r="BF65" s="9" t="s">
        <v>1049</v>
      </c>
      <c r="BG65" s="1">
        <v>64</v>
      </c>
      <c r="BH65" s="1" t="s">
        <v>963</v>
      </c>
      <c r="BI65" s="1" t="s">
        <v>1055</v>
      </c>
      <c r="BJ65" s="1" t="s">
        <v>1360</v>
      </c>
    </row>
    <row r="66" spans="1:62">
      <c r="A66" s="1" t="str">
        <f t="shared" si="6"/>
        <v>#back(text=戻る,left)</v>
      </c>
      <c r="B66" s="1" t="s">
        <v>1049</v>
      </c>
      <c r="C66" s="1" t="s">
        <v>1100</v>
      </c>
      <c r="R66" s="1"/>
      <c r="S66" s="1"/>
      <c r="T66" s="1"/>
      <c r="U66" s="1"/>
      <c r="V66" s="1"/>
      <c r="BF66" s="9" t="s">
        <v>1049</v>
      </c>
      <c r="BG66" s="1">
        <v>65</v>
      </c>
      <c r="BH66" s="1" t="s">
        <v>953</v>
      </c>
      <c r="BI66" s="1" t="s">
        <v>1055</v>
      </c>
      <c r="BJ66" s="1" t="s">
        <v>1052</v>
      </c>
    </row>
    <row r="67" spans="1:62">
      <c r="A67" s="1" t="str">
        <f t="shared" si="6"/>
        <v>&amp;br;</v>
      </c>
      <c r="B67" s="1" t="s">
        <v>1049</v>
      </c>
      <c r="C67" s="1" t="s">
        <v>1048</v>
      </c>
      <c r="R67" s="1"/>
      <c r="S67" s="1"/>
      <c r="T67" s="1"/>
      <c r="U67" s="1"/>
      <c r="V67" s="1"/>
      <c r="BF67" s="9" t="s">
        <v>1049</v>
      </c>
      <c r="BG67" s="1">
        <v>66</v>
      </c>
      <c r="BH67" s="1" t="s">
        <v>915</v>
      </c>
      <c r="BI67" s="1" t="s">
        <v>1055</v>
      </c>
      <c r="BJ67" s="1" t="s">
        <v>1361</v>
      </c>
    </row>
    <row r="68" spans="1:62">
      <c r="A68" s="1" t="str">
        <f t="shared" si="6"/>
        <v>#comment(above,nsize=[15],size=[30],num=[10])</v>
      </c>
      <c r="B68" s="1" t="s">
        <v>1049</v>
      </c>
      <c r="C68" s="1" t="s">
        <v>1108</v>
      </c>
      <c r="R68" s="1"/>
      <c r="S68" s="1"/>
      <c r="T68" s="1"/>
      <c r="U68" s="1"/>
      <c r="V68" s="1"/>
      <c r="BF68" s="9" t="s">
        <v>1049</v>
      </c>
      <c r="BG68" s="1">
        <v>67</v>
      </c>
      <c r="BH68" s="1" t="s">
        <v>980</v>
      </c>
      <c r="BI68" s="1" t="s">
        <v>1055</v>
      </c>
      <c r="BJ68" s="1" t="s">
        <v>1362</v>
      </c>
    </row>
    <row r="69" spans="1:62">
      <c r="A69" s="1" t="str">
        <f t="shared" si="6"/>
        <v>&amp;br;&amp;br;</v>
      </c>
      <c r="B69" s="1" t="s">
        <v>1049</v>
      </c>
      <c r="C69" s="1" t="s">
        <v>1097</v>
      </c>
      <c r="R69" s="1"/>
      <c r="S69" s="1"/>
      <c r="T69" s="1"/>
      <c r="U69" s="1"/>
      <c r="V69" s="1"/>
      <c r="BF69" s="9" t="s">
        <v>1049</v>
      </c>
      <c r="BG69" s="1">
        <v>68</v>
      </c>
      <c r="BH69" s="1" t="s">
        <v>887</v>
      </c>
      <c r="BI69" s="1" t="s">
        <v>1055</v>
      </c>
      <c r="BJ69" s="1" t="s">
        <v>1363</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775</v>
      </c>
      <c r="BI70" s="1" t="s">
        <v>1055</v>
      </c>
      <c r="BJ70" s="1" t="s">
        <v>1364</v>
      </c>
    </row>
    <row r="71" spans="1:62">
      <c r="A71" s="1" t="str">
        <f t="shared" si="18"/>
        <v>*けたたましく吠えるもの/Shrill Howler</v>
      </c>
      <c r="B71" s="1" t="s">
        <v>1049</v>
      </c>
      <c r="C71" s="1" t="str">
        <f>"*"&amp;R71&amp;"/"&amp;T71</f>
        <v>*けたたましく吠えるもの/Shrill Howler</v>
      </c>
      <c r="Q71" s="9" t="s">
        <v>3</v>
      </c>
      <c r="R71" s="10" t="str">
        <f>INDEX(AJ:AJ,W70+1)</f>
        <v>けたたましく吠えるもの</v>
      </c>
      <c r="S71" s="11" t="s">
        <v>4</v>
      </c>
      <c r="T71" s="10" t="str">
        <f>INDEX(AK:AK,W70+1)</f>
        <v>Shrill Howler</v>
      </c>
      <c r="U71" s="11"/>
      <c r="V71" s="12"/>
      <c r="W71" s="13"/>
      <c r="X71" s="9"/>
      <c r="Y71" s="28"/>
      <c r="Z71" s="28"/>
      <c r="AA71" s="29"/>
      <c r="BF71" s="9" t="s">
        <v>1049</v>
      </c>
      <c r="BG71" s="1">
        <v>70</v>
      </c>
      <c r="BH71" s="1" t="s">
        <v>959</v>
      </c>
      <c r="BI71" s="1" t="s">
        <v>1055</v>
      </c>
      <c r="BJ71" s="1" t="s">
        <v>1365</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緑</v>
      </c>
      <c r="S72" s="15" t="s">
        <v>1</v>
      </c>
      <c r="T72" s="10" t="str">
        <f>INDEX(AG:AG,W70+1)</f>
        <v>アンコモン</v>
      </c>
      <c r="U72" s="15" t="s">
        <v>2</v>
      </c>
      <c r="V72" s="10">
        <f>INDEX(AI:AI,W70+1)</f>
        <v>15</v>
      </c>
      <c r="W72" s="16"/>
      <c r="X72" s="10" t="str">
        <f>INDEX(AQ:AQ,W70+1)</f>
        <v>ブロックされない</v>
      </c>
      <c r="Y72" s="28"/>
      <c r="Z72" s="28"/>
      <c r="AA72" s="29"/>
      <c r="BF72" s="9" t="s">
        <v>1049</v>
      </c>
      <c r="BG72" s="1">
        <v>71</v>
      </c>
      <c r="BH72" s="1" t="s">
        <v>794</v>
      </c>
      <c r="BI72" s="1" t="s">
        <v>1055</v>
      </c>
      <c r="BJ72" s="1" t="s">
        <v>1366</v>
      </c>
    </row>
    <row r="73" spans="1:62">
      <c r="A73" s="1" t="str">
        <f t="shared" si="18"/>
        <v>|色|緑|レアリティ|アンコモン|マナコスト|15|</v>
      </c>
      <c r="B73" s="1" t="s">
        <v>1049</v>
      </c>
      <c r="C73" s="1" t="s">
        <v>1069</v>
      </c>
      <c r="D73" s="4" t="s">
        <v>0</v>
      </c>
      <c r="E73" s="1" t="s">
        <v>1069</v>
      </c>
      <c r="F73" s="1" t="str">
        <f>IF(R72=0,"",R72)</f>
        <v>緑</v>
      </c>
      <c r="G73" s="1" t="s">
        <v>1069</v>
      </c>
      <c r="H73" s="4" t="s">
        <v>1073</v>
      </c>
      <c r="I73" s="1" t="s">
        <v>1069</v>
      </c>
      <c r="J73" s="1" t="str">
        <f>IF(T72=0,"",T72)</f>
        <v>アンコモン</v>
      </c>
      <c r="K73" s="1" t="s">
        <v>1069</v>
      </c>
      <c r="L73" s="4" t="s">
        <v>1074</v>
      </c>
      <c r="M73" s="1" t="s">
        <v>1069</v>
      </c>
      <c r="N73" s="1">
        <f>IF(V72=0,"",V72)</f>
        <v>15</v>
      </c>
      <c r="O73" s="1" t="s">
        <v>1069</v>
      </c>
      <c r="Q73" s="9" t="s">
        <v>5</v>
      </c>
      <c r="R73" s="10" t="str">
        <f>INDEX(AL:AL,W70+1)</f>
        <v>クリーチャー</v>
      </c>
      <c r="S73" s="15" t="s">
        <v>1075</v>
      </c>
      <c r="T73" s="10" t="str">
        <f>INDEX(AN:AN,W70+1)</f>
        <v>狼男</v>
      </c>
      <c r="U73" s="10" t="str">
        <f>INDEX(AO:AO,W70+1)</f>
        <v>ホラー</v>
      </c>
      <c r="V73" s="10">
        <f>INDEX(AP:AP,W70+1)</f>
        <v>0</v>
      </c>
      <c r="W73" s="16"/>
      <c r="X73" s="10" t="str">
        <f>INDEX(AZ:AZ,W70+1)</f>
        <v>ブロ</v>
      </c>
      <c r="Y73" s="10" t="str">
        <f>INDEX(BA:BA,W70+1)</f>
        <v/>
      </c>
      <c r="Z73" s="10" t="str">
        <f>INDEX(BB:BB,W70+1)</f>
        <v/>
      </c>
      <c r="AA73" s="10">
        <f>INDEX(BC:BC,W70+1)</f>
        <v>0</v>
      </c>
      <c r="BF73" s="9" t="s">
        <v>1049</v>
      </c>
      <c r="BG73" s="1">
        <v>72</v>
      </c>
      <c r="BH73" s="1" t="s">
        <v>894</v>
      </c>
      <c r="BI73" s="1" t="s">
        <v>1055</v>
      </c>
      <c r="BJ73" s="1" t="s">
        <v>1367</v>
      </c>
    </row>
    <row r="74" spans="1:62">
      <c r="A74" s="1" t="str">
        <f t="shared" si="18"/>
        <v>|種別|クリーチャー|サブタイプ|狼男|ホラー||</v>
      </c>
      <c r="B74" s="1" t="s">
        <v>1049</v>
      </c>
      <c r="C74" s="1" t="s">
        <v>1069</v>
      </c>
      <c r="D74" s="4" t="s">
        <v>5</v>
      </c>
      <c r="E74" s="1" t="s">
        <v>1069</v>
      </c>
      <c r="F74" s="1" t="str">
        <f>IF(R73=0,"",R73)</f>
        <v>クリーチャー</v>
      </c>
      <c r="G74" s="1" t="s">
        <v>1069</v>
      </c>
      <c r="H74" s="4" t="s">
        <v>1078</v>
      </c>
      <c r="I74" s="1" t="s">
        <v>1069</v>
      </c>
      <c r="J74" s="1" t="str">
        <f>IF(T73=0,"",T73)</f>
        <v>狼男</v>
      </c>
      <c r="K74" s="1" t="s">
        <v>1069</v>
      </c>
      <c r="L74" s="1" t="str">
        <f>IF(U73=0,"",U73)</f>
        <v>ホラー</v>
      </c>
      <c r="M74" s="1" t="s">
        <v>1069</v>
      </c>
      <c r="N74" s="1" t="str">
        <f>IF(V73=0,"",V73)</f>
        <v/>
      </c>
      <c r="O74" s="1" t="s">
        <v>1069</v>
      </c>
      <c r="Q74" s="9" t="s">
        <v>1079</v>
      </c>
      <c r="R74" s="10" t="str">
        <f>INDEX(BD:BD,W70+1)</f>
        <v>ブロックされない&amp;br;ジェム1個を起動する：このクリーチャーは変身する。</v>
      </c>
      <c r="S74" s="11"/>
      <c r="T74" s="11"/>
      <c r="U74" s="11"/>
      <c r="V74" s="12"/>
      <c r="W74" s="16"/>
      <c r="X74" s="8"/>
      <c r="Y74" s="8"/>
      <c r="Z74" s="8"/>
      <c r="AA74" s="30"/>
      <c r="BF74" s="9" t="s">
        <v>1049</v>
      </c>
      <c r="BG74" s="1">
        <v>73</v>
      </c>
      <c r="BH74" s="1" t="s">
        <v>1006</v>
      </c>
      <c r="BI74" s="1" t="s">
        <v>1055</v>
      </c>
      <c r="BJ74" s="1" t="s">
        <v>1368</v>
      </c>
    </row>
    <row r="75" spans="1:62">
      <c r="A75" s="1" t="str">
        <f t="shared" si="18"/>
        <v>|テキスト|&gt;|&gt;|&gt;|&gt;|ブロックされない&amp;br;ジェム1個を起動する：このクリーチャーは変身する。|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ブロックされない&amp;br;ジェム1個を起動する：このクリーチャーは変身する。</v>
      </c>
      <c r="O75" s="1" t="s">
        <v>1069</v>
      </c>
      <c r="Q75" s="14" t="s">
        <v>21</v>
      </c>
      <c r="R75" s="10" t="str">
        <f>INDEX(BE:BE,W70+1)</f>
        <v>Activate 1: This creature Transform s.</v>
      </c>
      <c r="S75" s="11" t="s">
        <v>1173</v>
      </c>
      <c r="T75" s="10" t="str">
        <f>IF(X75="","",X75&amp;IF(Y75="",""," "&amp;Y75)&amp;IF(Z75="",""," "&amp;Z75)&amp;IF(AA75="",""," "&amp;AA75))</f>
        <v>Unblockable  </v>
      </c>
      <c r="U75" s="11"/>
      <c r="V75" s="12"/>
      <c r="W75" s="16" t="s">
        <v>1084</v>
      </c>
      <c r="X75" s="9" t="str">
        <f t="shared" ref="X75:AA75" si="20">IF(ISERROR(IF(LEN(X74)&gt;1,X74,VLOOKUP(X73,$AC:$AD,2,FALSE))),"",IF(LEN(X74)&gt;1,X74,VLOOKUP(X73,$AC:$AD,2,FALSE)))</f>
        <v>Unblockable</v>
      </c>
      <c r="Y75" s="9" t="str">
        <f t="shared" si="20"/>
        <v/>
      </c>
      <c r="Z75" s="9" t="str">
        <f t="shared" si="20"/>
        <v/>
      </c>
      <c r="AA75" s="9" t="str">
        <f t="shared" si="20"/>
        <v> </v>
      </c>
      <c r="BF75" s="9" t="s">
        <v>1049</v>
      </c>
      <c r="BG75" s="1">
        <v>74</v>
      </c>
      <c r="BH75" s="1" t="s">
        <v>1009</v>
      </c>
      <c r="BI75" s="1" t="s">
        <v>1055</v>
      </c>
      <c r="BJ75" s="1" t="s">
        <v>1369</v>
      </c>
    </row>
    <row r="76" spans="1:62">
      <c r="A76" s="1" t="str">
        <f t="shared" si="18"/>
        <v>|英テキスト|&gt;|&gt;|&gt;|&gt;|Unblockable  &amp;br;Activate 1: This creature Transform s.|</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Unblockable  &amp;br;Activate 1: This creature Transform s.</v>
      </c>
      <c r="O76" s="1" t="s">
        <v>1069</v>
      </c>
      <c r="Q76" s="9" t="s">
        <v>12</v>
      </c>
      <c r="R76" s="10" t="str">
        <f>IF(INDEX(AX:AX,W70+1)="",0,INDEX(AX:AX,W70+1)&amp;"/"&amp;INDEX(AY:AY,W70+1))</f>
        <v>4/2</v>
      </c>
      <c r="S76" s="11"/>
      <c r="T76" s="11"/>
      <c r="U76" s="11"/>
      <c r="V76" s="12"/>
      <c r="W76" s="16"/>
      <c r="X76" s="9"/>
      <c r="Y76" s="28"/>
      <c r="Z76" s="28"/>
      <c r="AA76" s="29"/>
      <c r="BF76" s="9" t="s">
        <v>1049</v>
      </c>
      <c r="BG76" s="1">
        <v>75</v>
      </c>
      <c r="BH76" s="1" t="s">
        <v>973</v>
      </c>
      <c r="BI76" s="1" t="s">
        <v>1055</v>
      </c>
      <c r="BJ76" s="1" t="s">
        <v>1370</v>
      </c>
    </row>
    <row r="77" spans="1:62">
      <c r="A77" s="1" t="str">
        <f t="shared" si="18"/>
        <v>|PT|&gt;|4/2|シールド数|&gt;||</v>
      </c>
      <c r="B77" s="1" t="s">
        <v>1049</v>
      </c>
      <c r="C77" s="1" t="s">
        <v>1069</v>
      </c>
      <c r="D77" s="1" t="s">
        <v>12</v>
      </c>
      <c r="E77" s="1" t="s">
        <v>1069</v>
      </c>
      <c r="F77" s="1" t="s">
        <v>1083</v>
      </c>
      <c r="G77" s="1" t="s">
        <v>1069</v>
      </c>
      <c r="H77" s="1" t="str">
        <f>IF(R76=0,"",R76)</f>
        <v>4/2</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1030</v>
      </c>
      <c r="BI77" s="1" t="s">
        <v>1055</v>
      </c>
      <c r="BJ77" s="1" t="s">
        <v>1371</v>
      </c>
    </row>
    <row r="78" spans="1:62">
      <c r="A78" s="1" t="str">
        <f t="shared" si="18"/>
        <v>&amp;br;&amp;br;</v>
      </c>
      <c r="B78" s="1" t="s">
        <v>1049</v>
      </c>
      <c r="C78" s="1" t="s">
        <v>1097</v>
      </c>
      <c r="R78" s="1"/>
      <c r="S78" s="1"/>
      <c r="T78" s="1"/>
      <c r="U78" s="1"/>
      <c r="V78" s="1"/>
      <c r="BF78" s="9" t="s">
        <v>1049</v>
      </c>
      <c r="BG78" s="1">
        <v>77</v>
      </c>
      <c r="BH78" s="1" t="s">
        <v>878</v>
      </c>
      <c r="BI78" s="1" t="s">
        <v>1055</v>
      </c>
      <c r="BJ78" s="1" t="s">
        <v>1372</v>
      </c>
    </row>
    <row r="79" spans="1:62">
      <c r="A79" s="1" t="str">
        <f t="shared" si="18"/>
        <v>#back(text=戻る,left)</v>
      </c>
      <c r="B79" s="1" t="s">
        <v>1049</v>
      </c>
      <c r="C79" s="1" t="s">
        <v>1100</v>
      </c>
      <c r="R79" s="1"/>
      <c r="S79" s="1"/>
      <c r="T79" s="1"/>
      <c r="U79" s="1"/>
      <c r="V79" s="1"/>
      <c r="BF79" s="9" t="s">
        <v>1049</v>
      </c>
      <c r="BG79" s="1">
        <v>78</v>
      </c>
      <c r="BH79" s="1" t="s">
        <v>827</v>
      </c>
      <c r="BI79" s="1" t="s">
        <v>1055</v>
      </c>
      <c r="BJ79" s="1" t="s">
        <v>1373</v>
      </c>
    </row>
    <row r="80" spans="1:62">
      <c r="A80" s="1" t="str">
        <f t="shared" si="18"/>
        <v>&amp;br;</v>
      </c>
      <c r="B80" s="1" t="s">
        <v>1049</v>
      </c>
      <c r="C80" s="1" t="s">
        <v>1048</v>
      </c>
      <c r="R80" s="1"/>
      <c r="S80" s="1"/>
      <c r="T80" s="1"/>
      <c r="U80" s="1"/>
      <c r="V80" s="1"/>
      <c r="BF80" s="9" t="s">
        <v>1049</v>
      </c>
      <c r="BG80" s="1">
        <v>79</v>
      </c>
      <c r="BH80" s="1" t="s">
        <v>909</v>
      </c>
      <c r="BI80" s="1" t="s">
        <v>1055</v>
      </c>
      <c r="BJ80" s="1" t="s">
        <v>1374</v>
      </c>
    </row>
    <row r="81" spans="1:62">
      <c r="A81" s="1" t="str">
        <f t="shared" si="18"/>
        <v>#comment(above,nsize=[15],size=[30],num=[10])</v>
      </c>
      <c r="B81" s="1" t="s">
        <v>1049</v>
      </c>
      <c r="C81" s="1" t="s">
        <v>1108</v>
      </c>
      <c r="R81" s="1"/>
      <c r="S81" s="1"/>
      <c r="T81" s="1"/>
      <c r="U81" s="1"/>
      <c r="V81" s="1"/>
      <c r="BF81" s="9" t="s">
        <v>1049</v>
      </c>
      <c r="BG81" s="1">
        <v>80</v>
      </c>
      <c r="BH81" s="1" t="s">
        <v>850</v>
      </c>
      <c r="BI81" s="1" t="s">
        <v>1055</v>
      </c>
      <c r="BJ81" s="1" t="s">
        <v>1375</v>
      </c>
    </row>
    <row r="82" spans="1:62">
      <c r="A82" s="1" t="str">
        <f t="shared" si="18"/>
        <v>&amp;br;&amp;br;</v>
      </c>
      <c r="B82" s="1" t="s">
        <v>1049</v>
      </c>
      <c r="C82" s="1" t="s">
        <v>1097</v>
      </c>
      <c r="R82" s="1"/>
      <c r="S82" s="1"/>
      <c r="T82" s="1"/>
      <c r="U82" s="1"/>
      <c r="V82" s="1"/>
      <c r="BF82" s="9" t="s">
        <v>1049</v>
      </c>
      <c r="BG82" s="1">
        <v>81</v>
      </c>
      <c r="BH82" s="1" t="s">
        <v>867</v>
      </c>
      <c r="BI82" s="1" t="s">
        <v>1055</v>
      </c>
      <c r="BJ82" s="1" t="s">
        <v>1376</v>
      </c>
    </row>
    <row r="83" spans="1:59">
      <c r="A83" s="1" t="str">
        <f t="shared" si="18"/>
        <v/>
      </c>
      <c r="B83" s="1" t="s">
        <v>1049</v>
      </c>
      <c r="Q83" s="5"/>
      <c r="R83" s="6"/>
      <c r="S83" s="6"/>
      <c r="T83" s="6"/>
      <c r="U83" s="6"/>
      <c r="V83" s="7"/>
      <c r="W83" s="8">
        <v>7</v>
      </c>
      <c r="X83" s="5"/>
      <c r="Y83" s="26"/>
      <c r="Z83" s="26"/>
      <c r="AA83" s="27"/>
      <c r="BF83" s="9" t="s">
        <v>1049</v>
      </c>
      <c r="BG83" s="1">
        <v>82</v>
      </c>
    </row>
    <row r="84" spans="1:59">
      <c r="A84" s="1" t="str">
        <f t="shared" si="18"/>
        <v>*多重吠え/Howling Chorus</v>
      </c>
      <c r="B84" s="1" t="s">
        <v>1049</v>
      </c>
      <c r="C84" s="1" t="str">
        <f>"*"&amp;R84&amp;"/"&amp;T84</f>
        <v>*多重吠え/Howling Chorus</v>
      </c>
      <c r="Q84" s="9" t="s">
        <v>3</v>
      </c>
      <c r="R84" s="10" t="str">
        <f>INDEX(AJ:AJ,W83+1)</f>
        <v>多重吠え</v>
      </c>
      <c r="S84" s="11" t="s">
        <v>4</v>
      </c>
      <c r="T84" s="10" t="str">
        <f>INDEX(AK:AK,W83+1)</f>
        <v>Howling Chorus</v>
      </c>
      <c r="U84" s="11"/>
      <c r="V84" s="12"/>
      <c r="W84" s="13"/>
      <c r="X84" s="9"/>
      <c r="Y84" s="28"/>
      <c r="Z84" s="28"/>
      <c r="AA84" s="29"/>
      <c r="BF84" s="9" t="s">
        <v>1049</v>
      </c>
      <c r="BG84" s="1">
        <v>83</v>
      </c>
    </row>
    <row r="85" spans="1:59">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緑</v>
      </c>
      <c r="S85" s="15" t="s">
        <v>1</v>
      </c>
      <c r="T85" s="10" t="str">
        <f>INDEX(AG:AG,W83+1)</f>
        <v>アンコモン</v>
      </c>
      <c r="U85" s="15" t="s">
        <v>2</v>
      </c>
      <c r="V85" s="10">
        <f>INDEX(AI:AI,W83+1)</f>
        <v>1</v>
      </c>
      <c r="W85" s="16"/>
      <c r="X85" s="10" t="str">
        <f>INDEX(AQ:AQ,W83+1)</f>
        <v>ブロックされない</v>
      </c>
      <c r="Y85" s="28"/>
      <c r="Z85" s="28"/>
      <c r="AA85" s="29"/>
      <c r="BF85" s="9" t="s">
        <v>1049</v>
      </c>
      <c r="BG85" s="1">
        <v>84</v>
      </c>
    </row>
    <row r="86" spans="1:59">
      <c r="A86" s="1" t="str">
        <f t="shared" si="18"/>
        <v>|色|緑|レアリティ|アンコモン|マナコスト|1|</v>
      </c>
      <c r="B86" s="1" t="s">
        <v>1049</v>
      </c>
      <c r="C86" s="1" t="s">
        <v>1069</v>
      </c>
      <c r="D86" s="4" t="s">
        <v>0</v>
      </c>
      <c r="E86" s="1" t="s">
        <v>1069</v>
      </c>
      <c r="F86" s="1" t="str">
        <f>IF(R85=0,"",R85)</f>
        <v>緑</v>
      </c>
      <c r="G86" s="1" t="s">
        <v>1069</v>
      </c>
      <c r="H86" s="4" t="s">
        <v>1073</v>
      </c>
      <c r="I86" s="1" t="s">
        <v>1069</v>
      </c>
      <c r="J86" s="1" t="str">
        <f>IF(T85=0,"",T85)</f>
        <v>アンコモン</v>
      </c>
      <c r="K86" s="1" t="s">
        <v>1069</v>
      </c>
      <c r="L86" s="4" t="s">
        <v>1074</v>
      </c>
      <c r="M86" s="1" t="s">
        <v>1069</v>
      </c>
      <c r="N86" s="1">
        <f>IF(V85=0,"",V85)</f>
        <v>1</v>
      </c>
      <c r="O86" s="1" t="s">
        <v>1069</v>
      </c>
      <c r="Q86" s="9" t="s">
        <v>5</v>
      </c>
      <c r="R86" s="10" t="str">
        <f>INDEX(AL:AL,W83+1)</f>
        <v>クリーチャー</v>
      </c>
      <c r="S86" s="15" t="s">
        <v>1075</v>
      </c>
      <c r="T86" s="10" t="str">
        <f>INDEX(AN:AN,W83+1)</f>
        <v>エルドラージ</v>
      </c>
      <c r="U86" s="10" t="str">
        <f>INDEX(AO:AO,W83+1)</f>
        <v>狼男</v>
      </c>
      <c r="V86" s="10">
        <f>INDEX(AP:AP,W83+1)</f>
        <v>0</v>
      </c>
      <c r="W86" s="16"/>
      <c r="X86" s="10" t="str">
        <f>INDEX(AZ:AZ,W83+1)</f>
        <v>ブロ</v>
      </c>
      <c r="Y86" s="10" t="str">
        <f>INDEX(BA:BA,W83+1)</f>
        <v/>
      </c>
      <c r="Z86" s="10" t="str">
        <f>INDEX(BB:BB,W83+1)</f>
        <v/>
      </c>
      <c r="AA86" s="10">
        <f>INDEX(BC:BC,W83+1)</f>
        <v>0</v>
      </c>
      <c r="BF86" s="9" t="s">
        <v>1049</v>
      </c>
      <c r="BG86" s="1">
        <v>85</v>
      </c>
    </row>
    <row r="87" spans="1:59">
      <c r="A87" s="1" t="str">
        <f t="shared" si="18"/>
        <v>|種別|クリーチャー|サブタイプ|エルドラージ|狼男||</v>
      </c>
      <c r="B87" s="1" t="s">
        <v>1049</v>
      </c>
      <c r="C87" s="1" t="s">
        <v>1069</v>
      </c>
      <c r="D87" s="4" t="s">
        <v>5</v>
      </c>
      <c r="E87" s="1" t="s">
        <v>1069</v>
      </c>
      <c r="F87" s="1" t="str">
        <f>IF(R86=0,"",R86)</f>
        <v>クリーチャー</v>
      </c>
      <c r="G87" s="1" t="s">
        <v>1069</v>
      </c>
      <c r="H87" s="4" t="s">
        <v>1078</v>
      </c>
      <c r="I87" s="1" t="s">
        <v>1069</v>
      </c>
      <c r="J87" s="1" t="str">
        <f>IF(T86=0,"",T86)</f>
        <v>エルドラージ</v>
      </c>
      <c r="K87" s="1" t="s">
        <v>1069</v>
      </c>
      <c r="L87" s="1" t="str">
        <f>IF(U86=0,"",U86)</f>
        <v>狼男</v>
      </c>
      <c r="M87" s="1" t="s">
        <v>1069</v>
      </c>
      <c r="N87" s="1" t="str">
        <f>IF(V86=0,"",V86)</f>
        <v/>
      </c>
      <c r="O87" s="1" t="s">
        <v>1069</v>
      </c>
      <c r="Q87" s="9" t="s">
        <v>1079</v>
      </c>
      <c r="R87" s="10" t="str">
        <f>INDEX(BD:BD,W83+1)</f>
        <v>ブロックされない&amp;br;このクリーチャーが対戦相手に戦闘ダメージを与えたとき、あなたは3/2のエルドラージ･ホラー･トークンを1体召喚する。</v>
      </c>
      <c r="S87" s="11"/>
      <c r="T87" s="11"/>
      <c r="U87" s="11"/>
      <c r="V87" s="12"/>
      <c r="W87" s="16"/>
      <c r="X87" s="8"/>
      <c r="Y87" s="8"/>
      <c r="Z87" s="8"/>
      <c r="AA87" s="30"/>
      <c r="BF87" s="9" t="s">
        <v>1049</v>
      </c>
      <c r="BG87" s="1">
        <v>86</v>
      </c>
    </row>
    <row r="88" spans="1:59">
      <c r="A88" s="1" t="str">
        <f t="shared" si="18"/>
        <v>|テキスト|&gt;|&gt;|&gt;|&gt;|ブロックされない&amp;br;このクリーチャーが対戦相手に戦闘ダメージを与えたとき、あなたは3/2のエルドラージ･ホラー･トークンを1体召喚する。|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ブロックされない&amp;br;このクリーチャーが対戦相手に戦闘ダメージを与えたとき、あなたは3/2のエルドラージ･ホラー･トークンを1体召喚する。</v>
      </c>
      <c r="O88" s="1" t="s">
        <v>1069</v>
      </c>
      <c r="Q88" s="14" t="s">
        <v>21</v>
      </c>
      <c r="R88" s="10" t="str">
        <f>INDEX(BE:BE,W83+1)</f>
        <v>When this creature deals combat damage to your opponent, you summon 1 3/2 Eldrazi Horror token.</v>
      </c>
      <c r="S88" s="11" t="s">
        <v>1173</v>
      </c>
      <c r="T88" s="10" t="str">
        <f>IF(X88="","",X88&amp;IF(Y88="",""," "&amp;Y88)&amp;IF(Z88="",""," "&amp;Z88)&amp;IF(AA88="",""," "&amp;AA88))</f>
        <v>Unblockable  </v>
      </c>
      <c r="U88" s="11"/>
      <c r="V88" s="12"/>
      <c r="W88" s="16" t="s">
        <v>1084</v>
      </c>
      <c r="X88" s="9" t="str">
        <f t="shared" ref="X88:AA88" si="22">IF(ISERROR(IF(LEN(X87)&gt;1,X87,VLOOKUP(X86,$AC:$AD,2,FALSE))),"",IF(LEN(X87)&gt;1,X87,VLOOKUP(X86,$AC:$AD,2,FALSE)))</f>
        <v>Unblockable</v>
      </c>
      <c r="Y88" s="9" t="str">
        <f t="shared" si="22"/>
        <v/>
      </c>
      <c r="Z88" s="9" t="str">
        <f t="shared" si="22"/>
        <v/>
      </c>
      <c r="AA88" s="9" t="str">
        <f t="shared" si="22"/>
        <v> </v>
      </c>
      <c r="BF88" s="9" t="s">
        <v>1049</v>
      </c>
      <c r="BG88" s="1">
        <v>87</v>
      </c>
    </row>
    <row r="89" spans="1:59">
      <c r="A89" s="1" t="str">
        <f t="shared" si="18"/>
        <v>|英テキスト|&gt;|&gt;|&gt;|&gt;|Unblockable  &amp;br;When this creature deals combat damage to your opponent, you summon 1 3/2 Eldrazi Horror token.|</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Unblockable  &amp;br;When this creature deals combat damage to your opponent, you summon 1 3/2 Eldrazi Horror token.</v>
      </c>
      <c r="O89" s="1" t="s">
        <v>1069</v>
      </c>
      <c r="Q89" s="9" t="s">
        <v>12</v>
      </c>
      <c r="R89" s="10" t="str">
        <f>IF(INDEX(AX:AX,W83+1)="",0,INDEX(AX:AX,W83+1)&amp;"/"&amp;INDEX(AY:AY,W83+1))</f>
        <v>3/5</v>
      </c>
      <c r="S89" s="11"/>
      <c r="T89" s="11"/>
      <c r="U89" s="11"/>
      <c r="V89" s="12"/>
      <c r="W89" s="16"/>
      <c r="X89" s="9"/>
      <c r="Y89" s="28"/>
      <c r="Z89" s="28"/>
      <c r="AA89" s="29"/>
      <c r="BF89" s="9" t="s">
        <v>1049</v>
      </c>
      <c r="BG89" s="1">
        <v>88</v>
      </c>
    </row>
    <row r="90" spans="1:59">
      <c r="A90" s="1" t="str">
        <f t="shared" si="18"/>
        <v>|PT|&gt;|3/5|シールド数|&gt;||</v>
      </c>
      <c r="B90" s="1" t="s">
        <v>1049</v>
      </c>
      <c r="C90" s="1" t="s">
        <v>1069</v>
      </c>
      <c r="D90" s="1" t="s">
        <v>12</v>
      </c>
      <c r="E90" s="1" t="s">
        <v>1069</v>
      </c>
      <c r="F90" s="1" t="s">
        <v>1083</v>
      </c>
      <c r="G90" s="1" t="s">
        <v>1069</v>
      </c>
      <c r="H90" s="1" t="str">
        <f>IF(R89=0,"",R89)</f>
        <v>3/5</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row>
    <row r="91" spans="1:59">
      <c r="A91" s="1" t="str">
        <f t="shared" si="18"/>
        <v>&amp;br;&amp;br;</v>
      </c>
      <c r="B91" s="1" t="s">
        <v>1049</v>
      </c>
      <c r="C91" s="1" t="s">
        <v>1097</v>
      </c>
      <c r="R91" s="1"/>
      <c r="S91" s="1"/>
      <c r="T91" s="1"/>
      <c r="U91" s="1"/>
      <c r="V91" s="1"/>
      <c r="BF91" s="9" t="s">
        <v>1049</v>
      </c>
      <c r="BG91" s="1">
        <v>90</v>
      </c>
    </row>
    <row r="92" spans="1:59">
      <c r="A92" s="1" t="str">
        <f t="shared" si="18"/>
        <v>#back(text=戻る,left)</v>
      </c>
      <c r="B92" s="1" t="s">
        <v>1049</v>
      </c>
      <c r="C92" s="1" t="s">
        <v>1100</v>
      </c>
      <c r="R92" s="1"/>
      <c r="S92" s="1"/>
      <c r="T92" s="1"/>
      <c r="U92" s="1"/>
      <c r="V92" s="1"/>
      <c r="BF92" s="9" t="s">
        <v>1049</v>
      </c>
      <c r="BG92" s="1">
        <v>91</v>
      </c>
    </row>
    <row r="93" spans="1:59">
      <c r="A93" s="1" t="str">
        <f t="shared" si="18"/>
        <v>&amp;br;</v>
      </c>
      <c r="B93" s="1" t="s">
        <v>1049</v>
      </c>
      <c r="C93" s="1" t="s">
        <v>1048</v>
      </c>
      <c r="R93" s="1"/>
      <c r="S93" s="1"/>
      <c r="T93" s="1"/>
      <c r="U93" s="1"/>
      <c r="V93" s="1"/>
      <c r="BF93" s="9" t="s">
        <v>1049</v>
      </c>
      <c r="BG93" s="1">
        <v>92</v>
      </c>
    </row>
    <row r="94" spans="1:59">
      <c r="A94" s="1" t="str">
        <f t="shared" si="18"/>
        <v>#comment(above,nsize=[15],size=[30],num=[10])</v>
      </c>
      <c r="B94" s="1" t="s">
        <v>1049</v>
      </c>
      <c r="C94" s="1" t="s">
        <v>1108</v>
      </c>
      <c r="R94" s="1"/>
      <c r="S94" s="1"/>
      <c r="T94" s="1"/>
      <c r="U94" s="1"/>
      <c r="V94" s="1"/>
      <c r="BF94" s="9" t="s">
        <v>1049</v>
      </c>
      <c r="BG94" s="1">
        <v>93</v>
      </c>
    </row>
    <row r="95" spans="1:59">
      <c r="A95" s="1" t="str">
        <f t="shared" si="18"/>
        <v>&amp;br;&amp;br;</v>
      </c>
      <c r="B95" s="1" t="s">
        <v>1049</v>
      </c>
      <c r="C95" s="1" t="s">
        <v>1097</v>
      </c>
      <c r="R95" s="1"/>
      <c r="S95" s="1"/>
      <c r="T95" s="1"/>
      <c r="U95" s="1"/>
      <c r="V95" s="1"/>
      <c r="BF95" s="9" t="s">
        <v>1049</v>
      </c>
      <c r="BG95" s="1">
        <v>94</v>
      </c>
    </row>
    <row r="96" spans="1:59">
      <c r="A96" s="1" t="str">
        <f t="shared" si="18"/>
        <v/>
      </c>
      <c r="B96" s="1" t="s">
        <v>1049</v>
      </c>
      <c r="Q96" s="5"/>
      <c r="R96" s="6"/>
      <c r="S96" s="6"/>
      <c r="T96" s="6"/>
      <c r="U96" s="6"/>
      <c r="V96" s="7"/>
      <c r="W96" s="8">
        <v>8</v>
      </c>
      <c r="X96" s="5"/>
      <c r="Y96" s="26"/>
      <c r="Z96" s="26"/>
      <c r="AA96" s="27"/>
      <c r="BF96" s="9" t="s">
        <v>1049</v>
      </c>
      <c r="BG96" s="1">
        <v>95</v>
      </c>
    </row>
    <row r="97" spans="1:59">
      <c r="A97" s="1" t="str">
        <f t="shared" si="18"/>
        <v>*節くれ木のドライアド/Gnarlwood Dryad</v>
      </c>
      <c r="B97" s="1" t="s">
        <v>1049</v>
      </c>
      <c r="C97" s="1" t="str">
        <f>"*"&amp;R97&amp;"/"&amp;T97</f>
        <v>*節くれ木のドライアド/Gnarlwood Dryad</v>
      </c>
      <c r="Q97" s="9" t="s">
        <v>3</v>
      </c>
      <c r="R97" s="10" t="str">
        <f>INDEX(AJ:AJ,W96+1)</f>
        <v>節くれ木のドライアド</v>
      </c>
      <c r="S97" s="11" t="s">
        <v>4</v>
      </c>
      <c r="T97" s="10" t="str">
        <f>INDEX(AK:AK,W96+1)</f>
        <v>Gnarlwood Dryad</v>
      </c>
      <c r="U97" s="11"/>
      <c r="V97" s="12"/>
      <c r="W97" s="13"/>
      <c r="X97" s="9"/>
      <c r="Y97" s="28"/>
      <c r="Z97" s="28"/>
      <c r="AA97" s="29"/>
      <c r="BF97" s="9" t="s">
        <v>1049</v>
      </c>
      <c r="BG97" s="1">
        <v>96</v>
      </c>
    </row>
    <row r="98" spans="1:59">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緑</v>
      </c>
      <c r="S98" s="15" t="s">
        <v>1</v>
      </c>
      <c r="T98" s="10" t="str">
        <f>INDEX(AG:AG,W96+1)</f>
        <v>アンコモン</v>
      </c>
      <c r="U98" s="15" t="s">
        <v>2</v>
      </c>
      <c r="V98" s="10">
        <f>INDEX(AI:AI,W96+1)</f>
        <v>12</v>
      </c>
      <c r="W98" s="16"/>
      <c r="X98" s="10" t="str">
        <f>INDEX(AQ:AQ,W96+1)</f>
        <v>接死</v>
      </c>
      <c r="Y98" s="28"/>
      <c r="Z98" s="28"/>
      <c r="AA98" s="29"/>
      <c r="BF98" s="9" t="s">
        <v>1049</v>
      </c>
      <c r="BG98" s="1">
        <v>97</v>
      </c>
    </row>
    <row r="99" spans="1:59">
      <c r="A99" s="1" t="str">
        <f t="shared" si="18"/>
        <v>|色|緑|レアリティ|アンコモン|マナコスト|12|</v>
      </c>
      <c r="B99" s="1" t="s">
        <v>1049</v>
      </c>
      <c r="C99" s="1" t="s">
        <v>1069</v>
      </c>
      <c r="D99" s="4" t="s">
        <v>0</v>
      </c>
      <c r="E99" s="1" t="s">
        <v>1069</v>
      </c>
      <c r="F99" s="1" t="str">
        <f>IF(R98=0,"",R98)</f>
        <v>緑</v>
      </c>
      <c r="G99" s="1" t="s">
        <v>1069</v>
      </c>
      <c r="H99" s="4" t="s">
        <v>1073</v>
      </c>
      <c r="I99" s="1" t="s">
        <v>1069</v>
      </c>
      <c r="J99" s="1" t="str">
        <f>IF(T98=0,"",T98)</f>
        <v>アンコモン</v>
      </c>
      <c r="K99" s="1" t="s">
        <v>1069</v>
      </c>
      <c r="L99" s="4" t="s">
        <v>1074</v>
      </c>
      <c r="M99" s="1" t="s">
        <v>1069</v>
      </c>
      <c r="N99" s="1">
        <f>IF(V98=0,"",V98)</f>
        <v>12</v>
      </c>
      <c r="O99" s="1" t="s">
        <v>1069</v>
      </c>
      <c r="Q99" s="9" t="s">
        <v>5</v>
      </c>
      <c r="R99" s="10" t="str">
        <f>INDEX(AL:AL,W96+1)</f>
        <v>クリーチャー</v>
      </c>
      <c r="S99" s="15" t="s">
        <v>1075</v>
      </c>
      <c r="T99" s="10" t="str">
        <f>INDEX(AN:AN,W96+1)</f>
        <v>ドライアド</v>
      </c>
      <c r="U99" s="10" t="str">
        <f>INDEX(AO:AO,W96+1)</f>
        <v>ホラー</v>
      </c>
      <c r="V99" s="10">
        <f>INDEX(AP:AP,W96+1)</f>
        <v>0</v>
      </c>
      <c r="W99" s="16"/>
      <c r="X99" s="10" t="str">
        <f>INDEX(AZ:AZ,W96+1)</f>
        <v>接死</v>
      </c>
      <c r="Y99" s="10" t="str">
        <f>INDEX(BA:BA,W96+1)</f>
        <v/>
      </c>
      <c r="Z99" s="10" t="str">
        <f>INDEX(BB:BB,W96+1)</f>
        <v/>
      </c>
      <c r="AA99" s="10">
        <f>INDEX(BC:BC,W96+1)</f>
        <v>0</v>
      </c>
      <c r="BF99" s="9" t="s">
        <v>1049</v>
      </c>
      <c r="BG99" s="1">
        <v>98</v>
      </c>
    </row>
    <row r="100" spans="1:59">
      <c r="A100" s="1" t="str">
        <f t="shared" si="18"/>
        <v>|種別|クリーチャー|サブタイプ|ドライアド|ホラー||</v>
      </c>
      <c r="B100" s="1" t="s">
        <v>1049</v>
      </c>
      <c r="C100" s="1" t="s">
        <v>1069</v>
      </c>
      <c r="D100" s="4" t="s">
        <v>5</v>
      </c>
      <c r="E100" s="1" t="s">
        <v>1069</v>
      </c>
      <c r="F100" s="1" t="str">
        <f>IF(R99=0,"",R99)</f>
        <v>クリーチャー</v>
      </c>
      <c r="G100" s="1" t="s">
        <v>1069</v>
      </c>
      <c r="H100" s="4" t="s">
        <v>1078</v>
      </c>
      <c r="I100" s="1" t="s">
        <v>1069</v>
      </c>
      <c r="J100" s="1" t="str">
        <f>IF(T99=0,"",T99)</f>
        <v>ドライアド</v>
      </c>
      <c r="K100" s="1" t="s">
        <v>1069</v>
      </c>
      <c r="L100" s="1" t="str">
        <f>IF(U99=0,"",U99)</f>
        <v>ホラー</v>
      </c>
      <c r="M100" s="1" t="s">
        <v>1069</v>
      </c>
      <c r="N100" s="1" t="str">
        <f>IF(V99=0,"",V99)</f>
        <v/>
      </c>
      <c r="O100" s="1" t="s">
        <v>1069</v>
      </c>
      <c r="Q100" s="9" t="s">
        <v>1079</v>
      </c>
      <c r="R100" s="10" t="str">
        <f>INDEX(BD:BD,W96+1)</f>
        <v>接死&amp;br;このクリーチャーが戦場に出ている間、昂揚：このこのクリーチャーは+2/+2の修正を受ける。</v>
      </c>
      <c r="S100" s="11"/>
      <c r="T100" s="11"/>
      <c r="U100" s="11"/>
      <c r="V100" s="12"/>
      <c r="W100" s="16"/>
      <c r="X100" s="8"/>
      <c r="Y100" s="8"/>
      <c r="Z100" s="8"/>
      <c r="AA100" s="30"/>
      <c r="BF100" s="9" t="s">
        <v>1049</v>
      </c>
      <c r="BG100" s="1">
        <v>99</v>
      </c>
    </row>
    <row r="101" spans="1:59">
      <c r="A101" s="1" t="str">
        <f t="shared" si="18"/>
        <v>|テキスト|&gt;|&gt;|&gt;|&gt;|接死&amp;br;このクリーチャーが戦場に出ている間、昂揚：このこのクリーチャーは+2/+2の修正を受ける。|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接死&amp;br;このクリーチャーが戦場に出ている間、昂揚：このこのクリーチャーは+2/+2の修正を受ける。</v>
      </c>
      <c r="O101" s="1" t="s">
        <v>1069</v>
      </c>
      <c r="Q101" s="14" t="s">
        <v>21</v>
      </c>
      <c r="R101" s="10" t="str">
        <f>INDEX(BE:BE,W96+1)</f>
        <v>While this creature is on the battlefield, Delirium: this creature gets +2/+2.</v>
      </c>
      <c r="S101" s="11" t="s">
        <v>1173</v>
      </c>
      <c r="T101" s="10" t="str">
        <f>IF(X101="","",X101&amp;IF(Y101="",""," "&amp;Y101)&amp;IF(Z101="",""," "&amp;Z101)&amp;IF(AA101="",""," "&amp;AA101))</f>
        <v>Death Touch  </v>
      </c>
      <c r="U101" s="11"/>
      <c r="V101" s="12"/>
      <c r="W101" s="16" t="s">
        <v>1084</v>
      </c>
      <c r="X101" s="9" t="str">
        <f t="shared" ref="X101:AA101" si="24">IF(ISERROR(IF(LEN(X100)&gt;1,X100,VLOOKUP(X99,$AC:$AD,2,FALSE))),"",IF(LEN(X100)&gt;1,X100,VLOOKUP(X99,$AC:$AD,2,FALSE)))</f>
        <v>Death Touch</v>
      </c>
      <c r="Y101" s="9" t="str">
        <f t="shared" si="24"/>
        <v/>
      </c>
      <c r="Z101" s="9" t="str">
        <f t="shared" si="24"/>
        <v/>
      </c>
      <c r="AA101" s="9" t="str">
        <f t="shared" si="24"/>
        <v> </v>
      </c>
      <c r="BF101" s="9" t="s">
        <v>1049</v>
      </c>
      <c r="BG101" s="1">
        <v>100</v>
      </c>
    </row>
    <row r="102" spans="1:59">
      <c r="A102" s="1" t="str">
        <f t="shared" si="18"/>
        <v>|英テキスト|&gt;|&gt;|&gt;|&gt;|Death Touch  &amp;br;While this creature is on the battlefield, Delirium: this creature gets +2/+2.|</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Death Touch  &amp;br;While this creature is on the battlefield, Delirium: this creature gets +2/+2.</v>
      </c>
      <c r="O102" s="1" t="s">
        <v>1069</v>
      </c>
      <c r="Q102" s="9" t="s">
        <v>12</v>
      </c>
      <c r="R102" s="10" t="str">
        <f>IF(INDEX(AX:AX,W96+1)="",0,INDEX(AX:AX,W96+1)&amp;"/"&amp;INDEX(AY:AY,W96+1))</f>
        <v>4/4</v>
      </c>
      <c r="S102" s="11"/>
      <c r="T102" s="11"/>
      <c r="U102" s="11"/>
      <c r="V102" s="12"/>
      <c r="W102" s="16"/>
      <c r="X102" s="9"/>
      <c r="Y102" s="28"/>
      <c r="Z102" s="28"/>
      <c r="AA102" s="29"/>
      <c r="BF102" s="9" t="s">
        <v>1049</v>
      </c>
      <c r="BG102" s="1">
        <v>101</v>
      </c>
    </row>
    <row r="103" spans="1:59">
      <c r="A103" s="1" t="str">
        <f t="shared" si="18"/>
        <v>|PT|&gt;|4/4|シールド数|&gt;||</v>
      </c>
      <c r="B103" s="1" t="s">
        <v>1049</v>
      </c>
      <c r="C103" s="1" t="s">
        <v>1069</v>
      </c>
      <c r="D103" s="1" t="s">
        <v>12</v>
      </c>
      <c r="E103" s="1" t="s">
        <v>1069</v>
      </c>
      <c r="F103" s="1" t="s">
        <v>1083</v>
      </c>
      <c r="G103" s="1" t="s">
        <v>1069</v>
      </c>
      <c r="H103" s="1" t="str">
        <f>IF(R102=0,"",R102)</f>
        <v>4/4</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row>
    <row r="104" spans="1:59">
      <c r="A104" s="1" t="str">
        <f t="shared" si="18"/>
        <v>&amp;br;&amp;br;</v>
      </c>
      <c r="B104" s="1" t="s">
        <v>1049</v>
      </c>
      <c r="C104" s="1" t="s">
        <v>1097</v>
      </c>
      <c r="R104" s="1"/>
      <c r="S104" s="1"/>
      <c r="T104" s="1"/>
      <c r="U104" s="1"/>
      <c r="V104" s="1"/>
      <c r="BF104" s="9" t="s">
        <v>1049</v>
      </c>
      <c r="BG104" s="1">
        <v>103</v>
      </c>
    </row>
    <row r="105" spans="1:59">
      <c r="A105" s="1" t="str">
        <f t="shared" si="18"/>
        <v>#back(text=戻る,left)</v>
      </c>
      <c r="B105" s="1" t="s">
        <v>1049</v>
      </c>
      <c r="C105" s="1" t="s">
        <v>1100</v>
      </c>
      <c r="R105" s="1"/>
      <c r="S105" s="1"/>
      <c r="T105" s="1"/>
      <c r="U105" s="1"/>
      <c r="V105" s="1"/>
      <c r="BF105" s="9" t="s">
        <v>1049</v>
      </c>
      <c r="BG105" s="1">
        <v>104</v>
      </c>
    </row>
    <row r="106" spans="1:59">
      <c r="A106" s="1" t="str">
        <f t="shared" si="18"/>
        <v>&amp;br;</v>
      </c>
      <c r="B106" s="1" t="s">
        <v>1049</v>
      </c>
      <c r="C106" s="1" t="s">
        <v>1048</v>
      </c>
      <c r="R106" s="1"/>
      <c r="S106" s="1"/>
      <c r="T106" s="1"/>
      <c r="U106" s="1"/>
      <c r="V106" s="1"/>
      <c r="BF106" s="9" t="s">
        <v>1049</v>
      </c>
      <c r="BG106" s="1">
        <v>105</v>
      </c>
    </row>
    <row r="107" spans="1:59">
      <c r="A107" s="1" t="str">
        <f t="shared" si="18"/>
        <v>#comment(above,nsize=[15],size=[30],num=[10])</v>
      </c>
      <c r="B107" s="1" t="s">
        <v>1049</v>
      </c>
      <c r="C107" s="1" t="s">
        <v>1108</v>
      </c>
      <c r="R107" s="1"/>
      <c r="S107" s="1"/>
      <c r="T107" s="1"/>
      <c r="U107" s="1"/>
      <c r="V107" s="1"/>
      <c r="BF107" s="9" t="s">
        <v>1049</v>
      </c>
      <c r="BG107" s="1">
        <v>106</v>
      </c>
    </row>
    <row r="108" spans="1:59">
      <c r="A108" s="1" t="str">
        <f t="shared" si="18"/>
        <v>&amp;br;&amp;br;</v>
      </c>
      <c r="B108" s="1" t="s">
        <v>1049</v>
      </c>
      <c r="C108" s="1" t="s">
        <v>1097</v>
      </c>
      <c r="R108" s="1"/>
      <c r="S108" s="1"/>
      <c r="T108" s="1"/>
      <c r="U108" s="1"/>
      <c r="V108" s="1"/>
      <c r="BF108" s="9" t="s">
        <v>1049</v>
      </c>
      <c r="BG108" s="1">
        <v>107</v>
      </c>
    </row>
    <row r="109" spans="1:59">
      <c r="A109" s="1" t="str">
        <f t="shared" si="18"/>
        <v/>
      </c>
      <c r="B109" s="1" t="s">
        <v>1049</v>
      </c>
      <c r="Q109" s="5"/>
      <c r="R109" s="6"/>
      <c r="S109" s="6"/>
      <c r="T109" s="6"/>
      <c r="U109" s="6"/>
      <c r="V109" s="7"/>
      <c r="W109" s="8">
        <v>9</v>
      </c>
      <c r="X109" s="5"/>
      <c r="Y109" s="26"/>
      <c r="Z109" s="26"/>
      <c r="AA109" s="27"/>
      <c r="BF109" s="9" t="s">
        <v>1049</v>
      </c>
      <c r="BG109" s="1">
        <v>108</v>
      </c>
    </row>
    <row r="110" spans="1:59">
      <c r="A110" s="1" t="str">
        <f t="shared" si="18"/>
        <v>*ウルヴェンワルドの観察者/Ulvenwald Observer</v>
      </c>
      <c r="B110" s="1" t="s">
        <v>1049</v>
      </c>
      <c r="C110" s="1" t="str">
        <f>"*"&amp;R110&amp;"/"&amp;T110</f>
        <v>*ウルヴェンワルドの観察者/Ulvenwald Observer</v>
      </c>
      <c r="Q110" s="9" t="s">
        <v>3</v>
      </c>
      <c r="R110" s="10" t="str">
        <f>INDEX(AJ:AJ,W109+1)</f>
        <v>ウルヴェンワルドの観察者</v>
      </c>
      <c r="S110" s="11" t="s">
        <v>4</v>
      </c>
      <c r="T110" s="10" t="str">
        <f>INDEX(AK:AK,W109+1)</f>
        <v>Ulvenwald Observer</v>
      </c>
      <c r="U110" s="11"/>
      <c r="V110" s="12"/>
      <c r="W110" s="13"/>
      <c r="X110" s="9"/>
      <c r="Y110" s="28"/>
      <c r="Z110" s="28"/>
      <c r="AA110" s="29"/>
      <c r="BF110" s="9" t="s">
        <v>1049</v>
      </c>
      <c r="BG110" s="1">
        <v>109</v>
      </c>
    </row>
    <row r="111" spans="1:59">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緑</v>
      </c>
      <c r="S111" s="15" t="s">
        <v>1</v>
      </c>
      <c r="T111" s="10" t="str">
        <f>INDEX(AG:AG,W109+1)</f>
        <v>レア</v>
      </c>
      <c r="U111" s="15" t="s">
        <v>2</v>
      </c>
      <c r="V111" s="10">
        <f>INDEX(AI:AI,W109+1)</f>
        <v>14</v>
      </c>
      <c r="W111" s="16"/>
      <c r="X111" s="10" t="str">
        <f>INDEX(AQ:AQ,W109+1)</f>
        <v>あなたがコントロールする基本のタフネスが4以上のクリーチャーが死亡したとき、あなたはカードを1枚引く。</v>
      </c>
      <c r="Y111" s="28"/>
      <c r="Z111" s="28"/>
      <c r="AA111" s="29"/>
      <c r="BF111" s="9" t="s">
        <v>1049</v>
      </c>
      <c r="BG111" s="1">
        <v>110</v>
      </c>
    </row>
    <row r="112" spans="1:59">
      <c r="A112" s="1" t="str">
        <f t="shared" si="18"/>
        <v>|色|緑|レアリティ|レア|マナコスト|14|</v>
      </c>
      <c r="B112" s="1" t="s">
        <v>1049</v>
      </c>
      <c r="C112" s="1" t="s">
        <v>1069</v>
      </c>
      <c r="D112" s="4" t="s">
        <v>0</v>
      </c>
      <c r="E112" s="1" t="s">
        <v>1069</v>
      </c>
      <c r="F112" s="1" t="str">
        <f>IF(R111=0,"",R111)</f>
        <v>緑</v>
      </c>
      <c r="G112" s="1" t="s">
        <v>1069</v>
      </c>
      <c r="H112" s="4" t="s">
        <v>1073</v>
      </c>
      <c r="I112" s="1" t="s">
        <v>1069</v>
      </c>
      <c r="J112" s="1" t="str">
        <f>IF(T111=0,"",T111)</f>
        <v>レア</v>
      </c>
      <c r="K112" s="1" t="s">
        <v>1069</v>
      </c>
      <c r="L112" s="4" t="s">
        <v>1074</v>
      </c>
      <c r="M112" s="1" t="s">
        <v>1069</v>
      </c>
      <c r="N112" s="1">
        <f>IF(V111=0,"",V111)</f>
        <v>14</v>
      </c>
      <c r="O112" s="1" t="s">
        <v>1069</v>
      </c>
      <c r="Q112" s="9" t="s">
        <v>5</v>
      </c>
      <c r="R112" s="10" t="str">
        <f>INDEX(AL:AL,W109+1)</f>
        <v>クリーチャー</v>
      </c>
      <c r="S112" s="15" t="s">
        <v>1075</v>
      </c>
      <c r="T112" s="10" t="str">
        <f>INDEX(AN:AN,W109+1)</f>
        <v>ツリーフォーク</v>
      </c>
      <c r="U112" s="10">
        <f>INDEX(AO:AO,W109+1)</f>
        <v>0</v>
      </c>
      <c r="V112" s="10">
        <f>INDEX(AP:AP,W109+1)</f>
        <v>0</v>
      </c>
      <c r="W112" s="16"/>
      <c r="X112" s="10" t="str">
        <f>INDEX(AZ:AZ,W109+1)</f>
        <v>あな</v>
      </c>
      <c r="Y112" s="10" t="str">
        <f>INDEX(BA:BA,W109+1)</f>
        <v/>
      </c>
      <c r="Z112" s="10" t="str">
        <f>INDEX(BB:BB,W109+1)</f>
        <v/>
      </c>
      <c r="AA112" s="10">
        <f>INDEX(BC:BC,W109+1)</f>
        <v>0</v>
      </c>
      <c r="BF112" s="9" t="s">
        <v>1049</v>
      </c>
      <c r="BG112" s="1">
        <v>111</v>
      </c>
    </row>
    <row r="113" spans="1:59">
      <c r="A113" s="1" t="str">
        <f t="shared" si="18"/>
        <v>|種別|クリーチャー|サブタイプ|ツリーフォーク|||</v>
      </c>
      <c r="B113" s="1" t="s">
        <v>1049</v>
      </c>
      <c r="C113" s="1" t="s">
        <v>1069</v>
      </c>
      <c r="D113" s="4" t="s">
        <v>5</v>
      </c>
      <c r="E113" s="1" t="s">
        <v>1069</v>
      </c>
      <c r="F113" s="1" t="str">
        <f>IF(R112=0,"",R112)</f>
        <v>クリーチャー</v>
      </c>
      <c r="G113" s="1" t="s">
        <v>1069</v>
      </c>
      <c r="H113" s="4" t="s">
        <v>1078</v>
      </c>
      <c r="I113" s="1" t="s">
        <v>1069</v>
      </c>
      <c r="J113" s="1" t="str">
        <f>IF(T112=0,"",T112)</f>
        <v>ツリーフォーク</v>
      </c>
      <c r="K113" s="1" t="s">
        <v>1069</v>
      </c>
      <c r="L113" s="1" t="str">
        <f>IF(U112=0,"",U112)</f>
        <v/>
      </c>
      <c r="M113" s="1" t="s">
        <v>1069</v>
      </c>
      <c r="N113" s="1" t="str">
        <f>IF(V112=0,"",V112)</f>
        <v/>
      </c>
      <c r="O113" s="1" t="s">
        <v>1069</v>
      </c>
      <c r="Q113" s="9" t="s">
        <v>1079</v>
      </c>
      <c r="R113" s="10" t="str">
        <f>INDEX(BD:BD,W109+1)</f>
        <v>あなたがコントロールする基本のタフネスが4以上のクリーチャーが死亡したとき、あなたはカードを1枚引く。</v>
      </c>
      <c r="S113" s="11"/>
      <c r="T113" s="11"/>
      <c r="U113" s="11"/>
      <c r="V113" s="12"/>
      <c r="W113" s="16"/>
      <c r="X113" s="8"/>
      <c r="Y113" s="8"/>
      <c r="Z113" s="8"/>
      <c r="AA113" s="30"/>
      <c r="BF113" s="9" t="s">
        <v>1049</v>
      </c>
      <c r="BG113" s="1">
        <v>112</v>
      </c>
    </row>
    <row r="114" spans="1:59">
      <c r="A114" s="1" t="str">
        <f t="shared" si="18"/>
        <v>|テキスト|&gt;|&gt;|&gt;|&gt;|あなたがコントロールする基本のタフネスが4以上のクリーチャーが死亡したとき、あなたはカードを1枚引く。|</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あなたがコントロールする基本のタフネスが4以上のクリーチャーが死亡したとき、あなたはカードを1枚引く。</v>
      </c>
      <c r="O114" s="1" t="s">
        <v>1069</v>
      </c>
      <c r="Q114" s="14" t="s">
        <v>21</v>
      </c>
      <c r="R114" s="10" t="str">
        <f>INDEX(BE:BE,W109+1)</f>
        <v>When a creature with 4 or more Toughness you control dies, you draw 1 card.</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row>
    <row r="115" spans="1:59">
      <c r="A115" s="1" t="str">
        <f t="shared" si="18"/>
        <v>|英テキスト|&gt;|&gt;|&gt;|&gt;|When a creature with 4 or more Toughness you control dies, you draw 1 card.|</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When a creature with 4 or more Toughness you control dies, you draw 1 card.</v>
      </c>
      <c r="O115" s="1" t="s">
        <v>1069</v>
      </c>
      <c r="Q115" s="9" t="s">
        <v>12</v>
      </c>
      <c r="R115" s="10" t="str">
        <f>IF(INDEX(AX:AX,W109+1)="",0,INDEX(AX:AX,W109+1)&amp;"/"&amp;INDEX(AY:AY,W109+1))</f>
        <v>6/6</v>
      </c>
      <c r="S115" s="11"/>
      <c r="T115" s="11"/>
      <c r="U115" s="11"/>
      <c r="V115" s="12"/>
      <c r="W115" s="16"/>
      <c r="X115" s="9"/>
      <c r="Y115" s="28"/>
      <c r="Z115" s="28"/>
      <c r="AA115" s="29"/>
      <c r="BF115" s="9" t="s">
        <v>1049</v>
      </c>
      <c r="BG115" s="1">
        <v>114</v>
      </c>
    </row>
    <row r="116" spans="1:59">
      <c r="A116" s="1" t="str">
        <f t="shared" si="18"/>
        <v>|PT|&gt;|6/6|シールド数|&gt;||</v>
      </c>
      <c r="B116" s="1" t="s">
        <v>1049</v>
      </c>
      <c r="C116" s="1" t="s">
        <v>1069</v>
      </c>
      <c r="D116" s="1" t="s">
        <v>12</v>
      </c>
      <c r="E116" s="1" t="s">
        <v>1069</v>
      </c>
      <c r="F116" s="1" t="s">
        <v>1083</v>
      </c>
      <c r="G116" s="1" t="s">
        <v>1069</v>
      </c>
      <c r="H116" s="1" t="str">
        <f>IF(R115=0,"",R115)</f>
        <v>6/6</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row>
    <row r="117" spans="1:59">
      <c r="A117" s="1" t="str">
        <f t="shared" si="18"/>
        <v>&amp;br;&amp;br;</v>
      </c>
      <c r="B117" s="1" t="s">
        <v>1049</v>
      </c>
      <c r="C117" s="1" t="s">
        <v>1097</v>
      </c>
      <c r="R117" s="1"/>
      <c r="S117" s="1"/>
      <c r="T117" s="1"/>
      <c r="U117" s="1"/>
      <c r="V117" s="1"/>
      <c r="BF117" s="9" t="s">
        <v>1049</v>
      </c>
      <c r="BG117" s="1">
        <v>116</v>
      </c>
    </row>
    <row r="118" spans="1:59">
      <c r="A118" s="1" t="str">
        <f t="shared" si="18"/>
        <v>#back(text=戻る,left)</v>
      </c>
      <c r="B118" s="1" t="s">
        <v>1049</v>
      </c>
      <c r="C118" s="1" t="s">
        <v>1100</v>
      </c>
      <c r="R118" s="1"/>
      <c r="S118" s="1"/>
      <c r="T118" s="1"/>
      <c r="U118" s="1"/>
      <c r="V118" s="1"/>
      <c r="BF118" s="9" t="s">
        <v>1049</v>
      </c>
      <c r="BG118" s="1">
        <v>117</v>
      </c>
    </row>
    <row r="119" spans="1:59">
      <c r="A119" s="1" t="str">
        <f t="shared" si="18"/>
        <v>&amp;br;</v>
      </c>
      <c r="B119" s="1" t="s">
        <v>1049</v>
      </c>
      <c r="C119" s="1" t="s">
        <v>1048</v>
      </c>
      <c r="R119" s="1"/>
      <c r="S119" s="1"/>
      <c r="T119" s="1"/>
      <c r="U119" s="1"/>
      <c r="V119" s="1"/>
      <c r="BF119" s="9" t="s">
        <v>1049</v>
      </c>
      <c r="BG119" s="1">
        <v>118</v>
      </c>
    </row>
    <row r="120" spans="1:59">
      <c r="A120" s="1" t="str">
        <f t="shared" si="18"/>
        <v>#comment(above,nsize=[15],size=[30],num=[10])</v>
      </c>
      <c r="B120" s="1" t="s">
        <v>1049</v>
      </c>
      <c r="C120" s="1" t="s">
        <v>1108</v>
      </c>
      <c r="R120" s="1"/>
      <c r="S120" s="1"/>
      <c r="T120" s="1"/>
      <c r="U120" s="1"/>
      <c r="V120" s="1"/>
      <c r="BF120" s="9" t="s">
        <v>1049</v>
      </c>
      <c r="BG120" s="1">
        <v>119</v>
      </c>
    </row>
    <row r="121" spans="1:59">
      <c r="A121" s="1" t="str">
        <f t="shared" si="18"/>
        <v>&amp;br;&amp;br;</v>
      </c>
      <c r="B121" s="1" t="s">
        <v>1049</v>
      </c>
      <c r="C121" s="1" t="s">
        <v>1097</v>
      </c>
      <c r="R121" s="1"/>
      <c r="S121" s="1"/>
      <c r="T121" s="1"/>
      <c r="U121" s="1"/>
      <c r="V121" s="1"/>
      <c r="BF121" s="9" t="s">
        <v>1049</v>
      </c>
      <c r="BG121" s="1">
        <v>120</v>
      </c>
    </row>
    <row r="122" spans="1:59">
      <c r="A122" s="1" t="str">
        <f t="shared" si="18"/>
        <v/>
      </c>
      <c r="B122" s="1" t="s">
        <v>1049</v>
      </c>
      <c r="Q122" s="5"/>
      <c r="R122" s="6"/>
      <c r="S122" s="6"/>
      <c r="T122" s="6"/>
      <c r="U122" s="6"/>
      <c r="V122" s="7"/>
      <c r="W122" s="8">
        <v>10</v>
      </c>
      <c r="X122" s="5"/>
      <c r="Y122" s="26"/>
      <c r="Z122" s="26"/>
      <c r="AA122" s="27"/>
      <c r="BF122" s="9" t="s">
        <v>1049</v>
      </c>
      <c r="BG122" s="1">
        <v>121</v>
      </c>
    </row>
    <row r="123" spans="1:59">
      <c r="A123" s="1" t="str">
        <f t="shared" si="18"/>
        <v>*エムラクールの福音者/Emrakul's Evangel</v>
      </c>
      <c r="B123" s="1" t="s">
        <v>1049</v>
      </c>
      <c r="C123" s="1" t="str">
        <f>"*"&amp;R123&amp;"/"&amp;T123</f>
        <v>*エムラクールの福音者/Emrakul's Evangel</v>
      </c>
      <c r="Q123" s="9" t="s">
        <v>3</v>
      </c>
      <c r="R123" s="10" t="str">
        <f>INDEX(AJ:AJ,W122+1)</f>
        <v>エムラクールの福音者</v>
      </c>
      <c r="S123" s="11" t="s">
        <v>4</v>
      </c>
      <c r="T123" s="10" t="str">
        <f>INDEX(AK:AK,W122+1)</f>
        <v>Emrakul's Evangel</v>
      </c>
      <c r="U123" s="11"/>
      <c r="V123" s="12"/>
      <c r="W123" s="13"/>
      <c r="X123" s="9"/>
      <c r="Y123" s="28"/>
      <c r="Z123" s="28"/>
      <c r="AA123" s="29"/>
      <c r="BF123" s="9" t="s">
        <v>1049</v>
      </c>
      <c r="BG123" s="1">
        <v>122</v>
      </c>
    </row>
    <row r="124" spans="1:59">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緑</v>
      </c>
      <c r="S124" s="15" t="s">
        <v>1</v>
      </c>
      <c r="T124" s="10" t="str">
        <f>INDEX(AG:AG,W122+1)</f>
        <v>レア</v>
      </c>
      <c r="U124" s="15" t="s">
        <v>2</v>
      </c>
      <c r="V124" s="10">
        <f>INDEX(AI:AI,W122+1)</f>
        <v>13</v>
      </c>
      <c r="W124" s="16"/>
      <c r="X124" s="10" t="str">
        <f>INDEX(AQ:AQ,W122+1)</f>
        <v>あなたがコントロールするクリーチャーが死亡したとき、あなたは3/2のエルドラージ・ホラー・トークンを1体召喚する。</v>
      </c>
      <c r="Y124" s="28"/>
      <c r="Z124" s="28"/>
      <c r="AA124" s="29"/>
      <c r="BF124" s="9" t="s">
        <v>1049</v>
      </c>
      <c r="BG124" s="1">
        <v>123</v>
      </c>
    </row>
    <row r="125" spans="1:59">
      <c r="A125" s="1" t="str">
        <f t="shared" si="18"/>
        <v>|色|緑|レアリティ|レア|マナコスト|13|</v>
      </c>
      <c r="B125" s="1" t="s">
        <v>1049</v>
      </c>
      <c r="C125" s="1" t="s">
        <v>1069</v>
      </c>
      <c r="D125" s="4" t="s">
        <v>0</v>
      </c>
      <c r="E125" s="1" t="s">
        <v>1069</v>
      </c>
      <c r="F125" s="1" t="str">
        <f>IF(R124=0,"",R124)</f>
        <v>緑</v>
      </c>
      <c r="G125" s="1" t="s">
        <v>1069</v>
      </c>
      <c r="H125" s="4" t="s">
        <v>1073</v>
      </c>
      <c r="I125" s="1" t="s">
        <v>1069</v>
      </c>
      <c r="J125" s="1" t="str">
        <f>IF(T124=0,"",T124)</f>
        <v>レア</v>
      </c>
      <c r="K125" s="1" t="s">
        <v>1069</v>
      </c>
      <c r="L125" s="4" t="s">
        <v>1074</v>
      </c>
      <c r="M125" s="1" t="s">
        <v>1069</v>
      </c>
      <c r="N125" s="1">
        <f>IF(V124=0,"",V124)</f>
        <v>13</v>
      </c>
      <c r="O125" s="1" t="s">
        <v>1069</v>
      </c>
      <c r="Q125" s="9" t="s">
        <v>5</v>
      </c>
      <c r="R125" s="10" t="str">
        <f>INDEX(AL:AL,W122+1)</f>
        <v>クリーチャー</v>
      </c>
      <c r="S125" s="15" t="s">
        <v>1075</v>
      </c>
      <c r="T125" s="10" t="str">
        <f>INDEX(AN:AN,W122+1)</f>
        <v>人間</v>
      </c>
      <c r="U125" s="10" t="str">
        <f>INDEX(AO:AO,W122+1)</f>
        <v>ホラー</v>
      </c>
      <c r="V125" s="10">
        <f>INDEX(AP:AP,W122+1)</f>
        <v>0</v>
      </c>
      <c r="W125" s="16"/>
      <c r="X125" s="10" t="str">
        <f>INDEX(AZ:AZ,W122+1)</f>
        <v>あな</v>
      </c>
      <c r="Y125" s="10" t="str">
        <f>INDEX(BA:BA,W122+1)</f>
        <v/>
      </c>
      <c r="Z125" s="10" t="str">
        <f>INDEX(BB:BB,W122+1)</f>
        <v/>
      </c>
      <c r="AA125" s="10">
        <f>INDEX(BC:BC,W122+1)</f>
        <v>0</v>
      </c>
      <c r="BF125" s="9" t="s">
        <v>1049</v>
      </c>
      <c r="BG125" s="1">
        <v>124</v>
      </c>
    </row>
    <row r="126" spans="1:59">
      <c r="A126" s="1" t="str">
        <f t="shared" si="18"/>
        <v>|種別|クリーチャー|サブタイプ|人間|ホラー||</v>
      </c>
      <c r="B126" s="1" t="s">
        <v>1049</v>
      </c>
      <c r="C126" s="1" t="s">
        <v>1069</v>
      </c>
      <c r="D126" s="4" t="s">
        <v>5</v>
      </c>
      <c r="E126" s="1" t="s">
        <v>1069</v>
      </c>
      <c r="F126" s="1" t="str">
        <f>IF(R125=0,"",R125)</f>
        <v>クリーチャー</v>
      </c>
      <c r="G126" s="1" t="s">
        <v>1069</v>
      </c>
      <c r="H126" s="4" t="s">
        <v>1078</v>
      </c>
      <c r="I126" s="1" t="s">
        <v>1069</v>
      </c>
      <c r="J126" s="1" t="str">
        <f>IF(T125=0,"",T125)</f>
        <v>人間</v>
      </c>
      <c r="K126" s="1" t="s">
        <v>1069</v>
      </c>
      <c r="L126" s="1" t="str">
        <f>IF(U125=0,"",U125)</f>
        <v>ホラー</v>
      </c>
      <c r="M126" s="1" t="s">
        <v>1069</v>
      </c>
      <c r="N126" s="1" t="str">
        <f>IF(V125=0,"",V125)</f>
        <v/>
      </c>
      <c r="O126" s="1" t="s">
        <v>1069</v>
      </c>
      <c r="Q126" s="9" t="s">
        <v>1079</v>
      </c>
      <c r="R126" s="10" t="str">
        <f>INDEX(BD:BD,W122+1)</f>
        <v>あなたがコントロールするクリーチャーが死亡したとき、あなたは3/2のエルドラージ・ホラー・トークンを1体召喚する。</v>
      </c>
      <c r="S126" s="11"/>
      <c r="T126" s="11"/>
      <c r="U126" s="11"/>
      <c r="V126" s="12"/>
      <c r="W126" s="16"/>
      <c r="X126" s="8"/>
      <c r="Y126" s="8"/>
      <c r="Z126" s="8"/>
      <c r="AA126" s="30"/>
      <c r="BF126" s="9" t="s">
        <v>1049</v>
      </c>
      <c r="BG126" s="1">
        <v>125</v>
      </c>
    </row>
    <row r="127" spans="1:59">
      <c r="A127" s="1" t="str">
        <f t="shared" si="18"/>
        <v>|テキスト|&gt;|&gt;|&gt;|&gt;|あなたがコントロールするクリーチャーが死亡したとき、あなたは3/2のエルドラージ・ホラー・トークンを1体召喚する。|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あなたがコントロールするクリーチャーが死亡したとき、あなたは3/2のエルドラージ・ホラー・トークンを1体召喚する。</v>
      </c>
      <c r="O127" s="1" t="s">
        <v>1069</v>
      </c>
      <c r="Q127" s="14" t="s">
        <v>21</v>
      </c>
      <c r="R127" s="10" t="str">
        <f>INDEX(BE:BE,W122+1)</f>
        <v>When a creature you control dies, you summon 1 3/2 Eldrazi Horror token.</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row>
    <row r="128" spans="1:59">
      <c r="A128" s="1" t="str">
        <f t="shared" si="18"/>
        <v>|英テキスト|&gt;|&gt;|&gt;|&gt;|When a creature you control dies, you summon 1 3/2 Eldrazi Horror token.|</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When a creature you control dies, you summon 1 3/2 Eldrazi Horror token.</v>
      </c>
      <c r="O128" s="1" t="s">
        <v>1069</v>
      </c>
      <c r="Q128" s="9" t="s">
        <v>12</v>
      </c>
      <c r="R128" s="10" t="str">
        <f>IF(INDEX(AX:AX,W122+1)="",0,INDEX(AX:AX,W122+1)&amp;"/"&amp;INDEX(AY:AY,W122+1))</f>
        <v>6/5</v>
      </c>
      <c r="S128" s="11"/>
      <c r="T128" s="11"/>
      <c r="U128" s="11"/>
      <c r="V128" s="12"/>
      <c r="W128" s="16"/>
      <c r="X128" s="9"/>
      <c r="Y128" s="28"/>
      <c r="Z128" s="28"/>
      <c r="AA128" s="29"/>
      <c r="BF128" s="9" t="s">
        <v>1049</v>
      </c>
      <c r="BG128" s="1">
        <v>127</v>
      </c>
    </row>
    <row r="129" spans="1:59">
      <c r="A129" s="1" t="str">
        <f t="shared" si="18"/>
        <v>|PT|&gt;|6/5|シールド数|&gt;||</v>
      </c>
      <c r="B129" s="1" t="s">
        <v>1049</v>
      </c>
      <c r="C129" s="1" t="s">
        <v>1069</v>
      </c>
      <c r="D129" s="1" t="s">
        <v>12</v>
      </c>
      <c r="E129" s="1" t="s">
        <v>1069</v>
      </c>
      <c r="F129" s="1" t="s">
        <v>1083</v>
      </c>
      <c r="G129" s="1" t="s">
        <v>1069</v>
      </c>
      <c r="H129" s="1" t="str">
        <f>IF(R128=0,"",R128)</f>
        <v>6/5</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row>
    <row r="130" spans="1:59">
      <c r="A130" s="1" t="str">
        <f t="shared" si="18"/>
        <v>&amp;br;&amp;br;</v>
      </c>
      <c r="B130" s="1" t="s">
        <v>1049</v>
      </c>
      <c r="C130" s="1" t="s">
        <v>1097</v>
      </c>
      <c r="R130" s="1"/>
      <c r="S130" s="1"/>
      <c r="T130" s="1"/>
      <c r="U130" s="1"/>
      <c r="V130" s="1"/>
      <c r="BF130" s="9" t="s">
        <v>1049</v>
      </c>
      <c r="BG130" s="1">
        <v>129</v>
      </c>
    </row>
    <row r="131" spans="1:59">
      <c r="A131" s="1" t="str">
        <f t="shared" si="18"/>
        <v>#back(text=戻る,left)</v>
      </c>
      <c r="B131" s="1" t="s">
        <v>1049</v>
      </c>
      <c r="C131" s="1" t="s">
        <v>1100</v>
      </c>
      <c r="R131" s="1"/>
      <c r="S131" s="1"/>
      <c r="T131" s="1"/>
      <c r="U131" s="1"/>
      <c r="V131" s="1"/>
      <c r="BF131" s="9" t="s">
        <v>1049</v>
      </c>
      <c r="BG131" s="1">
        <v>130</v>
      </c>
    </row>
    <row r="132" spans="1:59">
      <c r="A132" s="1" t="str">
        <f t="shared" si="18"/>
        <v>&amp;br;</v>
      </c>
      <c r="B132" s="1" t="s">
        <v>1049</v>
      </c>
      <c r="C132" s="1" t="s">
        <v>1048</v>
      </c>
      <c r="R132" s="1"/>
      <c r="S132" s="1"/>
      <c r="T132" s="1"/>
      <c r="U132" s="1"/>
      <c r="V132" s="1"/>
      <c r="BF132" s="9" t="s">
        <v>1049</v>
      </c>
      <c r="BG132" s="1">
        <v>131</v>
      </c>
    </row>
    <row r="133" spans="1:59">
      <c r="A133" s="1" t="str">
        <f t="shared" si="18"/>
        <v>#comment(above,nsize=[15],size=[30],num=[10])</v>
      </c>
      <c r="B133" s="1" t="s">
        <v>1049</v>
      </c>
      <c r="C133" s="1" t="s">
        <v>1108</v>
      </c>
      <c r="R133" s="1"/>
      <c r="S133" s="1"/>
      <c r="T133" s="1"/>
      <c r="U133" s="1"/>
      <c r="V133" s="1"/>
      <c r="BF133" s="9" t="s">
        <v>1049</v>
      </c>
      <c r="BG133" s="1">
        <v>132</v>
      </c>
    </row>
    <row r="134" spans="1:59">
      <c r="A134" s="1" t="str">
        <f t="shared" ref="A134:A197" si="29">CONCATENATE(C134,D134,E134,F134,G134,H134,I134,J134,K134,L134,M134,N134,O134,P134)</f>
        <v>&amp;br;&amp;br;</v>
      </c>
      <c r="B134" s="1" t="s">
        <v>1049</v>
      </c>
      <c r="C134" s="1" t="s">
        <v>1097</v>
      </c>
      <c r="R134" s="1"/>
      <c r="S134" s="1"/>
      <c r="T134" s="1"/>
      <c r="U134" s="1"/>
      <c r="V134" s="1"/>
      <c r="BF134" s="9" t="s">
        <v>1049</v>
      </c>
      <c r="BG134" s="1">
        <v>133</v>
      </c>
    </row>
    <row r="135" spans="1:59">
      <c r="A135" s="1" t="str">
        <f t="shared" si="29"/>
        <v/>
      </c>
      <c r="B135" s="1" t="s">
        <v>1049</v>
      </c>
      <c r="Q135" s="5"/>
      <c r="R135" s="6"/>
      <c r="S135" s="6"/>
      <c r="T135" s="6"/>
      <c r="U135" s="6"/>
      <c r="V135" s="7"/>
      <c r="W135" s="8">
        <v>11</v>
      </c>
      <c r="X135" s="5"/>
      <c r="Y135" s="26"/>
      <c r="Z135" s="26"/>
      <c r="AA135" s="27"/>
      <c r="BF135" s="9" t="s">
        <v>1049</v>
      </c>
      <c r="BG135" s="1">
        <v>134</v>
      </c>
    </row>
    <row r="136" spans="1:59">
      <c r="A136" s="1" t="str">
        <f t="shared" si="29"/>
        <v>*狩りの精霊/Spirit of the Hunt</v>
      </c>
      <c r="B136" s="1" t="s">
        <v>1049</v>
      </c>
      <c r="C136" s="1" t="str">
        <f>"*"&amp;R136&amp;"/"&amp;T136</f>
        <v>*狩りの精霊/Spirit of the Hunt</v>
      </c>
      <c r="Q136" s="9" t="s">
        <v>3</v>
      </c>
      <c r="R136" s="10" t="str">
        <f>INDEX(AJ:AJ,W135+1)</f>
        <v>狩りの精霊</v>
      </c>
      <c r="S136" s="11" t="s">
        <v>4</v>
      </c>
      <c r="T136" s="10" t="str">
        <f>INDEX(AK:AK,W135+1)</f>
        <v>Spirit of the Hunt</v>
      </c>
      <c r="U136" s="11"/>
      <c r="V136" s="12"/>
      <c r="W136" s="13"/>
      <c r="X136" s="9"/>
      <c r="Y136" s="28"/>
      <c r="Z136" s="28"/>
      <c r="AA136" s="29"/>
      <c r="BF136" s="9" t="s">
        <v>1049</v>
      </c>
      <c r="BG136" s="1">
        <v>135</v>
      </c>
    </row>
    <row r="137" spans="1:59">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緑</v>
      </c>
      <c r="S137" s="15" t="s">
        <v>1</v>
      </c>
      <c r="T137" s="10" t="str">
        <f>INDEX(AG:AG,W135+1)</f>
        <v>レア</v>
      </c>
      <c r="U137" s="15" t="s">
        <v>2</v>
      </c>
      <c r="V137" s="10">
        <f>INDEX(AI:AI,W135+1)</f>
        <v>18</v>
      </c>
      <c r="W137" s="16"/>
      <c r="X137" s="10" t="str">
        <f>INDEX(AQ:AQ,W135+1)</f>
        <v>このクリーチャーが戦場に出たとき、あなたがコントロールする各狼男は+3/+3の修正を受ける。</v>
      </c>
      <c r="Y137" s="28"/>
      <c r="Z137" s="28"/>
      <c r="AA137" s="29"/>
      <c r="BF137" s="9" t="s">
        <v>1049</v>
      </c>
      <c r="BG137" s="1">
        <v>136</v>
      </c>
    </row>
    <row r="138" spans="1:59">
      <c r="A138" s="1" t="str">
        <f t="shared" si="29"/>
        <v>|色|緑|レアリティ|レア|マナコスト|18|</v>
      </c>
      <c r="B138" s="1" t="s">
        <v>1049</v>
      </c>
      <c r="C138" s="1" t="s">
        <v>1069</v>
      </c>
      <c r="D138" s="4" t="s">
        <v>0</v>
      </c>
      <c r="E138" s="1" t="s">
        <v>1069</v>
      </c>
      <c r="F138" s="1" t="str">
        <f>IF(R137=0,"",R137)</f>
        <v>緑</v>
      </c>
      <c r="G138" s="1" t="s">
        <v>1069</v>
      </c>
      <c r="H138" s="4" t="s">
        <v>1073</v>
      </c>
      <c r="I138" s="1" t="s">
        <v>1069</v>
      </c>
      <c r="J138" s="1" t="str">
        <f>IF(T137=0,"",T137)</f>
        <v>レア</v>
      </c>
      <c r="K138" s="1" t="s">
        <v>1069</v>
      </c>
      <c r="L138" s="4" t="s">
        <v>1074</v>
      </c>
      <c r="M138" s="1" t="s">
        <v>1069</v>
      </c>
      <c r="N138" s="1">
        <f>IF(V137=0,"",V137)</f>
        <v>18</v>
      </c>
      <c r="O138" s="1" t="s">
        <v>1069</v>
      </c>
      <c r="Q138" s="9" t="s">
        <v>5</v>
      </c>
      <c r="R138" s="10" t="str">
        <f>INDEX(AL:AL,W135+1)</f>
        <v>クリーチャー</v>
      </c>
      <c r="S138" s="15" t="s">
        <v>1075</v>
      </c>
      <c r="T138" s="10" t="str">
        <f>INDEX(AN:AN,W135+1)</f>
        <v>狼</v>
      </c>
      <c r="U138" s="10" t="str">
        <f>INDEX(AO:AO,W135+1)</f>
        <v>スピリット</v>
      </c>
      <c r="V138" s="10">
        <f>INDEX(AP:AP,W135+1)</f>
        <v>0</v>
      </c>
      <c r="W138" s="16"/>
      <c r="X138" s="10" t="str">
        <f>INDEX(AZ:AZ,W135+1)</f>
        <v>この</v>
      </c>
      <c r="Y138" s="10" t="str">
        <f>INDEX(BA:BA,W135+1)</f>
        <v/>
      </c>
      <c r="Z138" s="10" t="str">
        <f>INDEX(BB:BB,W135+1)</f>
        <v/>
      </c>
      <c r="AA138" s="10">
        <f>INDEX(BC:BC,W135+1)</f>
        <v>0</v>
      </c>
      <c r="BF138" s="9" t="s">
        <v>1049</v>
      </c>
      <c r="BG138" s="1">
        <v>137</v>
      </c>
    </row>
    <row r="139" spans="1:59">
      <c r="A139" s="1" t="str">
        <f t="shared" si="29"/>
        <v>|種別|クリーチャー|サブタイプ|狼|スピリット||</v>
      </c>
      <c r="B139" s="1" t="s">
        <v>1049</v>
      </c>
      <c r="C139" s="1" t="s">
        <v>1069</v>
      </c>
      <c r="D139" s="4" t="s">
        <v>5</v>
      </c>
      <c r="E139" s="1" t="s">
        <v>1069</v>
      </c>
      <c r="F139" s="1" t="str">
        <f>IF(R138=0,"",R138)</f>
        <v>クリーチャー</v>
      </c>
      <c r="G139" s="1" t="s">
        <v>1069</v>
      </c>
      <c r="H139" s="4" t="s">
        <v>1078</v>
      </c>
      <c r="I139" s="1" t="s">
        <v>1069</v>
      </c>
      <c r="J139" s="1" t="str">
        <f>IF(T138=0,"",T138)</f>
        <v>狼</v>
      </c>
      <c r="K139" s="1" t="s">
        <v>1069</v>
      </c>
      <c r="L139" s="1" t="str">
        <f>IF(U138=0,"",U138)</f>
        <v>スピリット</v>
      </c>
      <c r="M139" s="1" t="s">
        <v>1069</v>
      </c>
      <c r="N139" s="1" t="str">
        <f>IF(V138=0,"",V138)</f>
        <v/>
      </c>
      <c r="O139" s="1" t="s">
        <v>1069</v>
      </c>
      <c r="Q139" s="9" t="s">
        <v>1079</v>
      </c>
      <c r="R139" s="10" t="str">
        <f>INDEX(BD:BD,W135+1)</f>
        <v>このクリーチャーが戦場に出たとき、あなたがコントロールする各狼男は+3/+3の修正を受ける。</v>
      </c>
      <c r="S139" s="11"/>
      <c r="T139" s="11"/>
      <c r="U139" s="11"/>
      <c r="V139" s="12"/>
      <c r="W139" s="16"/>
      <c r="X139" s="8"/>
      <c r="Y139" s="8"/>
      <c r="Z139" s="8"/>
      <c r="AA139" s="30"/>
      <c r="BF139" s="9" t="s">
        <v>1049</v>
      </c>
      <c r="BG139" s="1">
        <v>138</v>
      </c>
    </row>
    <row r="140" spans="1:59">
      <c r="A140" s="1" t="str">
        <f t="shared" si="29"/>
        <v>|テキスト|&gt;|&gt;|&gt;|&gt;|このクリーチャーが戦場に出たとき、あなたがコントロールする各狼男は+3/+3の修正を受ける。|</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このクリーチャーが戦場に出たとき、あなたがコントロールする各狼男は+3/+3の修正を受ける。</v>
      </c>
      <c r="O140" s="1" t="s">
        <v>1069</v>
      </c>
      <c r="Q140" s="14" t="s">
        <v>21</v>
      </c>
      <c r="R140" s="10" t="str">
        <f>INDEX(BE:BE,W135+1)</f>
        <v>When this creature enters the battlefield, each Werewolf you control gets +3/+3.</v>
      </c>
      <c r="S140" s="11" t="s">
        <v>1173</v>
      </c>
      <c r="T140" s="10" t="str">
        <f>IF(X140="","",X140&amp;IF(Y140="",""," "&amp;Y140)&amp;IF(Z140="",""," "&amp;Z140)&amp;IF(AA140="",""," "&amp;AA140))</f>
        <v/>
      </c>
      <c r="U140" s="11"/>
      <c r="V140" s="12"/>
      <c r="W140" s="16" t="s">
        <v>1084</v>
      </c>
      <c r="X140" s="9" t="str">
        <f t="shared" ref="X140:AA140" si="31">IF(ISERROR(IF(LEN(X139)&gt;1,X139,VLOOKUP(X138,$AC:$AD,2,FALSE))),"",IF(LEN(X139)&gt;1,X139,VLOOKUP(X138,$AC:$AD,2,FALSE)))</f>
        <v/>
      </c>
      <c r="Y140" s="9" t="str">
        <f t="shared" si="31"/>
        <v/>
      </c>
      <c r="Z140" s="9" t="str">
        <f t="shared" si="31"/>
        <v/>
      </c>
      <c r="AA140" s="9" t="str">
        <f t="shared" si="31"/>
        <v> </v>
      </c>
      <c r="BF140" s="9" t="s">
        <v>1049</v>
      </c>
      <c r="BG140" s="1">
        <v>139</v>
      </c>
    </row>
    <row r="141" spans="1:59">
      <c r="A141" s="1" t="str">
        <f t="shared" si="29"/>
        <v>|英テキスト|&gt;|&gt;|&gt;|&gt;|When this creature enters the battlefield, each Werewolf you control gets +3/+3.|</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When this creature enters the battlefield, each Werewolf you control gets +3/+3.</v>
      </c>
      <c r="O141" s="1" t="s">
        <v>1069</v>
      </c>
      <c r="Q141" s="9" t="s">
        <v>12</v>
      </c>
      <c r="R141" s="10" t="str">
        <f>IF(INDEX(AX:AX,W135+1)="",0,INDEX(AX:AX,W135+1)&amp;"/"&amp;INDEX(AY:AY,W135+1))</f>
        <v>6/6</v>
      </c>
      <c r="S141" s="11"/>
      <c r="T141" s="11"/>
      <c r="U141" s="11"/>
      <c r="V141" s="12"/>
      <c r="W141" s="16"/>
      <c r="X141" s="9"/>
      <c r="Y141" s="28"/>
      <c r="Z141" s="28"/>
      <c r="AA141" s="29"/>
      <c r="BF141" s="9" t="s">
        <v>1049</v>
      </c>
      <c r="BG141" s="1">
        <v>140</v>
      </c>
    </row>
    <row r="142" spans="1:59">
      <c r="A142" s="1" t="str">
        <f t="shared" si="29"/>
        <v>|PT|&gt;|6/6|シールド数|&gt;||</v>
      </c>
      <c r="B142" s="1" t="s">
        <v>1049</v>
      </c>
      <c r="C142" s="1" t="s">
        <v>1069</v>
      </c>
      <c r="D142" s="1" t="s">
        <v>12</v>
      </c>
      <c r="E142" s="1" t="s">
        <v>1069</v>
      </c>
      <c r="F142" s="1" t="s">
        <v>1083</v>
      </c>
      <c r="G142" s="1" t="s">
        <v>1069</v>
      </c>
      <c r="H142" s="1" t="str">
        <f>IF(R141=0,"",R141)</f>
        <v>6/6</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row>
    <row r="143" spans="1:59">
      <c r="A143" s="1" t="str">
        <f t="shared" si="29"/>
        <v>&amp;br;&amp;br;</v>
      </c>
      <c r="B143" s="1" t="s">
        <v>1049</v>
      </c>
      <c r="C143" s="1" t="s">
        <v>1097</v>
      </c>
      <c r="R143" s="1"/>
      <c r="S143" s="1"/>
      <c r="T143" s="1"/>
      <c r="U143" s="1"/>
      <c r="V143" s="1"/>
      <c r="BF143" s="9" t="s">
        <v>1049</v>
      </c>
      <c r="BG143" s="1">
        <v>142</v>
      </c>
    </row>
    <row r="144" spans="1:59">
      <c r="A144" s="1" t="str">
        <f t="shared" si="29"/>
        <v>#back(text=戻る,left)</v>
      </c>
      <c r="B144" s="1" t="s">
        <v>1049</v>
      </c>
      <c r="C144" s="1" t="s">
        <v>1100</v>
      </c>
      <c r="R144" s="1"/>
      <c r="S144" s="1"/>
      <c r="T144" s="1"/>
      <c r="U144" s="1"/>
      <c r="V144" s="1"/>
      <c r="BF144" s="9" t="s">
        <v>1049</v>
      </c>
      <c r="BG144" s="1">
        <v>143</v>
      </c>
    </row>
    <row r="145" spans="1:59">
      <c r="A145" s="1" t="str">
        <f t="shared" si="29"/>
        <v>&amp;br;</v>
      </c>
      <c r="B145" s="1" t="s">
        <v>1049</v>
      </c>
      <c r="C145" s="1" t="s">
        <v>1048</v>
      </c>
      <c r="R145" s="1"/>
      <c r="S145" s="1"/>
      <c r="T145" s="1"/>
      <c r="U145" s="1"/>
      <c r="V145" s="1"/>
      <c r="BF145" s="9" t="s">
        <v>1049</v>
      </c>
      <c r="BG145" s="1">
        <v>144</v>
      </c>
    </row>
    <row r="146" spans="1:59">
      <c r="A146" s="1" t="str">
        <f t="shared" si="29"/>
        <v>#comment(above,nsize=[15],size=[30],num=[10])</v>
      </c>
      <c r="B146" s="1" t="s">
        <v>1049</v>
      </c>
      <c r="C146" s="1" t="s">
        <v>1108</v>
      </c>
      <c r="R146" s="1"/>
      <c r="S146" s="1"/>
      <c r="T146" s="1"/>
      <c r="U146" s="1"/>
      <c r="V146" s="1"/>
      <c r="BF146" s="9" t="s">
        <v>1049</v>
      </c>
      <c r="BG146" s="1">
        <v>145</v>
      </c>
    </row>
    <row r="147" spans="1:59">
      <c r="A147" s="1" t="str">
        <f t="shared" si="29"/>
        <v>&amp;br;&amp;br;</v>
      </c>
      <c r="B147" s="1" t="s">
        <v>1049</v>
      </c>
      <c r="C147" s="1" t="s">
        <v>1097</v>
      </c>
      <c r="R147" s="1"/>
      <c r="S147" s="1"/>
      <c r="T147" s="1"/>
      <c r="U147" s="1"/>
      <c r="V147" s="1"/>
      <c r="BF147" s="9" t="s">
        <v>1049</v>
      </c>
      <c r="BG147" s="1">
        <v>146</v>
      </c>
    </row>
    <row r="148" spans="1:59">
      <c r="A148" s="1" t="str">
        <f t="shared" si="29"/>
        <v/>
      </c>
      <c r="B148" s="1" t="s">
        <v>1049</v>
      </c>
      <c r="Q148" s="5"/>
      <c r="R148" s="6"/>
      <c r="S148" s="6"/>
      <c r="T148" s="6"/>
      <c r="U148" s="6"/>
      <c r="V148" s="7"/>
      <c r="W148" s="8">
        <v>12</v>
      </c>
      <c r="X148" s="5"/>
      <c r="Y148" s="26"/>
      <c r="Z148" s="26"/>
      <c r="AA148" s="27"/>
      <c r="BF148" s="9" t="s">
        <v>1049</v>
      </c>
      <c r="BG148" s="1">
        <v>147</v>
      </c>
    </row>
    <row r="149" spans="1:59">
      <c r="A149" s="1" t="str">
        <f t="shared" si="29"/>
        <v>*墓後家蜘蛛、イシュカナ/Ishkanah, Grafwidow</v>
      </c>
      <c r="B149" s="1" t="s">
        <v>1049</v>
      </c>
      <c r="C149" s="1" t="str">
        <f>"*"&amp;R149&amp;"/"&amp;T149</f>
        <v>*墓後家蜘蛛、イシュカナ/Ishkanah, Grafwidow</v>
      </c>
      <c r="Q149" s="9" t="s">
        <v>3</v>
      </c>
      <c r="R149" s="10" t="str">
        <f>INDEX(AJ:AJ,W148+1)</f>
        <v>墓後家蜘蛛、イシュカナ</v>
      </c>
      <c r="S149" s="11" t="s">
        <v>4</v>
      </c>
      <c r="T149" s="10" t="str">
        <f>INDEX(AK:AK,W148+1)</f>
        <v>Ishkanah, Grafwidow</v>
      </c>
      <c r="U149" s="11"/>
      <c r="V149" s="12"/>
      <c r="W149" s="13"/>
      <c r="X149" s="9"/>
      <c r="Y149" s="28"/>
      <c r="Z149" s="28"/>
      <c r="AA149" s="29"/>
      <c r="BF149" s="9" t="s">
        <v>1049</v>
      </c>
      <c r="BG149" s="1">
        <v>148</v>
      </c>
    </row>
    <row r="150" spans="1:59">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緑</v>
      </c>
      <c r="S150" s="15" t="s">
        <v>1</v>
      </c>
      <c r="T150" s="10" t="str">
        <f>INDEX(AG:AG,W148+1)</f>
        <v>神話レア</v>
      </c>
      <c r="U150" s="15" t="s">
        <v>2</v>
      </c>
      <c r="V150" s="10">
        <f>INDEX(AI:AI,W148+1)</f>
        <v>21</v>
      </c>
      <c r="W150" s="16"/>
      <c r="X150" s="10" t="str">
        <f>INDEX(AQ:AQ,W148+1)</f>
        <v>到達</v>
      </c>
      <c r="Y150" s="28"/>
      <c r="Z150" s="28"/>
      <c r="AA150" s="29"/>
      <c r="BF150" s="9" t="s">
        <v>1049</v>
      </c>
      <c r="BG150" s="1">
        <v>149</v>
      </c>
    </row>
    <row r="151" spans="1:59">
      <c r="A151" s="1" t="str">
        <f t="shared" si="29"/>
        <v>|色|緑|レアリティ|神話レア|マナコスト|21|</v>
      </c>
      <c r="B151" s="1" t="s">
        <v>1049</v>
      </c>
      <c r="C151" s="1" t="s">
        <v>1069</v>
      </c>
      <c r="D151" s="4" t="s">
        <v>0</v>
      </c>
      <c r="E151" s="1" t="s">
        <v>1069</v>
      </c>
      <c r="F151" s="1" t="str">
        <f>IF(R150=0,"",R150)</f>
        <v>緑</v>
      </c>
      <c r="G151" s="1" t="s">
        <v>1069</v>
      </c>
      <c r="H151" s="4" t="s">
        <v>1073</v>
      </c>
      <c r="I151" s="1" t="s">
        <v>1069</v>
      </c>
      <c r="J151" s="1" t="str">
        <f>IF(T150=0,"",T150)</f>
        <v>神話レア</v>
      </c>
      <c r="K151" s="1" t="s">
        <v>1069</v>
      </c>
      <c r="L151" s="4" t="s">
        <v>1074</v>
      </c>
      <c r="M151" s="1" t="s">
        <v>1069</v>
      </c>
      <c r="N151" s="1">
        <f>IF(V150=0,"",V150)</f>
        <v>21</v>
      </c>
      <c r="O151" s="1" t="s">
        <v>1069</v>
      </c>
      <c r="Q151" s="9" t="s">
        <v>5</v>
      </c>
      <c r="R151" s="10" t="str">
        <f>INDEX(AL:AL,W148+1)</f>
        <v>クリーチャー</v>
      </c>
      <c r="S151" s="15" t="s">
        <v>1075</v>
      </c>
      <c r="T151" s="10" t="str">
        <f>INDEX(AN:AN,W148+1)</f>
        <v>蜘蛛</v>
      </c>
      <c r="U151" s="10">
        <f>INDEX(AO:AO,W148+1)</f>
        <v>0</v>
      </c>
      <c r="V151" s="10">
        <f>INDEX(AP:AP,W148+1)</f>
        <v>0</v>
      </c>
      <c r="W151" s="16"/>
      <c r="X151" s="10" t="str">
        <f>INDEX(AZ:AZ,W148+1)</f>
        <v>到達</v>
      </c>
      <c r="Y151" s="10" t="str">
        <f>INDEX(BA:BA,W148+1)</f>
        <v/>
      </c>
      <c r="Z151" s="10" t="str">
        <f>INDEX(BB:BB,W148+1)</f>
        <v/>
      </c>
      <c r="AA151" s="10">
        <f>INDEX(BC:BC,W148+1)</f>
        <v>0</v>
      </c>
      <c r="BF151" s="9" t="s">
        <v>1049</v>
      </c>
      <c r="BG151" s="1">
        <v>150</v>
      </c>
    </row>
    <row r="152" spans="1:59">
      <c r="A152" s="1" t="str">
        <f t="shared" si="29"/>
        <v>|種別|クリーチャー|サブタイプ|蜘蛛|||</v>
      </c>
      <c r="B152" s="1" t="s">
        <v>1049</v>
      </c>
      <c r="C152" s="1" t="s">
        <v>1069</v>
      </c>
      <c r="D152" s="4" t="s">
        <v>5</v>
      </c>
      <c r="E152" s="1" t="s">
        <v>1069</v>
      </c>
      <c r="F152" s="1" t="str">
        <f>IF(R151=0,"",R151)</f>
        <v>クリーチャー</v>
      </c>
      <c r="G152" s="1" t="s">
        <v>1069</v>
      </c>
      <c r="H152" s="4" t="s">
        <v>1078</v>
      </c>
      <c r="I152" s="1" t="s">
        <v>1069</v>
      </c>
      <c r="J152" s="1" t="str">
        <f>IF(T151=0,"",T151)</f>
        <v>蜘蛛</v>
      </c>
      <c r="K152" s="1" t="s">
        <v>1069</v>
      </c>
      <c r="L152" s="1" t="str">
        <f>IF(U151=0,"",U151)</f>
        <v/>
      </c>
      <c r="M152" s="1" t="s">
        <v>1069</v>
      </c>
      <c r="N152" s="1" t="str">
        <f>IF(V151=0,"",V151)</f>
        <v/>
      </c>
      <c r="O152" s="1" t="s">
        <v>1069</v>
      </c>
      <c r="Q152" s="9" t="s">
        <v>1079</v>
      </c>
      <c r="R152" s="10" t="str">
        <f>INDEX(BD:BD,W148+1)</f>
        <v>到達&amp;br;ジェム1個を起動する：対戦相手はこのクリーチャーのパワーの2倍に等しい点数のダメージを受ける。&amp;br;このクリーチャーが戦場に出たとき、昂揚：到達を持つ1/3の緑の蜘蛛・トークンを3体召喚する。</v>
      </c>
      <c r="S152" s="11"/>
      <c r="T152" s="11"/>
      <c r="U152" s="11"/>
      <c r="V152" s="12"/>
      <c r="W152" s="16"/>
      <c r="X152" s="8"/>
      <c r="Y152" s="8"/>
      <c r="Z152" s="8"/>
      <c r="AA152" s="30"/>
      <c r="BF152" s="9" t="s">
        <v>1049</v>
      </c>
      <c r="BG152" s="1">
        <v>151</v>
      </c>
    </row>
    <row r="153" spans="1:59">
      <c r="A153" s="1" t="str">
        <f t="shared" si="29"/>
        <v>|テキスト|&gt;|&gt;|&gt;|&gt;|到達&amp;br;ジェム1個を起動する：対戦相手はこのクリーチャーのパワーの2倍に等しい点数のダメージを受ける。&amp;br;このクリーチャーが戦場に出たとき、昂揚：到達を持つ1/3の緑の蜘蛛・トークンを3体召喚す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到達&amp;br;ジェム1個を起動する：対戦相手はこのクリーチャーのパワーの2倍に等しい点数のダメージを受ける。&amp;br;このクリーチャーが戦場に出たとき、昂揚：到達を持つ1/3の緑の蜘蛛・トークンを3体召喚する。</v>
      </c>
      <c r="O153" s="1" t="s">
        <v>1069</v>
      </c>
      <c r="Q153" s="14" t="s">
        <v>21</v>
      </c>
      <c r="R153" s="10" t="str">
        <f>INDEX(BE:BE,W148+1)</f>
        <v>Activate 1: Your opponent takes damage equal to this creature's power times 2.&amp;br;When this creature enters the battlefield, Delirium : Summon 3 1/3 Green Spider tokens with Reach.</v>
      </c>
      <c r="S153" s="11" t="s">
        <v>1173</v>
      </c>
      <c r="T153" s="10" t="str">
        <f>IF(X153="","",X153&amp;IF(Y153="",""," "&amp;Y153)&amp;IF(Z153="",""," "&amp;Z153)&amp;IF(AA153="",""," "&amp;AA153))</f>
        <v>Reach  </v>
      </c>
      <c r="U153" s="11"/>
      <c r="V153" s="12"/>
      <c r="W153" s="16" t="s">
        <v>1084</v>
      </c>
      <c r="X153" s="9" t="str">
        <f t="shared" ref="X153:AA153" si="33">IF(ISERROR(IF(LEN(X152)&gt;1,X152,VLOOKUP(X151,$AC:$AD,2,FALSE))),"",IF(LEN(X152)&gt;1,X152,VLOOKUP(X151,$AC:$AD,2,FALSE)))</f>
        <v>Reach</v>
      </c>
      <c r="Y153" s="9" t="str">
        <f t="shared" si="33"/>
        <v/>
      </c>
      <c r="Z153" s="9" t="str">
        <f t="shared" si="33"/>
        <v/>
      </c>
      <c r="AA153" s="9" t="str">
        <f t="shared" si="33"/>
        <v> </v>
      </c>
      <c r="BF153" s="9" t="s">
        <v>1049</v>
      </c>
      <c r="BG153" s="1">
        <v>152</v>
      </c>
    </row>
    <row r="154" spans="1:59">
      <c r="A154" s="1" t="str">
        <f t="shared" si="29"/>
        <v>|英テキスト|&gt;|&gt;|&gt;|&gt;|Reach  &amp;br;Activate 1: Your opponent takes damage equal to this creature's power times 2.&amp;br;When this creature enters the battlefield, Delirium : Summon 3 1/3 Green Spider tokens with Reach.|</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Reach  &amp;br;Activate 1: Your opponent takes damage equal to this creature's power times 2.&amp;br;When this creature enters the battlefield, Delirium : Summon 3 1/3 Green Spider tokens with Reach.</v>
      </c>
      <c r="O154" s="1" t="s">
        <v>1069</v>
      </c>
      <c r="Q154" s="9" t="s">
        <v>12</v>
      </c>
      <c r="R154" s="10" t="str">
        <f>IF(INDEX(AX:AX,W148+1)="",0,INDEX(AX:AX,W148+1)&amp;"/"&amp;INDEX(AY:AY,W148+1))</f>
        <v>7/9</v>
      </c>
      <c r="S154" s="11"/>
      <c r="T154" s="11"/>
      <c r="U154" s="11"/>
      <c r="V154" s="12"/>
      <c r="W154" s="16"/>
      <c r="X154" s="9"/>
      <c r="Y154" s="28"/>
      <c r="Z154" s="28"/>
      <c r="AA154" s="29"/>
      <c r="BF154" s="9" t="s">
        <v>1049</v>
      </c>
      <c r="BG154" s="1">
        <v>153</v>
      </c>
    </row>
    <row r="155" spans="1:59">
      <c r="A155" s="1" t="str">
        <f t="shared" si="29"/>
        <v>|PT|&gt;|7/9|シールド数|&gt;||</v>
      </c>
      <c r="B155" s="1" t="s">
        <v>1049</v>
      </c>
      <c r="C155" s="1" t="s">
        <v>1069</v>
      </c>
      <c r="D155" s="1" t="s">
        <v>12</v>
      </c>
      <c r="E155" s="1" t="s">
        <v>1069</v>
      </c>
      <c r="F155" s="1" t="s">
        <v>1083</v>
      </c>
      <c r="G155" s="1" t="s">
        <v>1069</v>
      </c>
      <c r="H155" s="1" t="str">
        <f>IF(R154=0,"",R154)</f>
        <v>7/9</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row>
    <row r="156" spans="1:59">
      <c r="A156" s="1" t="str">
        <f t="shared" si="29"/>
        <v>&amp;br;&amp;br;</v>
      </c>
      <c r="B156" s="1" t="s">
        <v>1049</v>
      </c>
      <c r="C156" s="1" t="s">
        <v>1097</v>
      </c>
      <c r="R156" s="1"/>
      <c r="S156" s="1"/>
      <c r="T156" s="1"/>
      <c r="U156" s="1"/>
      <c r="V156" s="1"/>
      <c r="BF156" s="9" t="s">
        <v>1049</v>
      </c>
      <c r="BG156" s="1">
        <v>155</v>
      </c>
    </row>
    <row r="157" spans="1:59">
      <c r="A157" s="1" t="str">
        <f t="shared" si="29"/>
        <v>#back(text=戻る,left)</v>
      </c>
      <c r="B157" s="1" t="s">
        <v>1049</v>
      </c>
      <c r="C157" s="1" t="s">
        <v>1100</v>
      </c>
      <c r="R157" s="1"/>
      <c r="S157" s="1"/>
      <c r="T157" s="1"/>
      <c r="U157" s="1"/>
      <c r="V157" s="1"/>
      <c r="BF157" s="9" t="s">
        <v>1049</v>
      </c>
      <c r="BG157" s="1">
        <v>156</v>
      </c>
    </row>
    <row r="158" spans="1:59">
      <c r="A158" s="1" t="str">
        <f t="shared" si="29"/>
        <v>&amp;br;</v>
      </c>
      <c r="B158" s="1" t="s">
        <v>1049</v>
      </c>
      <c r="C158" s="1" t="s">
        <v>1048</v>
      </c>
      <c r="R158" s="1"/>
      <c r="S158" s="1"/>
      <c r="T158" s="1"/>
      <c r="U158" s="1"/>
      <c r="V158" s="1"/>
      <c r="BF158" s="9" t="s">
        <v>1049</v>
      </c>
      <c r="BG158" s="1">
        <v>157</v>
      </c>
    </row>
    <row r="159" spans="1:59">
      <c r="A159" s="1" t="str">
        <f t="shared" si="29"/>
        <v>#comment(above,nsize=[15],size=[30],num=[10])</v>
      </c>
      <c r="B159" s="1" t="s">
        <v>1049</v>
      </c>
      <c r="C159" s="1" t="s">
        <v>1108</v>
      </c>
      <c r="R159" s="1"/>
      <c r="S159" s="1"/>
      <c r="T159" s="1"/>
      <c r="U159" s="1"/>
      <c r="V159" s="1"/>
      <c r="BF159" s="9" t="s">
        <v>1049</v>
      </c>
      <c r="BG159" s="1">
        <v>158</v>
      </c>
    </row>
    <row r="160" spans="1:59">
      <c r="A160" s="1" t="str">
        <f t="shared" si="29"/>
        <v>&amp;br;&amp;br;</v>
      </c>
      <c r="B160" s="1" t="s">
        <v>1049</v>
      </c>
      <c r="C160" s="1" t="s">
        <v>1097</v>
      </c>
      <c r="R160" s="1"/>
      <c r="S160" s="1"/>
      <c r="T160" s="1"/>
      <c r="U160" s="1"/>
      <c r="V160" s="1"/>
      <c r="BF160" s="9" t="s">
        <v>1049</v>
      </c>
      <c r="BG160" s="1">
        <v>159</v>
      </c>
    </row>
    <row r="161" spans="1:59">
      <c r="A161" s="1" t="str">
        <f t="shared" si="29"/>
        <v/>
      </c>
      <c r="B161" s="1" t="s">
        <v>1049</v>
      </c>
      <c r="Q161" s="5"/>
      <c r="R161" s="6"/>
      <c r="S161" s="6"/>
      <c r="T161" s="6"/>
      <c r="U161" s="6"/>
      <c r="V161" s="7"/>
      <c r="W161" s="8">
        <v>13</v>
      </c>
      <c r="X161" s="5"/>
      <c r="Y161" s="26"/>
      <c r="Z161" s="26"/>
      <c r="AA161" s="27"/>
      <c r="BF161" s="9" t="s">
        <v>1049</v>
      </c>
      <c r="BG161" s="1">
        <v>160</v>
      </c>
    </row>
    <row r="162" spans="1:59">
      <c r="A162" s="1" t="str">
        <f t="shared" si="29"/>
        <v>*0/0</v>
      </c>
      <c r="B162" s="1" t="s">
        <v>1049</v>
      </c>
      <c r="C162" s="1" t="str">
        <f>"*"&amp;R162&amp;"/"&amp;T162</f>
        <v>*0/0</v>
      </c>
      <c r="Q162" s="9" t="s">
        <v>3</v>
      </c>
      <c r="R162" s="10">
        <f>INDEX(AJ:AJ,W161+1)</f>
        <v>0</v>
      </c>
      <c r="S162" s="11" t="s">
        <v>4</v>
      </c>
      <c r="T162" s="10">
        <f>INDEX(AK:AK,W161+1)</f>
        <v>0</v>
      </c>
      <c r="U162" s="11"/>
      <c r="V162" s="12"/>
      <c r="W162" s="13"/>
      <c r="X162" s="9"/>
      <c r="Y162" s="28"/>
      <c r="Z162" s="28"/>
      <c r="AA162" s="29"/>
      <c r="BF162" s="9" t="s">
        <v>1049</v>
      </c>
      <c r="BG162" s="1">
        <v>161</v>
      </c>
    </row>
    <row r="163" spans="1:59">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緑</v>
      </c>
      <c r="S163" s="15" t="s">
        <v>1</v>
      </c>
      <c r="T163" s="10">
        <f>INDEX(AG:AG,W161+1)</f>
        <v>0</v>
      </c>
      <c r="U163" s="15" t="s">
        <v>2</v>
      </c>
      <c r="V163" s="10">
        <f>INDEX(AI:AI,W161+1)</f>
        <v>0</v>
      </c>
      <c r="W163" s="16"/>
      <c r="X163" s="10">
        <f>INDEX(AQ:AQ,W161+1)</f>
        <v>0</v>
      </c>
      <c r="Y163" s="28"/>
      <c r="Z163" s="28"/>
      <c r="AA163" s="29"/>
      <c r="BF163" s="9" t="s">
        <v>1049</v>
      </c>
      <c r="BG163" s="1">
        <v>162</v>
      </c>
    </row>
    <row r="164" spans="1:59">
      <c r="A164" s="1" t="str">
        <f t="shared" si="29"/>
        <v>|色|緑|レアリティ||マナコスト||</v>
      </c>
      <c r="B164" s="1" t="s">
        <v>1049</v>
      </c>
      <c r="C164" s="1" t="s">
        <v>1069</v>
      </c>
      <c r="D164" s="4" t="s">
        <v>0</v>
      </c>
      <c r="E164" s="1" t="s">
        <v>1069</v>
      </c>
      <c r="F164" s="1" t="str">
        <f>IF(R163=0,"",R163)</f>
        <v>緑</v>
      </c>
      <c r="G164" s="1" t="s">
        <v>1069</v>
      </c>
      <c r="H164" s="4" t="s">
        <v>1073</v>
      </c>
      <c r="I164" s="1" t="s">
        <v>1069</v>
      </c>
      <c r="J164" s="1" t="str">
        <f>IF(T163=0,"",T163)</f>
        <v/>
      </c>
      <c r="K164" s="1" t="s">
        <v>1069</v>
      </c>
      <c r="L164" s="4" t="s">
        <v>1074</v>
      </c>
      <c r="M164" s="1" t="s">
        <v>1069</v>
      </c>
      <c r="N164" s="1" t="str">
        <f>IF(V163=0,"",V163)</f>
        <v/>
      </c>
      <c r="O164" s="1" t="s">
        <v>1069</v>
      </c>
      <c r="Q164" s="9" t="s">
        <v>5</v>
      </c>
      <c r="R164" s="10">
        <f>INDEX(AL:AL,W161+1)</f>
        <v>0</v>
      </c>
      <c r="S164" s="15" t="s">
        <v>1075</v>
      </c>
      <c r="T164" s="10">
        <f>INDEX(AN:AN,W161+1)</f>
        <v>0</v>
      </c>
      <c r="U164" s="10">
        <f>INDEX(AO:AO,W161+1)</f>
        <v>0</v>
      </c>
      <c r="V164" s="10">
        <f>INDEX(AP:AP,W161+1)</f>
        <v>0</v>
      </c>
      <c r="W164" s="16"/>
      <c r="X164" s="10" t="str">
        <f>INDEX(AZ:AZ,W161+1)</f>
        <v/>
      </c>
      <c r="Y164" s="10" t="str">
        <f>INDEX(BA:BA,W161+1)</f>
        <v/>
      </c>
      <c r="Z164" s="10" t="str">
        <f>INDEX(BB:BB,W161+1)</f>
        <v/>
      </c>
      <c r="AA164" s="10">
        <f>INDEX(BC:BC,W161+1)</f>
        <v>0</v>
      </c>
      <c r="BF164" s="9" t="s">
        <v>1049</v>
      </c>
      <c r="BG164" s="1">
        <v>163</v>
      </c>
    </row>
    <row r="165" spans="1:59">
      <c r="A165" s="1" t="str">
        <f t="shared" si="29"/>
        <v>|種別||サブタイプ||||</v>
      </c>
      <c r="B165" s="1" t="s">
        <v>1049</v>
      </c>
      <c r="C165" s="1" t="s">
        <v>1069</v>
      </c>
      <c r="D165" s="4" t="s">
        <v>5</v>
      </c>
      <c r="E165" s="1" t="s">
        <v>1069</v>
      </c>
      <c r="F165" s="1" t="str">
        <f>IF(R164=0,"",R164)</f>
        <v/>
      </c>
      <c r="G165" s="1" t="s">
        <v>1069</v>
      </c>
      <c r="H165" s="4" t="s">
        <v>1078</v>
      </c>
      <c r="I165" s="1" t="s">
        <v>1069</v>
      </c>
      <c r="J165" s="1" t="str">
        <f>IF(T164=0,"",T164)</f>
        <v/>
      </c>
      <c r="K165" s="1" t="s">
        <v>1069</v>
      </c>
      <c r="L165" s="1" t="str">
        <f>IF(U164=0,"",U164)</f>
        <v/>
      </c>
      <c r="M165" s="1" t="s">
        <v>1069</v>
      </c>
      <c r="N165" s="1" t="str">
        <f>IF(V164=0,"",V164)</f>
        <v/>
      </c>
      <c r="O165" s="1" t="s">
        <v>1069</v>
      </c>
      <c r="Q165" s="9" t="s">
        <v>1079</v>
      </c>
      <c r="R165" s="10" t="str">
        <f>INDEX(BD:BD,W161+1)</f>
        <v/>
      </c>
      <c r="S165" s="11"/>
      <c r="T165" s="11"/>
      <c r="U165" s="11"/>
      <c r="V165" s="12"/>
      <c r="W165" s="16"/>
      <c r="X165" s="8"/>
      <c r="Y165" s="8"/>
      <c r="Z165" s="8"/>
      <c r="AA165" s="30"/>
      <c r="BF165" s="9" t="s">
        <v>1049</v>
      </c>
      <c r="BG165" s="1">
        <v>164</v>
      </c>
    </row>
    <row r="166" spans="1:59">
      <c r="A166" s="1" t="str">
        <f t="shared" si="29"/>
        <v>|テキスト|&gt;|&gt;|&gt;|&gt;||</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
      </c>
      <c r="O166" s="1" t="s">
        <v>1069</v>
      </c>
      <c r="Q166" s="14" t="s">
        <v>21</v>
      </c>
      <c r="R166" s="10" t="str">
        <f>INDEX(BE:BE,W161+1)</f>
        <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row>
    <row r="167" spans="1:59">
      <c r="A167" s="1" t="str">
        <f t="shared" si="29"/>
        <v>|英テキスト|&gt;|&gt;|&gt;|&gt;||</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
      </c>
      <c r="O167" s="1" t="s">
        <v>1069</v>
      </c>
      <c r="Q167" s="9" t="s">
        <v>12</v>
      </c>
      <c r="R167" s="10">
        <f>IF(INDEX(AX:AX,W161+1)="",0,INDEX(AX:AX,W161+1)&amp;"/"&amp;INDEX(AY:AY,W161+1))</f>
        <v>0</v>
      </c>
      <c r="S167" s="11"/>
      <c r="T167" s="11"/>
      <c r="U167" s="11"/>
      <c r="V167" s="12"/>
      <c r="W167" s="16"/>
      <c r="X167" s="9"/>
      <c r="Y167" s="28"/>
      <c r="Z167" s="28"/>
      <c r="AA167" s="29"/>
      <c r="BF167" s="9" t="s">
        <v>1049</v>
      </c>
      <c r="BG167" s="1">
        <v>166</v>
      </c>
    </row>
    <row r="168" spans="1:59">
      <c r="A168" s="1" t="str">
        <f t="shared" si="29"/>
        <v>|PT|&gt;||シールド数|&gt;||</v>
      </c>
      <c r="B168" s="1" t="s">
        <v>1049</v>
      </c>
      <c r="C168" s="1" t="s">
        <v>1069</v>
      </c>
      <c r="D168" s="1" t="s">
        <v>12</v>
      </c>
      <c r="E168" s="1" t="s">
        <v>1069</v>
      </c>
      <c r="F168" s="1" t="s">
        <v>1083</v>
      </c>
      <c r="G168" s="1" t="s">
        <v>1069</v>
      </c>
      <c r="H168" s="1" t="str">
        <f>IF(R167=0,"",R167)</f>
        <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row>
    <row r="169" spans="1:59">
      <c r="A169" s="1" t="str">
        <f t="shared" si="29"/>
        <v>&amp;br;&amp;br;</v>
      </c>
      <c r="B169" s="1" t="s">
        <v>1049</v>
      </c>
      <c r="C169" s="1" t="s">
        <v>1097</v>
      </c>
      <c r="R169" s="1"/>
      <c r="S169" s="1"/>
      <c r="T169" s="1"/>
      <c r="U169" s="1"/>
      <c r="V169" s="1"/>
      <c r="BF169" s="9" t="s">
        <v>1049</v>
      </c>
      <c r="BG169" s="1">
        <v>168</v>
      </c>
    </row>
    <row r="170" spans="1:59">
      <c r="A170" s="1" t="str">
        <f t="shared" si="29"/>
        <v>#back(text=戻る,left)</v>
      </c>
      <c r="B170" s="1" t="s">
        <v>1049</v>
      </c>
      <c r="C170" s="1" t="s">
        <v>1100</v>
      </c>
      <c r="R170" s="1"/>
      <c r="S170" s="1"/>
      <c r="T170" s="1"/>
      <c r="U170" s="1"/>
      <c r="V170" s="1"/>
      <c r="BF170" s="9" t="s">
        <v>1049</v>
      </c>
      <c r="BG170" s="1">
        <v>169</v>
      </c>
    </row>
    <row r="171" spans="1:59">
      <c r="A171" s="1" t="str">
        <f t="shared" si="29"/>
        <v>&amp;br;</v>
      </c>
      <c r="B171" s="1" t="s">
        <v>1049</v>
      </c>
      <c r="C171" s="1" t="s">
        <v>1048</v>
      </c>
      <c r="R171" s="1"/>
      <c r="S171" s="1"/>
      <c r="T171" s="1"/>
      <c r="U171" s="1"/>
      <c r="V171" s="1"/>
      <c r="BF171" s="9" t="s">
        <v>1049</v>
      </c>
      <c r="BG171" s="1">
        <v>170</v>
      </c>
    </row>
    <row r="172" spans="1:59">
      <c r="A172" s="1" t="str">
        <f t="shared" si="29"/>
        <v>#comment(above,nsize=[15],size=[30],num=[10])</v>
      </c>
      <c r="B172" s="1" t="s">
        <v>1049</v>
      </c>
      <c r="C172" s="1" t="s">
        <v>1108</v>
      </c>
      <c r="R172" s="1"/>
      <c r="S172" s="1"/>
      <c r="T172" s="1"/>
      <c r="U172" s="1"/>
      <c r="V172" s="1"/>
      <c r="BF172" s="9" t="s">
        <v>1049</v>
      </c>
      <c r="BG172" s="1">
        <v>171</v>
      </c>
    </row>
    <row r="173" spans="1:59">
      <c r="A173" s="1" t="str">
        <f t="shared" si="29"/>
        <v>&amp;br;&amp;br;</v>
      </c>
      <c r="B173" s="1" t="s">
        <v>1049</v>
      </c>
      <c r="C173" s="1" t="s">
        <v>1097</v>
      </c>
      <c r="R173" s="1"/>
      <c r="S173" s="1"/>
      <c r="T173" s="1"/>
      <c r="U173" s="1"/>
      <c r="V173" s="1"/>
      <c r="BF173" s="9" t="s">
        <v>1049</v>
      </c>
      <c r="BG173" s="1">
        <v>172</v>
      </c>
    </row>
    <row r="174" spans="1:59">
      <c r="A174" s="1" t="str">
        <f t="shared" si="29"/>
        <v/>
      </c>
      <c r="B174" s="1" t="s">
        <v>1049</v>
      </c>
      <c r="Q174" s="5"/>
      <c r="R174" s="6"/>
      <c r="S174" s="6"/>
      <c r="T174" s="6"/>
      <c r="U174" s="6"/>
      <c r="V174" s="7"/>
      <c r="W174" s="8">
        <v>14</v>
      </c>
      <c r="X174" s="5"/>
      <c r="Y174" s="26"/>
      <c r="Z174" s="26"/>
      <c r="AA174" s="27"/>
      <c r="BF174" s="9" t="s">
        <v>1049</v>
      </c>
      <c r="BG174" s="1">
        <v>173</v>
      </c>
    </row>
    <row r="175" spans="1:59">
      <c r="A175" s="1" t="str">
        <f t="shared" si="29"/>
        <v>*0/0</v>
      </c>
      <c r="B175" s="1" t="s">
        <v>1049</v>
      </c>
      <c r="C175" s="1" t="str">
        <f>"*"&amp;R175&amp;"/"&amp;T175</f>
        <v>*0/0</v>
      </c>
      <c r="Q175" s="9" t="s">
        <v>3</v>
      </c>
      <c r="R175" s="10">
        <f>INDEX(AJ:AJ,W174+1)</f>
        <v>0</v>
      </c>
      <c r="S175" s="11" t="s">
        <v>4</v>
      </c>
      <c r="T175" s="10">
        <f>INDEX(AK:AK,W174+1)</f>
        <v>0</v>
      </c>
      <c r="U175" s="11"/>
      <c r="V175" s="12"/>
      <c r="W175" s="13"/>
      <c r="X175" s="9"/>
      <c r="Y175" s="28"/>
      <c r="Z175" s="28"/>
      <c r="AA175" s="29"/>
      <c r="BF175" s="9" t="s">
        <v>1049</v>
      </c>
      <c r="BG175" s="1">
        <v>174</v>
      </c>
    </row>
    <row r="176" spans="1:59">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緑</v>
      </c>
      <c r="S176" s="15" t="s">
        <v>1</v>
      </c>
      <c r="T176" s="10">
        <f>INDEX(AG:AG,W174+1)</f>
        <v>0</v>
      </c>
      <c r="U176" s="15" t="s">
        <v>2</v>
      </c>
      <c r="V176" s="10">
        <f>INDEX(AI:AI,W174+1)</f>
        <v>0</v>
      </c>
      <c r="W176" s="16"/>
      <c r="X176" s="10">
        <f>INDEX(AQ:AQ,W174+1)</f>
        <v>0</v>
      </c>
      <c r="Y176" s="28"/>
      <c r="Z176" s="28"/>
      <c r="AA176" s="29"/>
      <c r="BF176" s="9" t="s">
        <v>1049</v>
      </c>
      <c r="BG176" s="1">
        <v>175</v>
      </c>
    </row>
    <row r="177" spans="1:59">
      <c r="A177" s="1" t="str">
        <f t="shared" si="29"/>
        <v>|色|緑|レアリティ||マナコスト||</v>
      </c>
      <c r="B177" s="1" t="s">
        <v>1049</v>
      </c>
      <c r="C177" s="1" t="s">
        <v>1069</v>
      </c>
      <c r="D177" s="4" t="s">
        <v>0</v>
      </c>
      <c r="E177" s="1" t="s">
        <v>1069</v>
      </c>
      <c r="F177" s="1" t="str">
        <f>IF(R176=0,"",R176)</f>
        <v>緑</v>
      </c>
      <c r="G177" s="1" t="s">
        <v>1069</v>
      </c>
      <c r="H177" s="4" t="s">
        <v>1073</v>
      </c>
      <c r="I177" s="1" t="s">
        <v>1069</v>
      </c>
      <c r="J177" s="1" t="str">
        <f>IF(T176=0,"",T176)</f>
        <v/>
      </c>
      <c r="K177" s="1" t="s">
        <v>1069</v>
      </c>
      <c r="L177" s="4" t="s">
        <v>1074</v>
      </c>
      <c r="M177" s="1" t="s">
        <v>1069</v>
      </c>
      <c r="N177" s="1" t="str">
        <f>IF(V176=0,"",V176)</f>
        <v/>
      </c>
      <c r="O177" s="1" t="s">
        <v>1069</v>
      </c>
      <c r="Q177" s="9" t="s">
        <v>5</v>
      </c>
      <c r="R177" s="10">
        <f>INDEX(AL:AL,W174+1)</f>
        <v>0</v>
      </c>
      <c r="S177" s="15" t="s">
        <v>1075</v>
      </c>
      <c r="T177" s="10">
        <f>INDEX(AN:AN,W174+1)</f>
        <v>0</v>
      </c>
      <c r="U177" s="10">
        <f>INDEX(AO:AO,W174+1)</f>
        <v>0</v>
      </c>
      <c r="V177" s="10">
        <f>INDEX(AP:AP,W174+1)</f>
        <v>0</v>
      </c>
      <c r="W177" s="16"/>
      <c r="X177" s="10" t="str">
        <f>INDEX(AZ:AZ,W174+1)</f>
        <v/>
      </c>
      <c r="Y177" s="10" t="str">
        <f>INDEX(BA:BA,W174+1)</f>
        <v/>
      </c>
      <c r="Z177" s="10" t="str">
        <f>INDEX(BB:BB,W174+1)</f>
        <v/>
      </c>
      <c r="AA177" s="10">
        <f>INDEX(BC:BC,W174+1)</f>
        <v>0</v>
      </c>
      <c r="BF177" s="9" t="s">
        <v>1049</v>
      </c>
      <c r="BG177" s="1">
        <v>176</v>
      </c>
    </row>
    <row r="178" spans="1:59">
      <c r="A178" s="1" t="str">
        <f t="shared" si="29"/>
        <v>|種別||サブタイプ||||</v>
      </c>
      <c r="B178" s="1" t="s">
        <v>1049</v>
      </c>
      <c r="C178" s="1" t="s">
        <v>1069</v>
      </c>
      <c r="D178" s="4" t="s">
        <v>5</v>
      </c>
      <c r="E178" s="1" t="s">
        <v>1069</v>
      </c>
      <c r="F178" s="1" t="str">
        <f>IF(R177=0,"",R177)</f>
        <v/>
      </c>
      <c r="G178" s="1" t="s">
        <v>1069</v>
      </c>
      <c r="H178" s="4" t="s">
        <v>1078</v>
      </c>
      <c r="I178" s="1" t="s">
        <v>1069</v>
      </c>
      <c r="J178" s="1" t="str">
        <f>IF(T177=0,"",T177)</f>
        <v/>
      </c>
      <c r="K178" s="1" t="s">
        <v>1069</v>
      </c>
      <c r="L178" s="1" t="str">
        <f>IF(U177=0,"",U177)</f>
        <v/>
      </c>
      <c r="M178" s="1" t="s">
        <v>1069</v>
      </c>
      <c r="N178" s="1" t="str">
        <f>IF(V177=0,"",V177)</f>
        <v/>
      </c>
      <c r="O178" s="1" t="s">
        <v>1069</v>
      </c>
      <c r="Q178" s="9" t="s">
        <v>1079</v>
      </c>
      <c r="R178" s="10" t="str">
        <f>INDEX(BD:BD,W174+1)</f>
        <v/>
      </c>
      <c r="S178" s="11"/>
      <c r="T178" s="11"/>
      <c r="U178" s="11"/>
      <c r="V178" s="12"/>
      <c r="W178" s="16"/>
      <c r="X178" s="8"/>
      <c r="Y178" s="8"/>
      <c r="Z178" s="8"/>
      <c r="AA178" s="30"/>
      <c r="BF178" s="9" t="s">
        <v>1049</v>
      </c>
      <c r="BG178" s="1">
        <v>177</v>
      </c>
    </row>
    <row r="179" spans="1:59">
      <c r="A179" s="1" t="str">
        <f t="shared" si="29"/>
        <v>|テキスト|&gt;|&gt;|&gt;|&gt;||</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
      </c>
      <c r="O179" s="1" t="s">
        <v>1069</v>
      </c>
      <c r="Q179" s="14" t="s">
        <v>21</v>
      </c>
      <c r="R179" s="10" t="str">
        <f>INDEX(BE:BE,W174+1)</f>
        <v/>
      </c>
      <c r="S179" s="11" t="s">
        <v>1173</v>
      </c>
      <c r="T179" s="10" t="str">
        <f>IF(X179="","",X179&amp;IF(Y179="",""," "&amp;Y179)&amp;IF(Z179="",""," "&amp;Z179)&amp;IF(AA179="",""," "&amp;AA179))</f>
        <v/>
      </c>
      <c r="U179" s="11"/>
      <c r="V179" s="12"/>
      <c r="W179" s="16" t="s">
        <v>1084</v>
      </c>
      <c r="X179" s="9" t="str">
        <f t="shared" ref="X179:AA179" si="37">IF(ISERROR(IF(LEN(X178)&gt;1,X178,VLOOKUP(X177,$AC:$AD,2,FALSE))),"",IF(LEN(X178)&gt;1,X178,VLOOKUP(X177,$AC:$AD,2,FALSE)))</f>
        <v/>
      </c>
      <c r="Y179" s="9" t="str">
        <f t="shared" si="37"/>
        <v/>
      </c>
      <c r="Z179" s="9" t="str">
        <f t="shared" si="37"/>
        <v/>
      </c>
      <c r="AA179" s="9" t="str">
        <f t="shared" si="37"/>
        <v> </v>
      </c>
      <c r="BF179" s="9" t="s">
        <v>1049</v>
      </c>
      <c r="BG179" s="1">
        <v>178</v>
      </c>
    </row>
    <row r="180" spans="1:59">
      <c r="A180" s="1" t="str">
        <f t="shared" si="29"/>
        <v>|英テキスト|&gt;|&gt;|&gt;|&gt;||</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
      </c>
      <c r="O180" s="1" t="s">
        <v>1069</v>
      </c>
      <c r="Q180" s="9" t="s">
        <v>12</v>
      </c>
      <c r="R180" s="10">
        <f>IF(INDEX(AX:AX,W174+1)="",0,INDEX(AX:AX,W174+1)&amp;"/"&amp;INDEX(AY:AY,W174+1))</f>
        <v>0</v>
      </c>
      <c r="S180" s="11"/>
      <c r="T180" s="11"/>
      <c r="U180" s="11"/>
      <c r="V180" s="12"/>
      <c r="W180" s="16"/>
      <c r="X180" s="9"/>
      <c r="Y180" s="28"/>
      <c r="Z180" s="28"/>
      <c r="AA180" s="29"/>
      <c r="BF180" s="9" t="s">
        <v>1049</v>
      </c>
      <c r="BG180" s="1">
        <v>179</v>
      </c>
    </row>
    <row r="181" spans="1:59">
      <c r="A181" s="1" t="str">
        <f t="shared" si="29"/>
        <v>|PT|&gt;||シールド数|&gt;||</v>
      </c>
      <c r="B181" s="1" t="s">
        <v>1049</v>
      </c>
      <c r="C181" s="1" t="s">
        <v>1069</v>
      </c>
      <c r="D181" s="1" t="s">
        <v>12</v>
      </c>
      <c r="E181" s="1" t="s">
        <v>1069</v>
      </c>
      <c r="F181" s="1" t="s">
        <v>1083</v>
      </c>
      <c r="G181" s="1" t="s">
        <v>1069</v>
      </c>
      <c r="H181" s="1" t="str">
        <f>IF(R180=0,"",R180)</f>
        <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row>
    <row r="182" spans="1:59">
      <c r="A182" s="1" t="str">
        <f t="shared" si="29"/>
        <v>&amp;br;&amp;br;</v>
      </c>
      <c r="B182" s="1" t="s">
        <v>1049</v>
      </c>
      <c r="C182" s="1" t="s">
        <v>1097</v>
      </c>
      <c r="R182" s="1"/>
      <c r="S182" s="1"/>
      <c r="T182" s="1"/>
      <c r="U182" s="1"/>
      <c r="V182" s="1"/>
      <c r="BF182" s="9" t="s">
        <v>1049</v>
      </c>
      <c r="BG182" s="1">
        <v>181</v>
      </c>
    </row>
    <row r="183" spans="1:59">
      <c r="A183" s="1" t="str">
        <f t="shared" si="29"/>
        <v>#back(text=戻る,left)</v>
      </c>
      <c r="B183" s="1" t="s">
        <v>1049</v>
      </c>
      <c r="C183" s="1" t="s">
        <v>1100</v>
      </c>
      <c r="R183" s="1"/>
      <c r="S183" s="1"/>
      <c r="T183" s="1"/>
      <c r="U183" s="1"/>
      <c r="V183" s="1"/>
      <c r="BF183" s="9" t="s">
        <v>1049</v>
      </c>
      <c r="BG183" s="1">
        <v>182</v>
      </c>
    </row>
    <row r="184" spans="1:59">
      <c r="A184" s="1" t="str">
        <f t="shared" si="29"/>
        <v>&amp;br;</v>
      </c>
      <c r="B184" s="1" t="s">
        <v>1049</v>
      </c>
      <c r="C184" s="1" t="s">
        <v>1048</v>
      </c>
      <c r="R184" s="1"/>
      <c r="S184" s="1"/>
      <c r="T184" s="1"/>
      <c r="U184" s="1"/>
      <c r="V184" s="1"/>
      <c r="BF184" s="9" t="s">
        <v>1049</v>
      </c>
      <c r="BG184" s="1">
        <v>183</v>
      </c>
    </row>
    <row r="185" spans="1:59">
      <c r="A185" s="1" t="str">
        <f t="shared" si="29"/>
        <v>#comment(above,nsize=[15],size=[30],num=[10])</v>
      </c>
      <c r="B185" s="1" t="s">
        <v>1049</v>
      </c>
      <c r="C185" s="1" t="s">
        <v>1108</v>
      </c>
      <c r="R185" s="1"/>
      <c r="S185" s="1"/>
      <c r="T185" s="1"/>
      <c r="U185" s="1"/>
      <c r="V185" s="1"/>
      <c r="BF185" s="9" t="s">
        <v>1049</v>
      </c>
      <c r="BG185" s="1">
        <v>184</v>
      </c>
    </row>
    <row r="186" spans="1:59">
      <c r="A186" s="1" t="str">
        <f t="shared" si="29"/>
        <v>&amp;br;&amp;br;</v>
      </c>
      <c r="B186" s="1" t="s">
        <v>1049</v>
      </c>
      <c r="C186" s="1" t="s">
        <v>1097</v>
      </c>
      <c r="R186" s="1"/>
      <c r="S186" s="1"/>
      <c r="T186" s="1"/>
      <c r="U186" s="1"/>
      <c r="V186" s="1"/>
      <c r="BF186" s="9" t="s">
        <v>1049</v>
      </c>
      <c r="BG186" s="1">
        <v>185</v>
      </c>
    </row>
    <row r="187" spans="1:59">
      <c r="A187" s="1" t="str">
        <f t="shared" si="29"/>
        <v/>
      </c>
      <c r="B187" s="1" t="s">
        <v>1049</v>
      </c>
      <c r="Q187" s="5"/>
      <c r="R187" s="6"/>
      <c r="S187" s="6"/>
      <c r="T187" s="6"/>
      <c r="U187" s="6"/>
      <c r="V187" s="7"/>
      <c r="W187" s="8">
        <v>15</v>
      </c>
      <c r="X187" s="5"/>
      <c r="Y187" s="26"/>
      <c r="Z187" s="26"/>
      <c r="AA187" s="27"/>
      <c r="BF187" s="9" t="s">
        <v>1049</v>
      </c>
      <c r="BG187" s="1">
        <v>186</v>
      </c>
    </row>
    <row r="188" spans="1:59">
      <c r="A188" s="1" t="str">
        <f t="shared" si="29"/>
        <v>*0/0</v>
      </c>
      <c r="B188" s="1" t="s">
        <v>1049</v>
      </c>
      <c r="C188" s="1" t="str">
        <f>"*"&amp;R188&amp;"/"&amp;T188</f>
        <v>*0/0</v>
      </c>
      <c r="Q188" s="9" t="s">
        <v>3</v>
      </c>
      <c r="R188" s="10">
        <f>INDEX(AJ:AJ,W187+1)</f>
        <v>0</v>
      </c>
      <c r="S188" s="11" t="s">
        <v>4</v>
      </c>
      <c r="T188" s="10">
        <f>INDEX(AK:AK,W187+1)</f>
        <v>0</v>
      </c>
      <c r="U188" s="11"/>
      <c r="V188" s="12"/>
      <c r="W188" s="13"/>
      <c r="X188" s="9"/>
      <c r="Y188" s="28"/>
      <c r="Z188" s="28"/>
      <c r="AA188" s="29"/>
      <c r="BF188" s="9" t="s">
        <v>1049</v>
      </c>
      <c r="BG188" s="1">
        <v>187</v>
      </c>
    </row>
    <row r="189" spans="1:59">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緑</v>
      </c>
      <c r="S189" s="15" t="s">
        <v>1</v>
      </c>
      <c r="T189" s="10">
        <f>INDEX(AG:AG,W187+1)</f>
        <v>0</v>
      </c>
      <c r="U189" s="15" t="s">
        <v>2</v>
      </c>
      <c r="V189" s="10">
        <f>INDEX(AI:AI,W187+1)</f>
        <v>0</v>
      </c>
      <c r="W189" s="16"/>
      <c r="X189" s="10">
        <f>INDEX(AQ:AQ,W187+1)</f>
        <v>0</v>
      </c>
      <c r="Y189" s="28"/>
      <c r="Z189" s="28"/>
      <c r="AA189" s="29"/>
      <c r="BF189" s="9" t="s">
        <v>1049</v>
      </c>
      <c r="BG189" s="1">
        <v>188</v>
      </c>
    </row>
    <row r="190" spans="1:59">
      <c r="A190" s="1" t="str">
        <f t="shared" si="29"/>
        <v>|色|緑|レアリティ||マナコスト||</v>
      </c>
      <c r="B190" s="1" t="s">
        <v>1049</v>
      </c>
      <c r="C190" s="1" t="s">
        <v>1069</v>
      </c>
      <c r="D190" s="4" t="s">
        <v>0</v>
      </c>
      <c r="E190" s="1" t="s">
        <v>1069</v>
      </c>
      <c r="F190" s="1" t="str">
        <f>IF(R189=0,"",R189)</f>
        <v>緑</v>
      </c>
      <c r="G190" s="1" t="s">
        <v>1069</v>
      </c>
      <c r="H190" s="4" t="s">
        <v>1073</v>
      </c>
      <c r="I190" s="1" t="s">
        <v>1069</v>
      </c>
      <c r="J190" s="1" t="str">
        <f>IF(T189=0,"",T189)</f>
        <v/>
      </c>
      <c r="K190" s="1" t="s">
        <v>1069</v>
      </c>
      <c r="L190" s="4" t="s">
        <v>1074</v>
      </c>
      <c r="M190" s="1" t="s">
        <v>1069</v>
      </c>
      <c r="N190" s="1" t="str">
        <f>IF(V189=0,"",V189)</f>
        <v/>
      </c>
      <c r="O190" s="1" t="s">
        <v>1069</v>
      </c>
      <c r="Q190" s="9" t="s">
        <v>5</v>
      </c>
      <c r="R190" s="10">
        <f>INDEX(AL:AL,W187+1)</f>
        <v>0</v>
      </c>
      <c r="S190" s="15" t="s">
        <v>1075</v>
      </c>
      <c r="T190" s="10">
        <f>INDEX(AN:AN,W187+1)</f>
        <v>0</v>
      </c>
      <c r="U190" s="10">
        <f>INDEX(AO:AO,W187+1)</f>
        <v>0</v>
      </c>
      <c r="V190" s="10">
        <f>INDEX(AP:AP,W187+1)</f>
        <v>0</v>
      </c>
      <c r="W190" s="16"/>
      <c r="X190" s="10" t="str">
        <f>INDEX(AZ:AZ,W187+1)</f>
        <v/>
      </c>
      <c r="Y190" s="10" t="str">
        <f>INDEX(BA:BA,W187+1)</f>
        <v/>
      </c>
      <c r="Z190" s="10" t="str">
        <f>INDEX(BB:BB,W187+1)</f>
        <v/>
      </c>
      <c r="AA190" s="10">
        <f>INDEX(BC:BC,W187+1)</f>
        <v>0</v>
      </c>
      <c r="BF190" s="9" t="s">
        <v>1049</v>
      </c>
      <c r="BG190" s="1">
        <v>189</v>
      </c>
    </row>
    <row r="191" spans="1:59">
      <c r="A191" s="1" t="str">
        <f t="shared" si="29"/>
        <v>|種別||サブタイプ||||</v>
      </c>
      <c r="B191" s="1" t="s">
        <v>1049</v>
      </c>
      <c r="C191" s="1" t="s">
        <v>1069</v>
      </c>
      <c r="D191" s="4" t="s">
        <v>5</v>
      </c>
      <c r="E191" s="1" t="s">
        <v>1069</v>
      </c>
      <c r="F191" s="1" t="str">
        <f>IF(R190=0,"",R190)</f>
        <v/>
      </c>
      <c r="G191" s="1" t="s">
        <v>1069</v>
      </c>
      <c r="H191" s="4" t="s">
        <v>1078</v>
      </c>
      <c r="I191" s="1" t="s">
        <v>1069</v>
      </c>
      <c r="J191" s="1" t="str">
        <f>IF(T190=0,"",T190)</f>
        <v/>
      </c>
      <c r="K191" s="1" t="s">
        <v>1069</v>
      </c>
      <c r="L191" s="1" t="str">
        <f>IF(U190=0,"",U190)</f>
        <v/>
      </c>
      <c r="M191" s="1" t="s">
        <v>1069</v>
      </c>
      <c r="N191" s="1" t="str">
        <f>IF(V190=0,"",V190)</f>
        <v/>
      </c>
      <c r="O191" s="1" t="s">
        <v>1069</v>
      </c>
      <c r="Q191" s="9" t="s">
        <v>1079</v>
      </c>
      <c r="R191" s="10" t="str">
        <f>INDEX(BD:BD,W187+1)</f>
        <v/>
      </c>
      <c r="S191" s="11"/>
      <c r="T191" s="11"/>
      <c r="U191" s="11"/>
      <c r="V191" s="12"/>
      <c r="W191" s="16"/>
      <c r="X191" s="8"/>
      <c r="Y191" s="8"/>
      <c r="Z191" s="8"/>
      <c r="AA191" s="30"/>
      <c r="BF191" s="9" t="s">
        <v>1049</v>
      </c>
      <c r="BG191" s="1">
        <v>190</v>
      </c>
    </row>
    <row r="192" spans="1:59">
      <c r="A192" s="1" t="str">
        <f t="shared" si="29"/>
        <v>|テキスト|&gt;|&gt;|&gt;|&gt;||</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
      </c>
      <c r="O192" s="1" t="s">
        <v>1069</v>
      </c>
      <c r="Q192" s="14" t="s">
        <v>21</v>
      </c>
      <c r="R192" s="10" t="str">
        <f>INDEX(BE:BE,W187+1)</f>
        <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row>
    <row r="193" spans="1:59">
      <c r="A193" s="1" t="str">
        <f t="shared" si="29"/>
        <v>|英テキスト|&gt;|&gt;|&gt;|&gt;||</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
      </c>
      <c r="O193" s="1" t="s">
        <v>1069</v>
      </c>
      <c r="Q193" s="9" t="s">
        <v>12</v>
      </c>
      <c r="R193" s="10">
        <f>IF(INDEX(AX:AX,W187+1)="",0,INDEX(AX:AX,W187+1)&amp;"/"&amp;INDEX(AY:AY,W187+1))</f>
        <v>0</v>
      </c>
      <c r="S193" s="11"/>
      <c r="T193" s="11"/>
      <c r="U193" s="11"/>
      <c r="V193" s="12"/>
      <c r="W193" s="16"/>
      <c r="X193" s="9"/>
      <c r="Y193" s="28"/>
      <c r="Z193" s="28"/>
      <c r="AA193" s="29"/>
      <c r="BF193" s="9" t="s">
        <v>1049</v>
      </c>
      <c r="BG193" s="1">
        <v>192</v>
      </c>
    </row>
    <row r="194" spans="1:59">
      <c r="A194" s="1" t="str">
        <f t="shared" si="29"/>
        <v>|PT|&gt;||シールド数|&gt;||</v>
      </c>
      <c r="B194" s="1" t="s">
        <v>1049</v>
      </c>
      <c r="C194" s="1" t="s">
        <v>1069</v>
      </c>
      <c r="D194" s="1" t="s">
        <v>12</v>
      </c>
      <c r="E194" s="1" t="s">
        <v>1069</v>
      </c>
      <c r="F194" s="1" t="s">
        <v>1083</v>
      </c>
      <c r="G194" s="1" t="s">
        <v>1069</v>
      </c>
      <c r="H194" s="1" t="str">
        <f>IF(R193=0,"",R193)</f>
        <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row>
    <row r="195" spans="1:59">
      <c r="A195" s="1" t="str">
        <f t="shared" si="29"/>
        <v>&amp;br;&amp;br;</v>
      </c>
      <c r="B195" s="1" t="s">
        <v>1049</v>
      </c>
      <c r="C195" s="1" t="s">
        <v>1097</v>
      </c>
      <c r="R195" s="1"/>
      <c r="S195" s="1"/>
      <c r="T195" s="1"/>
      <c r="U195" s="1"/>
      <c r="V195" s="1"/>
      <c r="BF195" s="9" t="s">
        <v>1049</v>
      </c>
      <c r="BG195" s="1">
        <v>194</v>
      </c>
    </row>
    <row r="196" spans="1:59">
      <c r="A196" s="1" t="str">
        <f t="shared" si="29"/>
        <v>#back(text=戻る,left)</v>
      </c>
      <c r="B196" s="1" t="s">
        <v>1049</v>
      </c>
      <c r="C196" s="1" t="s">
        <v>1100</v>
      </c>
      <c r="R196" s="1"/>
      <c r="S196" s="1"/>
      <c r="T196" s="1"/>
      <c r="U196" s="1"/>
      <c r="V196" s="1"/>
      <c r="BF196" s="9" t="s">
        <v>1049</v>
      </c>
      <c r="BG196" s="1">
        <v>195</v>
      </c>
    </row>
    <row r="197" spans="1:59">
      <c r="A197" s="1" t="str">
        <f t="shared" si="29"/>
        <v>&amp;br;</v>
      </c>
      <c r="B197" s="1" t="s">
        <v>1049</v>
      </c>
      <c r="C197" s="1" t="s">
        <v>1048</v>
      </c>
      <c r="R197" s="1"/>
      <c r="S197" s="1"/>
      <c r="T197" s="1"/>
      <c r="U197" s="1"/>
      <c r="V197" s="1"/>
      <c r="BF197" s="9" t="s">
        <v>1049</v>
      </c>
      <c r="BG197" s="1">
        <v>196</v>
      </c>
    </row>
    <row r="198" spans="1:59">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row>
    <row r="199" spans="1:59">
      <c r="A199" s="1" t="str">
        <f t="shared" si="40"/>
        <v>&amp;br;&amp;br;</v>
      </c>
      <c r="B199" s="1" t="s">
        <v>1049</v>
      </c>
      <c r="C199" s="1" t="s">
        <v>1097</v>
      </c>
      <c r="R199" s="1"/>
      <c r="S199" s="1"/>
      <c r="T199" s="1"/>
      <c r="U199" s="1"/>
      <c r="V199" s="1"/>
      <c r="BF199" s="9" t="s">
        <v>1049</v>
      </c>
      <c r="BG199" s="1">
        <v>198</v>
      </c>
    </row>
    <row r="200" spans="1:59">
      <c r="A200" s="1" t="str">
        <f t="shared" si="40"/>
        <v/>
      </c>
      <c r="B200" s="1" t="s">
        <v>1049</v>
      </c>
      <c r="Q200" s="5"/>
      <c r="R200" s="6"/>
      <c r="S200" s="6"/>
      <c r="T200" s="6"/>
      <c r="U200" s="6"/>
      <c r="V200" s="7"/>
      <c r="W200" s="8">
        <v>16</v>
      </c>
      <c r="X200" s="5"/>
      <c r="Y200" s="26"/>
      <c r="Z200" s="26"/>
      <c r="AA200" s="27"/>
      <c r="BF200" s="9" t="s">
        <v>1049</v>
      </c>
      <c r="BG200" s="1">
        <v>199</v>
      </c>
    </row>
    <row r="201" spans="1:59">
      <c r="A201" s="1" t="str">
        <f t="shared" si="40"/>
        <v>*0/0</v>
      </c>
      <c r="B201" s="1" t="s">
        <v>1049</v>
      </c>
      <c r="C201" s="1" t="str">
        <f>"*"&amp;R201&amp;"/"&amp;T201</f>
        <v>*0/0</v>
      </c>
      <c r="Q201" s="9" t="s">
        <v>3</v>
      </c>
      <c r="R201" s="10">
        <f>INDEX(AJ:AJ,W200+1)</f>
        <v>0</v>
      </c>
      <c r="S201" s="11" t="s">
        <v>4</v>
      </c>
      <c r="T201" s="10">
        <f>INDEX(AK:AK,W200+1)</f>
        <v>0</v>
      </c>
      <c r="U201" s="11"/>
      <c r="V201" s="12"/>
      <c r="W201" s="13"/>
      <c r="X201" s="9"/>
      <c r="Y201" s="28"/>
      <c r="Z201" s="28"/>
      <c r="AA201" s="29"/>
      <c r="BF201" s="9" t="s">
        <v>1049</v>
      </c>
      <c r="BG201" s="1">
        <v>200</v>
      </c>
    </row>
    <row r="202" spans="1:59">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緑</v>
      </c>
      <c r="S202" s="15" t="s">
        <v>1</v>
      </c>
      <c r="T202" s="10">
        <f>INDEX(AG:AG,W200+1)</f>
        <v>0</v>
      </c>
      <c r="U202" s="15" t="s">
        <v>2</v>
      </c>
      <c r="V202" s="10">
        <f>INDEX(AI:AI,W200+1)</f>
        <v>0</v>
      </c>
      <c r="W202" s="16"/>
      <c r="X202" s="10">
        <f>INDEX(AQ:AQ,W200+1)</f>
        <v>0</v>
      </c>
      <c r="Y202" s="28"/>
      <c r="Z202" s="28"/>
      <c r="AA202" s="29"/>
      <c r="BF202" s="9" t="s">
        <v>1049</v>
      </c>
      <c r="BG202" s="1">
        <v>201</v>
      </c>
    </row>
    <row r="203" spans="1:59">
      <c r="A203" s="1" t="str">
        <f t="shared" si="40"/>
        <v>|色|緑|レアリティ||マナコスト||</v>
      </c>
      <c r="B203" s="1" t="s">
        <v>1049</v>
      </c>
      <c r="C203" s="1" t="s">
        <v>1069</v>
      </c>
      <c r="D203" s="4" t="s">
        <v>0</v>
      </c>
      <c r="E203" s="1" t="s">
        <v>1069</v>
      </c>
      <c r="F203" s="1" t="str">
        <f>IF(R202=0,"",R202)</f>
        <v>緑</v>
      </c>
      <c r="G203" s="1" t="s">
        <v>1069</v>
      </c>
      <c r="H203" s="4" t="s">
        <v>1073</v>
      </c>
      <c r="I203" s="1" t="s">
        <v>1069</v>
      </c>
      <c r="J203" s="1" t="str">
        <f>IF(T202=0,"",T202)</f>
        <v/>
      </c>
      <c r="K203" s="1" t="s">
        <v>1069</v>
      </c>
      <c r="L203" s="4" t="s">
        <v>1074</v>
      </c>
      <c r="M203" s="1" t="s">
        <v>1069</v>
      </c>
      <c r="N203" s="1" t="str">
        <f>IF(V202=0,"",V202)</f>
        <v/>
      </c>
      <c r="O203" s="1" t="s">
        <v>1069</v>
      </c>
      <c r="Q203" s="9" t="s">
        <v>5</v>
      </c>
      <c r="R203" s="10">
        <f>INDEX(AL:AL,W200+1)</f>
        <v>0</v>
      </c>
      <c r="S203" s="15" t="s">
        <v>1075</v>
      </c>
      <c r="T203" s="10">
        <f>INDEX(AN:AN,W200+1)</f>
        <v>0</v>
      </c>
      <c r="U203" s="10">
        <f>INDEX(AO:AO,W200+1)</f>
        <v>0</v>
      </c>
      <c r="V203" s="10">
        <f>INDEX(AP:AP,W200+1)</f>
        <v>0</v>
      </c>
      <c r="W203" s="16"/>
      <c r="X203" s="10" t="str">
        <f>INDEX(AZ:AZ,W200+1)</f>
        <v/>
      </c>
      <c r="Y203" s="10" t="str">
        <f>INDEX(BA:BA,W200+1)</f>
        <v/>
      </c>
      <c r="Z203" s="10" t="str">
        <f>INDEX(BB:BB,W200+1)</f>
        <v/>
      </c>
      <c r="AA203" s="10">
        <f>INDEX(BC:BC,W200+1)</f>
        <v>0</v>
      </c>
      <c r="BF203" s="9" t="s">
        <v>1049</v>
      </c>
      <c r="BG203" s="1">
        <v>202</v>
      </c>
    </row>
    <row r="204" spans="1:59">
      <c r="A204" s="1" t="str">
        <f t="shared" si="40"/>
        <v>|種別||サブタイプ||||</v>
      </c>
      <c r="B204" s="1" t="s">
        <v>1049</v>
      </c>
      <c r="C204" s="1" t="s">
        <v>1069</v>
      </c>
      <c r="D204" s="4" t="s">
        <v>5</v>
      </c>
      <c r="E204" s="1" t="s">
        <v>1069</v>
      </c>
      <c r="F204" s="1" t="str">
        <f>IF(R203=0,"",R203)</f>
        <v/>
      </c>
      <c r="G204" s="1" t="s">
        <v>1069</v>
      </c>
      <c r="H204" s="4" t="s">
        <v>1078</v>
      </c>
      <c r="I204" s="1" t="s">
        <v>1069</v>
      </c>
      <c r="J204" s="1" t="str">
        <f>IF(T203=0,"",T203)</f>
        <v/>
      </c>
      <c r="K204" s="1" t="s">
        <v>1069</v>
      </c>
      <c r="L204" s="1" t="str">
        <f>IF(U203=0,"",U203)</f>
        <v/>
      </c>
      <c r="M204" s="1" t="s">
        <v>1069</v>
      </c>
      <c r="N204" s="1" t="str">
        <f>IF(V203=0,"",V203)</f>
        <v/>
      </c>
      <c r="O204" s="1" t="s">
        <v>1069</v>
      </c>
      <c r="Q204" s="9" t="s">
        <v>1079</v>
      </c>
      <c r="R204" s="10" t="str">
        <f>INDEX(BD:BD,W200+1)</f>
        <v/>
      </c>
      <c r="S204" s="11"/>
      <c r="T204" s="11"/>
      <c r="U204" s="11"/>
      <c r="V204" s="12"/>
      <c r="W204" s="16"/>
      <c r="X204" s="8"/>
      <c r="Y204" s="8"/>
      <c r="Z204" s="8"/>
      <c r="AA204" s="30"/>
      <c r="BF204" s="9" t="s">
        <v>1049</v>
      </c>
      <c r="BG204" s="1">
        <v>203</v>
      </c>
    </row>
    <row r="205" spans="1:59">
      <c r="A205" s="1" t="str">
        <f t="shared" si="40"/>
        <v>|テキスト|&gt;|&gt;|&gt;|&gt;||</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
      </c>
      <c r="O205" s="1" t="s">
        <v>1069</v>
      </c>
      <c r="Q205" s="14" t="s">
        <v>21</v>
      </c>
      <c r="R205" s="10" t="str">
        <f>INDEX(BE:BE,W200+1)</f>
        <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row>
    <row r="206" spans="1:59">
      <c r="A206" s="1" t="str">
        <f t="shared" si="40"/>
        <v>|英テキスト|&gt;|&gt;|&gt;|&gt;||</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
      </c>
      <c r="O206" s="1" t="s">
        <v>1069</v>
      </c>
      <c r="Q206" s="9" t="s">
        <v>12</v>
      </c>
      <c r="R206" s="10">
        <f>IF(INDEX(AX:AX,W200+1)="",0,INDEX(AX:AX,W200+1)&amp;"/"&amp;INDEX(AY:AY,W200+1))</f>
        <v>0</v>
      </c>
      <c r="S206" s="11"/>
      <c r="T206" s="11"/>
      <c r="U206" s="11"/>
      <c r="V206" s="12"/>
      <c r="W206" s="16"/>
      <c r="X206" s="9"/>
      <c r="Y206" s="28"/>
      <c r="Z206" s="28"/>
      <c r="AA206" s="29"/>
      <c r="BF206" s="9" t="s">
        <v>1049</v>
      </c>
      <c r="BG206" s="1">
        <v>205</v>
      </c>
    </row>
    <row r="207" spans="1:59">
      <c r="A207" s="1" t="str">
        <f t="shared" si="40"/>
        <v>|PT|&gt;||シールド数|&gt;||</v>
      </c>
      <c r="B207" s="1" t="s">
        <v>1049</v>
      </c>
      <c r="C207" s="1" t="s">
        <v>1069</v>
      </c>
      <c r="D207" s="1" t="s">
        <v>12</v>
      </c>
      <c r="E207" s="1" t="s">
        <v>1069</v>
      </c>
      <c r="F207" s="1" t="s">
        <v>1083</v>
      </c>
      <c r="G207" s="1" t="s">
        <v>1069</v>
      </c>
      <c r="H207" s="1" t="str">
        <f>IF(R206=0,"",R206)</f>
        <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row>
    <row r="208" spans="1:59">
      <c r="A208" s="1" t="str">
        <f t="shared" si="40"/>
        <v>&amp;br;&amp;br;</v>
      </c>
      <c r="B208" s="1" t="s">
        <v>1049</v>
      </c>
      <c r="C208" s="1" t="s">
        <v>1097</v>
      </c>
      <c r="R208" s="1"/>
      <c r="S208" s="1"/>
      <c r="T208" s="1"/>
      <c r="U208" s="1"/>
      <c r="V208" s="1"/>
      <c r="BF208" s="9" t="s">
        <v>1049</v>
      </c>
      <c r="BG208" s="1">
        <v>207</v>
      </c>
    </row>
    <row r="209" spans="1:59">
      <c r="A209" s="1" t="str">
        <f t="shared" si="40"/>
        <v>#back(text=戻る,left)</v>
      </c>
      <c r="B209" s="1" t="s">
        <v>1049</v>
      </c>
      <c r="C209" s="1" t="s">
        <v>1100</v>
      </c>
      <c r="R209" s="1"/>
      <c r="S209" s="1"/>
      <c r="T209" s="1"/>
      <c r="U209" s="1"/>
      <c r="V209" s="1"/>
      <c r="BF209" s="9" t="s">
        <v>1049</v>
      </c>
      <c r="BG209" s="1">
        <v>208</v>
      </c>
    </row>
    <row r="210" spans="1:59">
      <c r="A210" s="1" t="str">
        <f t="shared" si="40"/>
        <v>&amp;br;</v>
      </c>
      <c r="B210" s="1" t="s">
        <v>1049</v>
      </c>
      <c r="C210" s="1" t="s">
        <v>1048</v>
      </c>
      <c r="R210" s="1"/>
      <c r="S210" s="1"/>
      <c r="T210" s="1"/>
      <c r="U210" s="1"/>
      <c r="V210" s="1"/>
      <c r="BF210" s="9" t="s">
        <v>1049</v>
      </c>
      <c r="BG210" s="1">
        <v>209</v>
      </c>
    </row>
    <row r="211" spans="1:59">
      <c r="A211" s="1" t="str">
        <f t="shared" si="40"/>
        <v>#comment(above,nsize=[15],size=[30],num=[10])</v>
      </c>
      <c r="B211" s="1" t="s">
        <v>1049</v>
      </c>
      <c r="C211" s="1" t="s">
        <v>1108</v>
      </c>
      <c r="R211" s="1"/>
      <c r="S211" s="1"/>
      <c r="T211" s="1"/>
      <c r="U211" s="1"/>
      <c r="V211" s="1"/>
      <c r="BF211" s="9" t="s">
        <v>1049</v>
      </c>
      <c r="BG211" s="1">
        <v>210</v>
      </c>
    </row>
    <row r="212" spans="1:59">
      <c r="A212" s="1" t="str">
        <f t="shared" si="40"/>
        <v>&amp;br;&amp;br;</v>
      </c>
      <c r="B212" s="1" t="s">
        <v>1049</v>
      </c>
      <c r="C212" s="1" t="s">
        <v>1097</v>
      </c>
      <c r="R212" s="1"/>
      <c r="S212" s="1"/>
      <c r="T212" s="1"/>
      <c r="U212" s="1"/>
      <c r="V212" s="1"/>
      <c r="BF212" s="9" t="s">
        <v>1049</v>
      </c>
      <c r="BG212" s="1">
        <v>211</v>
      </c>
    </row>
    <row r="213" spans="1:59">
      <c r="A213" s="1" t="str">
        <f t="shared" si="40"/>
        <v/>
      </c>
      <c r="B213" s="1" t="s">
        <v>1049</v>
      </c>
      <c r="Q213" s="5"/>
      <c r="R213" s="6"/>
      <c r="S213" s="6"/>
      <c r="T213" s="6"/>
      <c r="U213" s="6"/>
      <c r="V213" s="7"/>
      <c r="W213" s="8">
        <v>17</v>
      </c>
      <c r="X213" s="5"/>
      <c r="Y213" s="26"/>
      <c r="Z213" s="26"/>
      <c r="AA213" s="27"/>
      <c r="BF213" s="9" t="s">
        <v>1049</v>
      </c>
      <c r="BG213" s="1">
        <v>212</v>
      </c>
    </row>
    <row r="214" spans="1:59">
      <c r="A214" s="1" t="str">
        <f t="shared" si="40"/>
        <v>*0/0</v>
      </c>
      <c r="B214" s="1" t="s">
        <v>1049</v>
      </c>
      <c r="C214" s="1" t="str">
        <f>"*"&amp;R214&amp;"/"&amp;T214</f>
        <v>*0/0</v>
      </c>
      <c r="Q214" s="9" t="s">
        <v>3</v>
      </c>
      <c r="R214" s="10">
        <f>INDEX(AJ:AJ,W213+1)</f>
        <v>0</v>
      </c>
      <c r="S214" s="11" t="s">
        <v>4</v>
      </c>
      <c r="T214" s="10">
        <f>INDEX(AK:AK,W213+1)</f>
        <v>0</v>
      </c>
      <c r="U214" s="11"/>
      <c r="V214" s="12"/>
      <c r="W214" s="13"/>
      <c r="X214" s="9"/>
      <c r="Y214" s="28"/>
      <c r="Z214" s="28"/>
      <c r="AA214" s="29"/>
      <c r="BF214" s="9" t="s">
        <v>1049</v>
      </c>
      <c r="BG214" s="1">
        <v>213</v>
      </c>
    </row>
    <row r="215" spans="1:59">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緑</v>
      </c>
      <c r="S215" s="15" t="s">
        <v>1</v>
      </c>
      <c r="T215" s="10">
        <f>INDEX(AG:AG,W213+1)</f>
        <v>0</v>
      </c>
      <c r="U215" s="15" t="s">
        <v>2</v>
      </c>
      <c r="V215" s="10">
        <f>INDEX(AI:AI,W213+1)</f>
        <v>0</v>
      </c>
      <c r="W215" s="16"/>
      <c r="X215" s="10">
        <f>INDEX(AQ:AQ,W213+1)</f>
        <v>0</v>
      </c>
      <c r="Y215" s="28"/>
      <c r="Z215" s="28"/>
      <c r="AA215" s="29"/>
      <c r="BF215" s="9" t="s">
        <v>1049</v>
      </c>
      <c r="BG215" s="1">
        <v>214</v>
      </c>
    </row>
    <row r="216" spans="1:59">
      <c r="A216" s="1" t="str">
        <f t="shared" si="40"/>
        <v>|色|緑|レアリティ||マナコスト||</v>
      </c>
      <c r="B216" s="1" t="s">
        <v>1049</v>
      </c>
      <c r="C216" s="1" t="s">
        <v>1069</v>
      </c>
      <c r="D216" s="4" t="s">
        <v>0</v>
      </c>
      <c r="E216" s="1" t="s">
        <v>1069</v>
      </c>
      <c r="F216" s="1" t="str">
        <f>IF(R215=0,"",R215)</f>
        <v>緑</v>
      </c>
      <c r="G216" s="1" t="s">
        <v>1069</v>
      </c>
      <c r="H216" s="4" t="s">
        <v>1073</v>
      </c>
      <c r="I216" s="1" t="s">
        <v>1069</v>
      </c>
      <c r="J216" s="1" t="str">
        <f>IF(T215=0,"",T215)</f>
        <v/>
      </c>
      <c r="K216" s="1" t="s">
        <v>1069</v>
      </c>
      <c r="L216" s="4" t="s">
        <v>1074</v>
      </c>
      <c r="M216" s="1" t="s">
        <v>1069</v>
      </c>
      <c r="N216" s="1" t="str">
        <f>IF(V215=0,"",V215)</f>
        <v/>
      </c>
      <c r="O216" s="1" t="s">
        <v>1069</v>
      </c>
      <c r="Q216" s="9" t="s">
        <v>5</v>
      </c>
      <c r="R216" s="10">
        <f>INDEX(AL:AL,W213+1)</f>
        <v>0</v>
      </c>
      <c r="S216" s="15" t="s">
        <v>1075</v>
      </c>
      <c r="T216" s="10">
        <f>INDEX(AN:AN,W213+1)</f>
        <v>0</v>
      </c>
      <c r="U216" s="10">
        <f>INDEX(AO:AO,W213+1)</f>
        <v>0</v>
      </c>
      <c r="V216" s="10">
        <f>INDEX(AP:AP,W213+1)</f>
        <v>0</v>
      </c>
      <c r="W216" s="16"/>
      <c r="X216" s="10" t="str">
        <f>INDEX(AZ:AZ,W213+1)</f>
        <v/>
      </c>
      <c r="Y216" s="10" t="str">
        <f>INDEX(BA:BA,W213+1)</f>
        <v/>
      </c>
      <c r="Z216" s="10" t="str">
        <f>INDEX(BB:BB,W213+1)</f>
        <v/>
      </c>
      <c r="AA216" s="10">
        <f>INDEX(BC:BC,W213+1)</f>
        <v>0</v>
      </c>
      <c r="BF216" s="9" t="s">
        <v>1049</v>
      </c>
      <c r="BG216" s="1">
        <v>215</v>
      </c>
    </row>
    <row r="217" spans="1:59">
      <c r="A217" s="1" t="str">
        <f t="shared" si="40"/>
        <v>|種別||サブタイプ||||</v>
      </c>
      <c r="B217" s="1" t="s">
        <v>1049</v>
      </c>
      <c r="C217" s="1" t="s">
        <v>1069</v>
      </c>
      <c r="D217" s="4" t="s">
        <v>5</v>
      </c>
      <c r="E217" s="1" t="s">
        <v>1069</v>
      </c>
      <c r="F217" s="1" t="str">
        <f>IF(R216=0,"",R216)</f>
        <v/>
      </c>
      <c r="G217" s="1" t="s">
        <v>1069</v>
      </c>
      <c r="H217" s="4" t="s">
        <v>1078</v>
      </c>
      <c r="I217" s="1" t="s">
        <v>1069</v>
      </c>
      <c r="J217" s="1" t="str">
        <f>IF(T216=0,"",T216)</f>
        <v/>
      </c>
      <c r="K217" s="1" t="s">
        <v>1069</v>
      </c>
      <c r="L217" s="1" t="str">
        <f>IF(U216=0,"",U216)</f>
        <v/>
      </c>
      <c r="M217" s="1" t="s">
        <v>1069</v>
      </c>
      <c r="N217" s="1" t="str">
        <f>IF(V216=0,"",V216)</f>
        <v/>
      </c>
      <c r="O217" s="1" t="s">
        <v>1069</v>
      </c>
      <c r="Q217" s="9" t="s">
        <v>1079</v>
      </c>
      <c r="R217" s="10" t="str">
        <f>INDEX(BD:BD,W213+1)</f>
        <v/>
      </c>
      <c r="S217" s="11"/>
      <c r="T217" s="11"/>
      <c r="U217" s="11"/>
      <c r="V217" s="12"/>
      <c r="W217" s="16"/>
      <c r="X217" s="8"/>
      <c r="Y217" s="8"/>
      <c r="Z217" s="8"/>
      <c r="AA217" s="30"/>
      <c r="BF217" s="9" t="s">
        <v>1049</v>
      </c>
      <c r="BG217" s="1">
        <v>216</v>
      </c>
    </row>
    <row r="218" spans="1:59">
      <c r="A218" s="1" t="str">
        <f t="shared" si="40"/>
        <v>|テキスト|&gt;|&gt;|&gt;|&gt;||</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
      </c>
      <c r="O218" s="1" t="s">
        <v>1069</v>
      </c>
      <c r="Q218" s="14" t="s">
        <v>21</v>
      </c>
      <c r="R218" s="10" t="str">
        <f>INDEX(BE:BE,W213+1)</f>
        <v/>
      </c>
      <c r="S218" s="11" t="s">
        <v>1173</v>
      </c>
      <c r="T218" s="10" t="str">
        <f>IF(X218="","",X218&amp;IF(Y218="",""," "&amp;Y218)&amp;IF(Z218="",""," "&amp;Z218)&amp;IF(AA218="",""," "&amp;AA218))</f>
        <v/>
      </c>
      <c r="U218" s="11"/>
      <c r="V218" s="12"/>
      <c r="W218" s="16" t="s">
        <v>1084</v>
      </c>
      <c r="X218" s="9" t="str">
        <f t="shared" ref="X218:AA218" si="44">IF(ISERROR(IF(LEN(X217)&gt;1,X217,VLOOKUP(X216,$AC:$AD,2,FALSE))),"",IF(LEN(X217)&gt;1,X217,VLOOKUP(X216,$AC:$AD,2,FALSE)))</f>
        <v/>
      </c>
      <c r="Y218" s="9" t="str">
        <f t="shared" si="44"/>
        <v/>
      </c>
      <c r="Z218" s="9" t="str">
        <f t="shared" si="44"/>
        <v/>
      </c>
      <c r="AA218" s="9" t="str">
        <f t="shared" si="44"/>
        <v> </v>
      </c>
      <c r="BF218" s="9" t="s">
        <v>1049</v>
      </c>
      <c r="BG218" s="1">
        <v>217</v>
      </c>
    </row>
    <row r="219" spans="1:59">
      <c r="A219" s="1" t="str">
        <f t="shared" si="40"/>
        <v>|英テキスト|&gt;|&gt;|&gt;|&gt;||</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
      </c>
      <c r="O219" s="1" t="s">
        <v>1069</v>
      </c>
      <c r="Q219" s="9" t="s">
        <v>12</v>
      </c>
      <c r="R219" s="10">
        <f>IF(INDEX(AX:AX,W213+1)="",0,INDEX(AX:AX,W213+1)&amp;"/"&amp;INDEX(AY:AY,W213+1))</f>
        <v>0</v>
      </c>
      <c r="S219" s="11"/>
      <c r="T219" s="11"/>
      <c r="U219" s="11"/>
      <c r="V219" s="12"/>
      <c r="W219" s="16"/>
      <c r="X219" s="9"/>
      <c r="Y219" s="28"/>
      <c r="Z219" s="28"/>
      <c r="AA219" s="29"/>
      <c r="BF219" s="9" t="s">
        <v>1049</v>
      </c>
      <c r="BG219" s="1">
        <v>218</v>
      </c>
    </row>
    <row r="220" spans="1:59">
      <c r="A220" s="1" t="str">
        <f t="shared" si="40"/>
        <v>|PT|&gt;||シールド数|&gt;||</v>
      </c>
      <c r="B220" s="1" t="s">
        <v>1049</v>
      </c>
      <c r="C220" s="1" t="s">
        <v>1069</v>
      </c>
      <c r="D220" s="1" t="s">
        <v>12</v>
      </c>
      <c r="E220" s="1" t="s">
        <v>1069</v>
      </c>
      <c r="F220" s="1" t="s">
        <v>1083</v>
      </c>
      <c r="G220" s="1" t="s">
        <v>1069</v>
      </c>
      <c r="H220" s="1" t="str">
        <f>IF(R219=0,"",R219)</f>
        <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*0/0</v>
      </c>
      <c r="B227" s="1" t="s">
        <v>1049</v>
      </c>
      <c r="C227" s="1" t="str">
        <f>"*"&amp;R227&amp;"/"&amp;T227</f>
        <v>*0/0</v>
      </c>
      <c r="Q227" s="9" t="s">
        <v>3</v>
      </c>
      <c r="R227" s="10">
        <f>INDEX(AJ:AJ,W226+1)</f>
        <v>0</v>
      </c>
      <c r="S227" s="11" t="s">
        <v>4</v>
      </c>
      <c r="T227" s="10">
        <f>INDEX(AK:AK,W226+1)</f>
        <v>0</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緑</v>
      </c>
      <c r="S228" s="15" t="s">
        <v>1</v>
      </c>
      <c r="T228" s="10">
        <f>INDEX(AG:AG,W226+1)</f>
        <v>0</v>
      </c>
      <c r="U228" s="15" t="s">
        <v>2</v>
      </c>
      <c r="V228" s="10">
        <f>INDEX(AI:AI,W226+1)</f>
        <v>0</v>
      </c>
      <c r="W228" s="16"/>
      <c r="X228" s="10">
        <f>INDEX(AQ:AQ,W226+1)</f>
        <v>0</v>
      </c>
      <c r="Y228" s="28"/>
      <c r="Z228" s="28"/>
      <c r="AA228" s="29"/>
      <c r="BF228" s="9" t="s">
        <v>1049</v>
      </c>
      <c r="BG228" s="1">
        <v>227</v>
      </c>
    </row>
    <row r="229" spans="1:59">
      <c r="A229" s="1" t="str">
        <f t="shared" si="40"/>
        <v>|色|緑|レアリティ||マナコスト||</v>
      </c>
      <c r="B229" s="1" t="s">
        <v>1049</v>
      </c>
      <c r="C229" s="1" t="s">
        <v>1069</v>
      </c>
      <c r="D229" s="4" t="s">
        <v>0</v>
      </c>
      <c r="E229" s="1" t="s">
        <v>1069</v>
      </c>
      <c r="F229" s="1" t="str">
        <f>IF(R228=0,"",R228)</f>
        <v>緑</v>
      </c>
      <c r="G229" s="1" t="s">
        <v>1069</v>
      </c>
      <c r="H229" s="4" t="s">
        <v>1073</v>
      </c>
      <c r="I229" s="1" t="s">
        <v>1069</v>
      </c>
      <c r="J229" s="1" t="str">
        <f>IF(T228=0,"",T228)</f>
        <v/>
      </c>
      <c r="K229" s="1" t="s">
        <v>1069</v>
      </c>
      <c r="L229" s="4" t="s">
        <v>1074</v>
      </c>
      <c r="M229" s="1" t="s">
        <v>1069</v>
      </c>
      <c r="N229" s="1" t="str">
        <f>IF(V228=0,"",V228)</f>
        <v/>
      </c>
      <c r="O229" s="1" t="s">
        <v>1069</v>
      </c>
      <c r="Q229" s="9" t="s">
        <v>5</v>
      </c>
      <c r="R229" s="10">
        <f>INDEX(AL:AL,W226+1)</f>
        <v>0</v>
      </c>
      <c r="S229" s="15" t="s">
        <v>1075</v>
      </c>
      <c r="T229" s="10">
        <f>INDEX(AN:AN,W226+1)</f>
        <v>0</v>
      </c>
      <c r="U229" s="10">
        <f>INDEX(AO:AO,W226+1)</f>
        <v>0</v>
      </c>
      <c r="V229" s="10">
        <f>INDEX(AP:AP,W226+1)</f>
        <v>0</v>
      </c>
      <c r="W229" s="16"/>
      <c r="X229" s="10" t="str">
        <f>INDEX(AZ:AZ,W226+1)</f>
        <v/>
      </c>
      <c r="Y229" s="10" t="str">
        <f>INDEX(BA:BA,W226+1)</f>
        <v/>
      </c>
      <c r="Z229" s="10" t="str">
        <f>INDEX(BB:BB,W226+1)</f>
        <v/>
      </c>
      <c r="AA229" s="10">
        <f>INDEX(BC:BC,W226+1)</f>
        <v>0</v>
      </c>
      <c r="BF229" s="9" t="s">
        <v>1049</v>
      </c>
      <c r="BG229" s="1">
        <v>228</v>
      </c>
    </row>
    <row r="230" spans="1:59">
      <c r="A230" s="1" t="str">
        <f t="shared" si="40"/>
        <v>|種別||サブタイプ||||</v>
      </c>
      <c r="B230" s="1" t="s">
        <v>1049</v>
      </c>
      <c r="C230" s="1" t="s">
        <v>1069</v>
      </c>
      <c r="D230" s="4" t="s">
        <v>5</v>
      </c>
      <c r="E230" s="1" t="s">
        <v>1069</v>
      </c>
      <c r="F230" s="1" t="str">
        <f>IF(R229=0,"",R229)</f>
        <v/>
      </c>
      <c r="G230" s="1" t="s">
        <v>1069</v>
      </c>
      <c r="H230" s="4" t="s">
        <v>1078</v>
      </c>
      <c r="I230" s="1" t="s">
        <v>1069</v>
      </c>
      <c r="J230" s="1" t="str">
        <f>IF(T229=0,"",T229)</f>
        <v/>
      </c>
      <c r="K230" s="1" t="s">
        <v>1069</v>
      </c>
      <c r="L230" s="1" t="str">
        <f>IF(U229=0,"",U229)</f>
        <v/>
      </c>
      <c r="M230" s="1" t="s">
        <v>1069</v>
      </c>
      <c r="N230" s="1" t="str">
        <f>IF(V229=0,"",V229)</f>
        <v/>
      </c>
      <c r="O230" s="1" t="s">
        <v>1069</v>
      </c>
      <c r="Q230" s="9" t="s">
        <v>1079</v>
      </c>
      <c r="R230" s="10" t="str">
        <f>INDEX(BD:BD,W226+1)</f>
        <v/>
      </c>
      <c r="S230" s="11"/>
      <c r="T230" s="11"/>
      <c r="U230" s="11"/>
      <c r="V230" s="12"/>
      <c r="W230" s="16"/>
      <c r="X230" s="8"/>
      <c r="Y230" s="8"/>
      <c r="Z230" s="8"/>
      <c r="AA230" s="30"/>
      <c r="BF230" s="9" t="s">
        <v>1049</v>
      </c>
      <c r="BG230" s="1">
        <v>229</v>
      </c>
    </row>
    <row r="231" spans="1:59">
      <c r="A231" s="1" t="str">
        <f t="shared" si="40"/>
        <v>|テキスト|&gt;|&gt;|&gt;|&gt;||</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
      </c>
      <c r="O231" s="1" t="s">
        <v>1069</v>
      </c>
      <c r="Q231" s="14" t="s">
        <v>21</v>
      </c>
      <c r="R231" s="10" t="str">
        <f>INDEX(BE:BE,W226+1)</f>
        <v/>
      </c>
      <c r="S231" s="11" t="s">
        <v>1173</v>
      </c>
      <c r="T231" s="10" t="str">
        <f>IF(X231="","",X231&amp;IF(Y231="",""," "&amp;Y231)&amp;IF(Z231="",""," "&amp;Z231)&amp;IF(AA231="",""," "&amp;AA231))</f>
        <v/>
      </c>
      <c r="U231" s="11"/>
      <c r="V231" s="12"/>
      <c r="W231" s="16" t="s">
        <v>1084</v>
      </c>
      <c r="X231" s="9" t="str">
        <f t="shared" ref="X231:AA231" si="46">IF(ISERROR(IF(LEN(X230)&gt;1,X230,VLOOKUP(X229,$AC:$AD,2,FALSE))),"",IF(LEN(X230)&gt;1,X230,VLOOKUP(X229,$AC:$AD,2,FALSE)))</f>
        <v/>
      </c>
      <c r="Y231" s="9" t="str">
        <f t="shared" si="46"/>
        <v/>
      </c>
      <c r="Z231" s="9" t="str">
        <f t="shared" si="46"/>
        <v/>
      </c>
      <c r="AA231" s="9" t="str">
        <f t="shared" si="46"/>
        <v> </v>
      </c>
      <c r="BF231" s="9" t="s">
        <v>1049</v>
      </c>
      <c r="BG231" s="1">
        <v>230</v>
      </c>
    </row>
    <row r="232" spans="1:59">
      <c r="A232" s="1" t="str">
        <f t="shared" si="40"/>
        <v>|英テキスト|&gt;|&gt;|&gt;|&gt;||</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
      </c>
      <c r="O232" s="1" t="s">
        <v>1069</v>
      </c>
      <c r="Q232" s="9" t="s">
        <v>12</v>
      </c>
      <c r="R232" s="10">
        <f>IF(INDEX(AX:AX,W226+1)="",0,INDEX(AX:AX,W226+1)&amp;"/"&amp;INDEX(AY:AY,W226+1))</f>
        <v>0</v>
      </c>
      <c r="S232" s="11"/>
      <c r="T232" s="11"/>
      <c r="U232" s="11"/>
      <c r="V232" s="12"/>
      <c r="W232" s="16"/>
      <c r="X232" s="9"/>
      <c r="Y232" s="28"/>
      <c r="Z232" s="28"/>
      <c r="AA232" s="29"/>
      <c r="BF232" s="9" t="s">
        <v>1049</v>
      </c>
      <c r="BG232" s="1">
        <v>231</v>
      </c>
    </row>
    <row r="233" spans="1:59">
      <c r="A233" s="1" t="str">
        <f t="shared" si="40"/>
        <v>|PT|&gt;||シールド数|&gt;||</v>
      </c>
      <c r="B233" s="1" t="s">
        <v>1049</v>
      </c>
      <c r="C233" s="1" t="s">
        <v>1069</v>
      </c>
      <c r="D233" s="1" t="s">
        <v>12</v>
      </c>
      <c r="E233" s="1" t="s">
        <v>1069</v>
      </c>
      <c r="F233" s="1" t="s">
        <v>1083</v>
      </c>
      <c r="G233" s="1" t="s">
        <v>1069</v>
      </c>
      <c r="H233" s="1" t="str">
        <f>IF(R232=0,"",R232)</f>
        <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緑</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|色|緑|レアリティ||マナコスト||</v>
      </c>
      <c r="B242" s="1" t="s">
        <v>1049</v>
      </c>
      <c r="C242" s="1" t="s">
        <v>1069</v>
      </c>
      <c r="D242" s="4" t="s">
        <v>0</v>
      </c>
      <c r="E242" s="1" t="s">
        <v>1069</v>
      </c>
      <c r="F242" s="1" t="str">
        <f>IF(R241=0,"",R241)</f>
        <v>緑</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緑</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|色|緑|レアリティ||マナコスト||</v>
      </c>
      <c r="B255" s="1" t="s">
        <v>1049</v>
      </c>
      <c r="C255" s="1" t="s">
        <v>1069</v>
      </c>
      <c r="D255" s="4" t="s">
        <v>0</v>
      </c>
      <c r="E255" s="1" t="s">
        <v>1069</v>
      </c>
      <c r="F255" s="1" t="str">
        <f>IF(R254=0,"",R254)</f>
        <v>緑</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緑</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|色|緑|レアリティ||マナコスト||</v>
      </c>
      <c r="B268" s="1" t="s">
        <v>1049</v>
      </c>
      <c r="C268" s="1" t="s">
        <v>1069</v>
      </c>
      <c r="D268" s="4" t="s">
        <v>0</v>
      </c>
      <c r="E268" s="1" t="s">
        <v>1069</v>
      </c>
      <c r="F268" s="1" t="str">
        <f>IF(R267=0,"",R267)</f>
        <v>緑</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緑</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|色|緑|レアリティ||マナコスト||</v>
      </c>
      <c r="B281" s="1" t="s">
        <v>1049</v>
      </c>
      <c r="C281" s="1" t="s">
        <v>1069</v>
      </c>
      <c r="D281" s="4" t="s">
        <v>0</v>
      </c>
      <c r="E281" s="1" t="s">
        <v>1069</v>
      </c>
      <c r="F281" s="1" t="str">
        <f>IF(R280=0,"",R280)</f>
        <v>緑</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緑</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|色|緑|レアリティ||マナコスト||</v>
      </c>
      <c r="B294" s="1" t="s">
        <v>1049</v>
      </c>
      <c r="C294" s="1" t="s">
        <v>1069</v>
      </c>
      <c r="D294" s="4" t="s">
        <v>0</v>
      </c>
      <c r="E294" s="1" t="s">
        <v>1069</v>
      </c>
      <c r="F294" s="1" t="str">
        <f>IF(R293=0,"",R293)</f>
        <v>緑</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緑</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|色|緑|レアリティ||マナコスト||</v>
      </c>
      <c r="B307" s="1" t="s">
        <v>1049</v>
      </c>
      <c r="C307" s="1" t="s">
        <v>1069</v>
      </c>
      <c r="D307" s="4" t="s">
        <v>0</v>
      </c>
      <c r="E307" s="1" t="s">
        <v>1069</v>
      </c>
      <c r="F307" s="1" t="str">
        <f>IF(R306=0,"",R306)</f>
        <v>緑</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緑</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|色|緑|レアリティ||マナコスト||</v>
      </c>
      <c r="B320" s="1" t="s">
        <v>1049</v>
      </c>
      <c r="C320" s="1" t="s">
        <v>1069</v>
      </c>
      <c r="D320" s="4" t="s">
        <v>0</v>
      </c>
      <c r="E320" s="1" t="s">
        <v>1069</v>
      </c>
      <c r="F320" s="1" t="str">
        <f>IF(R319=0,"",R319)</f>
        <v>緑</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緑</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|色|緑|レアリティ||マナコスト||</v>
      </c>
      <c r="B333" s="1" t="s">
        <v>1049</v>
      </c>
      <c r="C333" s="1" t="s">
        <v>1069</v>
      </c>
      <c r="D333" s="4" t="s">
        <v>0</v>
      </c>
      <c r="E333" s="1" t="s">
        <v>1069</v>
      </c>
      <c r="F333" s="1" t="str">
        <f>IF(R332=0,"",R332)</f>
        <v>緑</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緑</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|色|緑|レアリティ||マナコスト||</v>
      </c>
      <c r="B346" s="1" t="s">
        <v>1049</v>
      </c>
      <c r="C346" s="1" t="s">
        <v>1069</v>
      </c>
      <c r="D346" s="4" t="s">
        <v>0</v>
      </c>
      <c r="E346" s="1" t="s">
        <v>1069</v>
      </c>
      <c r="F346" s="1" t="str">
        <f>IF(R345=0,"",R345)</f>
        <v>緑</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緑</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|色|緑|レアリティ||マナコスト||</v>
      </c>
      <c r="B359" s="1" t="s">
        <v>1049</v>
      </c>
      <c r="C359" s="1" t="s">
        <v>1069</v>
      </c>
      <c r="D359" s="4" t="s">
        <v>0</v>
      </c>
      <c r="E359" s="1" t="s">
        <v>1069</v>
      </c>
      <c r="F359" s="1" t="str">
        <f>IF(R358=0,"",R358)</f>
        <v>緑</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緑</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|色|緑|レアリティ||マナコスト||</v>
      </c>
      <c r="B372" s="1" t="s">
        <v>1049</v>
      </c>
      <c r="C372" s="1" t="s">
        <v>1069</v>
      </c>
      <c r="D372" s="4" t="s">
        <v>0</v>
      </c>
      <c r="E372" s="1" t="s">
        <v>1069</v>
      </c>
      <c r="F372" s="1" t="str">
        <f>IF(R371=0,"",R371)</f>
        <v>緑</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緑</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|色|緑|レアリティ||マナコスト||</v>
      </c>
      <c r="B385" s="1" t="s">
        <v>1049</v>
      </c>
      <c r="C385" s="1" t="s">
        <v>1069</v>
      </c>
      <c r="D385" s="4" t="s">
        <v>0</v>
      </c>
      <c r="E385" s="1" t="s">
        <v>1069</v>
      </c>
      <c r="F385" s="1" t="str">
        <f>IF(R384=0,"",R384)</f>
        <v>緑</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緑</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|色|緑|レアリティ||マナコスト||</v>
      </c>
      <c r="B398" s="1" t="s">
        <v>1049</v>
      </c>
      <c r="C398" s="1" t="s">
        <v>1069</v>
      </c>
      <c r="D398" s="4" t="s">
        <v>0</v>
      </c>
      <c r="E398" s="1" t="s">
        <v>1069</v>
      </c>
      <c r="F398" s="1" t="str">
        <f>IF(R397=0,"",R397)</f>
        <v>緑</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緑</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|色|緑|レアリティ||マナコスト||</v>
      </c>
      <c r="B411" s="1" t="s">
        <v>1049</v>
      </c>
      <c r="C411" s="1" t="s">
        <v>1069</v>
      </c>
      <c r="D411" s="4" t="s">
        <v>0</v>
      </c>
      <c r="E411" s="1" t="s">
        <v>1069</v>
      </c>
      <c r="F411" s="1" t="str">
        <f>IF(R410=0,"",R410)</f>
        <v>緑</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緑</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|色|緑|レアリティ||マナコスト||</v>
      </c>
      <c r="B424" s="1" t="s">
        <v>1049</v>
      </c>
      <c r="C424" s="1" t="s">
        <v>1069</v>
      </c>
      <c r="D424" s="4" t="s">
        <v>0</v>
      </c>
      <c r="E424" s="1" t="s">
        <v>1069</v>
      </c>
      <c r="F424" s="1" t="str">
        <f>IF(R423=0,"",R423)</f>
        <v>緑</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緑</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|色|緑|レアリティ||マナコスト||</v>
      </c>
      <c r="B437" s="1" t="s">
        <v>1049</v>
      </c>
      <c r="C437" s="1" t="s">
        <v>1069</v>
      </c>
      <c r="D437" s="4" t="s">
        <v>0</v>
      </c>
      <c r="E437" s="1" t="s">
        <v>1069</v>
      </c>
      <c r="F437" s="1" t="str">
        <f>IF(R436=0,"",R436)</f>
        <v>緑</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緑</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|色|緑|レアリティ||マナコスト||</v>
      </c>
      <c r="B450" s="1" t="s">
        <v>1049</v>
      </c>
      <c r="C450" s="1" t="s">
        <v>1069</v>
      </c>
      <c r="D450" s="4" t="s">
        <v>0</v>
      </c>
      <c r="E450" s="1" t="s">
        <v>1069</v>
      </c>
      <c r="F450" s="1" t="str">
        <f>IF(R449=0,"",R449)</f>
        <v>緑</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緑</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|色|緑|レアリティ||マナコスト||</v>
      </c>
      <c r="B463" s="1" t="s">
        <v>1049</v>
      </c>
      <c r="C463" s="1" t="s">
        <v>1069</v>
      </c>
      <c r="D463" s="4" t="s">
        <v>0</v>
      </c>
      <c r="E463" s="1" t="s">
        <v>1069</v>
      </c>
      <c r="F463" s="1" t="str">
        <f>IF(R462=0,"",R462)</f>
        <v>緑</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緑</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|色|緑|レアリティ||マナコスト||</v>
      </c>
      <c r="B476" s="1" t="s">
        <v>1049</v>
      </c>
      <c r="C476" s="1" t="s">
        <v>1069</v>
      </c>
      <c r="D476" s="4" t="s">
        <v>0</v>
      </c>
      <c r="E476" s="1" t="s">
        <v>1069</v>
      </c>
      <c r="F476" s="1" t="str">
        <f>IF(R475=0,"",R475)</f>
        <v>緑</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緑</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|色|緑|レアリティ||マナコスト||</v>
      </c>
      <c r="B489" s="1" t="s">
        <v>1049</v>
      </c>
      <c r="C489" s="1" t="s">
        <v>1069</v>
      </c>
      <c r="D489" s="4" t="s">
        <v>0</v>
      </c>
      <c r="E489" s="1" t="s">
        <v>1069</v>
      </c>
      <c r="F489" s="1" t="str">
        <f>IF(R488=0,"",R488)</f>
        <v>緑</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緑</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|色|緑|レアリティ||マナコスト||</v>
      </c>
      <c r="B502" s="1" t="s">
        <v>1049</v>
      </c>
      <c r="C502" s="1" t="s">
        <v>1069</v>
      </c>
      <c r="D502" s="4" t="s">
        <v>0</v>
      </c>
      <c r="E502" s="1" t="s">
        <v>1069</v>
      </c>
      <c r="F502" s="1" t="str">
        <f>IF(R501=0,"",R501)</f>
        <v>緑</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緑</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|色|緑|レアリティ||マナコスト||</v>
      </c>
      <c r="B515" s="1" t="s">
        <v>1049</v>
      </c>
      <c r="C515" s="1" t="s">
        <v>1069</v>
      </c>
      <c r="D515" s="4" t="s">
        <v>0</v>
      </c>
      <c r="E515" s="1" t="s">
        <v>1069</v>
      </c>
      <c r="F515" s="1" t="str">
        <f>IF(R514=0,"",R514)</f>
        <v>緑</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緑</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|色|緑|レアリティ||マナコスト||</v>
      </c>
      <c r="B528" s="1" t="s">
        <v>1049</v>
      </c>
      <c r="C528" s="1" t="s">
        <v>1069</v>
      </c>
      <c r="D528" s="4" t="s">
        <v>0</v>
      </c>
      <c r="E528" s="1" t="s">
        <v>1069</v>
      </c>
      <c r="F528" s="1" t="str">
        <f>IF(R527=0,"",R527)</f>
        <v>緑</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緑</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|色|緑|レアリティ||マナコスト||</v>
      </c>
      <c r="B541" s="1" t="s">
        <v>1049</v>
      </c>
      <c r="C541" s="1" t="s">
        <v>1069</v>
      </c>
      <c r="D541" s="4" t="s">
        <v>0</v>
      </c>
      <c r="E541" s="1" t="s">
        <v>1069</v>
      </c>
      <c r="F541" s="1" t="str">
        <f>IF(R540=0,"",R540)</f>
        <v>緑</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緑</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|色|緑|レアリティ||マナコスト||</v>
      </c>
      <c r="B554" s="1" t="s">
        <v>1049</v>
      </c>
      <c r="C554" s="1" t="s">
        <v>1069</v>
      </c>
      <c r="D554" s="4" t="s">
        <v>0</v>
      </c>
      <c r="E554" s="1" t="s">
        <v>1069</v>
      </c>
      <c r="F554" s="1" t="str">
        <f>IF(R553=0,"",R553)</f>
        <v>緑</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緑</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|色|緑|レアリティ||マナコスト||</v>
      </c>
      <c r="B567" s="1" t="s">
        <v>1049</v>
      </c>
      <c r="C567" s="1" t="s">
        <v>1069</v>
      </c>
      <c r="D567" s="4" t="s">
        <v>0</v>
      </c>
      <c r="E567" s="1" t="s">
        <v>1069</v>
      </c>
      <c r="F567" s="1" t="str">
        <f>IF(R566=0,"",R566)</f>
        <v>緑</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緑</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|色|緑|レアリティ||マナコスト||</v>
      </c>
      <c r="B580" s="1" t="s">
        <v>1049</v>
      </c>
      <c r="C580" s="1" t="s">
        <v>1069</v>
      </c>
      <c r="D580" s="4" t="s">
        <v>0</v>
      </c>
      <c r="E580" s="1" t="s">
        <v>1069</v>
      </c>
      <c r="F580" s="1" t="str">
        <f>IF(R579=0,"",R579)</f>
        <v>緑</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緑</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|色|緑|レアリティ||マナコスト||</v>
      </c>
      <c r="B593" s="1" t="s">
        <v>1049</v>
      </c>
      <c r="C593" s="1" t="s">
        <v>1069</v>
      </c>
      <c r="D593" s="4" t="s">
        <v>0</v>
      </c>
      <c r="E593" s="1" t="s">
        <v>1069</v>
      </c>
      <c r="F593" s="1" t="str">
        <f>IF(R592=0,"",R592)</f>
        <v>緑</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緑</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|色|緑|レアリティ||マナコスト||</v>
      </c>
      <c r="B606" s="1" t="s">
        <v>1049</v>
      </c>
      <c r="C606" s="1" t="s">
        <v>1069</v>
      </c>
      <c r="D606" s="4" t="s">
        <v>0</v>
      </c>
      <c r="E606" s="1" t="s">
        <v>1069</v>
      </c>
      <c r="F606" s="1" t="str">
        <f>IF(R605=0,"",R605)</f>
        <v>緑</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緑</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|色|緑|レアリティ||マナコスト||</v>
      </c>
      <c r="B619" s="1" t="s">
        <v>1049</v>
      </c>
      <c r="C619" s="1" t="s">
        <v>1069</v>
      </c>
      <c r="D619" s="4" t="s">
        <v>0</v>
      </c>
      <c r="E619" s="1" t="s">
        <v>1069</v>
      </c>
      <c r="F619" s="1" t="str">
        <f>IF(R618=0,"",R618)</f>
        <v>緑</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緑</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|色|緑|レアリティ||マナコスト||</v>
      </c>
      <c r="B632" s="1" t="s">
        <v>1049</v>
      </c>
      <c r="C632" s="1" t="s">
        <v>1069</v>
      </c>
      <c r="D632" s="4" t="s">
        <v>0</v>
      </c>
      <c r="E632" s="1" t="s">
        <v>1069</v>
      </c>
      <c r="F632" s="1" t="str">
        <f>IF(R631=0,"",R631)</f>
        <v>緑</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緑</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|色|緑|レアリティ||マナコスト||</v>
      </c>
      <c r="B645" s="1" t="s">
        <v>1049</v>
      </c>
      <c r="C645" s="1" t="s">
        <v>1069</v>
      </c>
      <c r="D645" s="4" t="s">
        <v>0</v>
      </c>
      <c r="E645" s="1" t="s">
        <v>1069</v>
      </c>
      <c r="F645" s="1" t="str">
        <f>IF(R644=0,"",R644)</f>
        <v>緑</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J654"/>
  <sheetViews>
    <sheetView zoomScale="85" zoomScaleNormal="85" workbookViewId="0">
      <selection activeCell="AK23" sqref="AK23"/>
    </sheetView>
  </sheetViews>
  <sheetFormatPr defaultColWidth="9" defaultRowHeight="13.5"/>
  <cols>
    <col min="1" max="1" width="29.5" style="1" customWidth="1"/>
    <col min="2" max="2" width="2.5" style="1" customWidth="1"/>
    <col min="3" max="3" width="2.625" style="1" hidden="1" customWidth="1"/>
    <col min="4" max="4" width="9" style="1" hidden="1" customWidth="1"/>
    <col min="5" max="5" width="2.5" style="1" hidden="1" customWidth="1"/>
    <col min="6" max="6" width="9" style="1" hidden="1" customWidth="1"/>
    <col min="7" max="7" width="2.5" style="1" hidden="1" customWidth="1"/>
    <col min="8" max="8" width="9" style="1" hidden="1" customWidth="1"/>
    <col min="9" max="9" width="2.5" style="1" hidden="1" customWidth="1"/>
    <col min="10" max="10" width="9" style="1" hidden="1" customWidth="1"/>
    <col min="11" max="11" width="2.5" style="1" hidden="1" customWidth="1"/>
    <col min="12" max="12" width="3.5" style="1" hidden="1" customWidth="1"/>
    <col min="13" max="13" width="2.5" style="1" hidden="1" customWidth="1"/>
    <col min="14" max="14" width="17.375" style="1" hidden="1" customWidth="1"/>
    <col min="15" max="16" width="2.5" style="1" hidden="1" customWidth="1"/>
    <col min="17" max="17" width="9" style="1" hidden="1" customWidth="1"/>
    <col min="18" max="22" width="9" style="2" hidden="1" customWidth="1"/>
    <col min="23" max="27" width="9" style="1"/>
    <col min="28" max="30" width="9" style="1" hidden="1" customWidth="1"/>
    <col min="31" max="31" width="3.5" style="1" customWidth="1"/>
    <col min="32" max="32" width="5.25" style="1" customWidth="1"/>
    <col min="33" max="33" width="3.75" style="1" customWidth="1"/>
    <col min="34" max="34" width="9" style="1" hidden="1" customWidth="1"/>
    <col min="35" max="35" width="5" style="1" customWidth="1"/>
    <col min="36" max="38" width="9" style="1"/>
    <col min="39" max="39" width="9" style="1" hidden="1" customWidth="1"/>
    <col min="40" max="45" width="9" style="1"/>
    <col min="46" max="46" width="9.125" style="1"/>
    <col min="47" max="48" width="9" style="1" hidden="1" customWidth="1"/>
    <col min="49" max="49" width="4.875" style="1" customWidth="1"/>
    <col min="50" max="51" width="2.75" style="1" customWidth="1"/>
    <col min="52" max="55" width="4.75" style="1" customWidth="1"/>
    <col min="56" max="16384" width="9" style="1"/>
  </cols>
  <sheetData>
    <row r="1" spans="2:58">
      <c r="B1" s="1" t="s">
        <v>1049</v>
      </c>
      <c r="Q1" s="1" t="s">
        <v>1050</v>
      </c>
      <c r="R1" s="2" t="s">
        <v>1051</v>
      </c>
      <c r="AB1" s="1" t="s">
        <v>23</v>
      </c>
      <c r="AC1" s="1" t="s">
        <v>393</v>
      </c>
      <c r="AD1" s="16" t="s">
        <v>1052</v>
      </c>
      <c r="AE1" s="22"/>
      <c r="AF1" s="23" t="s">
        <v>0</v>
      </c>
      <c r="AG1" s="35" t="s">
        <v>1</v>
      </c>
      <c r="AH1" s="35"/>
      <c r="AI1" s="35" t="s">
        <v>2</v>
      </c>
      <c r="AJ1" s="35" t="s">
        <v>3</v>
      </c>
      <c r="AK1" s="35" t="s">
        <v>4</v>
      </c>
      <c r="AL1" s="35" t="s">
        <v>5</v>
      </c>
      <c r="AM1" s="35"/>
      <c r="AN1" s="35" t="s">
        <v>6</v>
      </c>
      <c r="AO1" s="35" t="s">
        <v>7</v>
      </c>
      <c r="AP1" s="35" t="s">
        <v>8</v>
      </c>
      <c r="AQ1" s="35" t="s">
        <v>9</v>
      </c>
      <c r="AR1" s="35" t="s">
        <v>10</v>
      </c>
      <c r="AS1" s="35" t="s">
        <v>11</v>
      </c>
      <c r="AT1" s="35" t="s">
        <v>12</v>
      </c>
      <c r="AU1" s="35"/>
      <c r="AV1" s="35"/>
      <c r="AW1" s="35" t="s">
        <v>13</v>
      </c>
      <c r="AX1" s="35" t="s">
        <v>14</v>
      </c>
      <c r="AY1" s="35" t="s">
        <v>15</v>
      </c>
      <c r="AZ1" s="35" t="s">
        <v>16</v>
      </c>
      <c r="BA1" s="35" t="s">
        <v>17</v>
      </c>
      <c r="BB1" s="35" t="s">
        <v>18</v>
      </c>
      <c r="BC1" s="35" t="s">
        <v>19</v>
      </c>
      <c r="BD1" s="35" t="s">
        <v>20</v>
      </c>
      <c r="BE1" s="40" t="s">
        <v>21</v>
      </c>
      <c r="BF1" s="9" t="s">
        <v>1049</v>
      </c>
    </row>
    <row r="2" spans="2:62">
      <c r="B2" s="1" t="s">
        <v>1049</v>
      </c>
      <c r="AB2" s="1" t="s">
        <v>164</v>
      </c>
      <c r="AC2" s="1" t="s">
        <v>1053</v>
      </c>
      <c r="AD2" s="16" t="s">
        <v>1054</v>
      </c>
      <c r="AE2" s="24">
        <v>1</v>
      </c>
      <c r="AF2" s="25" t="s">
        <v>639</v>
      </c>
      <c r="AG2" s="36" t="s">
        <v>78</v>
      </c>
      <c r="AH2" s="36"/>
      <c r="AI2" s="36">
        <v>8</v>
      </c>
      <c r="AJ2" s="36" t="s">
        <v>986</v>
      </c>
      <c r="AK2" s="36" t="s">
        <v>987</v>
      </c>
      <c r="AL2" s="36" t="s">
        <v>76</v>
      </c>
      <c r="AM2" s="36"/>
      <c r="AN2" s="36"/>
      <c r="AO2" s="36"/>
      <c r="AP2" s="36"/>
      <c r="AQ2" s="36" t="s">
        <v>988</v>
      </c>
      <c r="AR2" s="36"/>
      <c r="AS2" s="36"/>
      <c r="AT2" s="38"/>
      <c r="AU2" s="36"/>
      <c r="AV2" s="36"/>
      <c r="AW2" s="36">
        <v>3</v>
      </c>
      <c r="AX2" s="36" t="s">
        <v>1090</v>
      </c>
      <c r="AY2" s="36" t="s">
        <v>1090</v>
      </c>
      <c r="AZ2" s="36" t="str">
        <f t="shared" ref="AZ2:AZ51" si="0">LEFT(AQ2,2)</f>
        <v>あな</v>
      </c>
      <c r="BA2" s="36" t="str">
        <f t="shared" ref="BA2:BA51" si="1">IF(ISERROR(FIND(" ",AQ2)),"",MID(AQ2,FIND(" ",AQ2)+1,2))</f>
        <v/>
      </c>
      <c r="BB2" s="36" t="str">
        <f t="shared" ref="BB2:BB51" si="2">IF(LEN(BA2)&gt;1,IF(ISERROR(FIND(" ",AQ2,FIND(" ",AQ2)+1)),"",MID(AQ2,FIND(" ",AQ2)+4,2)),"")</f>
        <v/>
      </c>
      <c r="BC2" s="36"/>
      <c r="BD2" s="36" t="str">
        <f t="shared" ref="BD2:BD51" si="3">IF(AQ2="","",AQ2&amp;IF(AR2="","","&amp;br;"&amp;AR2)&amp;IF(AS2="","","&amp;br;"&amp;AS2))</f>
        <v>あなたがコントロールするクリーチャーが攻撃したとき、あなたは1点のライフを得て、対戦相手は1点のダメージを受ける。</v>
      </c>
      <c r="BE2" s="30" t="str">
        <f>IF(AK2="","",VLOOKUP(AK2,BH:BJ,3,FALSE))</f>
        <v>When a creature you control attacks, you gain 1 life and your opponent takes 1 damage.</v>
      </c>
      <c r="BF2" s="9" t="s">
        <v>1049</v>
      </c>
      <c r="BG2" s="1">
        <v>1</v>
      </c>
      <c r="BH2" s="1" t="s">
        <v>881</v>
      </c>
      <c r="BI2" s="1" t="s">
        <v>1055</v>
      </c>
      <c r="BJ2" s="1" t="s">
        <v>1299</v>
      </c>
    </row>
    <row r="3" spans="2:62">
      <c r="B3" s="1" t="s">
        <v>1049</v>
      </c>
      <c r="Q3" s="2" t="s">
        <v>23</v>
      </c>
      <c r="R3" s="2" t="s">
        <v>164</v>
      </c>
      <c r="S3" s="2" t="s">
        <v>288</v>
      </c>
      <c r="T3" s="2" t="s">
        <v>398</v>
      </c>
      <c r="U3" s="2" t="s">
        <v>510</v>
      </c>
      <c r="V3" s="2" t="s">
        <v>1057</v>
      </c>
      <c r="W3" s="2"/>
      <c r="AB3" s="1" t="s">
        <v>288</v>
      </c>
      <c r="AC3" s="1" t="s">
        <v>340</v>
      </c>
      <c r="AD3" s="16" t="s">
        <v>1058</v>
      </c>
      <c r="AE3" s="24">
        <v>2</v>
      </c>
      <c r="AF3" s="25" t="s">
        <v>631</v>
      </c>
      <c r="AG3" s="36" t="s">
        <v>143</v>
      </c>
      <c r="AH3" s="36"/>
      <c r="AI3" s="36">
        <v>14</v>
      </c>
      <c r="AJ3" s="36" t="s">
        <v>989</v>
      </c>
      <c r="AK3" s="36" t="s">
        <v>990</v>
      </c>
      <c r="AL3" s="36" t="s">
        <v>27</v>
      </c>
      <c r="AM3" s="36"/>
      <c r="AN3" s="36" t="s">
        <v>33</v>
      </c>
      <c r="AO3" s="36" t="s">
        <v>167</v>
      </c>
      <c r="AP3" s="36"/>
      <c r="AQ3" s="36" t="s">
        <v>991</v>
      </c>
      <c r="AR3" s="36" t="s">
        <v>992</v>
      </c>
      <c r="AS3" s="36"/>
      <c r="AT3" s="38">
        <v>42955</v>
      </c>
      <c r="AU3" s="36"/>
      <c r="AV3" s="36"/>
      <c r="AW3" s="36"/>
      <c r="AX3" s="36">
        <v>8</v>
      </c>
      <c r="AY3" s="36">
        <v>8</v>
      </c>
      <c r="AZ3" s="36" t="str">
        <f t="shared" si="0"/>
        <v>この</v>
      </c>
      <c r="BA3" s="36" t="str">
        <f t="shared" si="1"/>
        <v/>
      </c>
      <c r="BB3" s="36" t="str">
        <f t="shared" si="2"/>
        <v/>
      </c>
      <c r="BC3" s="36"/>
      <c r="BD3" s="36" t="str">
        <f t="shared" si="3"/>
        <v>このクリーチャーが戦場に出たとき、あなたのライブラリーの最初の4体のクリーチャーを破壊する。&amp;br;あなたのターン開始時に、あなたがコントロールしていて破壊された最後のゾンビを戦場に戻す。</v>
      </c>
      <c r="BE3" s="30" t="str">
        <f>IF(AK3="","",VLOOKUP(AK3,BH:BJ,3,FALSE))</f>
        <v>When this creature enters the battlefield, the first 4 creatures in your library are Destroyed.&amp;br;At the beginning of your turn, the last Zombie that was Destroyed is Returned to the battlefield.</v>
      </c>
      <c r="BF3" s="9" t="s">
        <v>1049</v>
      </c>
      <c r="BG3" s="1">
        <v>2</v>
      </c>
      <c r="BH3" s="1" t="s">
        <v>1026</v>
      </c>
      <c r="BI3" s="1" t="s">
        <v>1055</v>
      </c>
      <c r="BJ3" s="1" t="s">
        <v>1300</v>
      </c>
    </row>
    <row r="4" spans="2:62">
      <c r="B4" s="1" t="s">
        <v>1049</v>
      </c>
      <c r="Q4" s="1" t="s">
        <v>24</v>
      </c>
      <c r="R4" s="2" t="s">
        <v>78</v>
      </c>
      <c r="S4" s="2" t="s">
        <v>119</v>
      </c>
      <c r="T4" s="2" t="s">
        <v>143</v>
      </c>
      <c r="AB4" s="1" t="s">
        <v>398</v>
      </c>
      <c r="AC4" s="1" t="s">
        <v>1060</v>
      </c>
      <c r="AD4" s="16" t="s">
        <v>1061</v>
      </c>
      <c r="AE4" s="24">
        <v>3</v>
      </c>
      <c r="AF4" s="25" t="s">
        <v>649</v>
      </c>
      <c r="AG4" s="36" t="s">
        <v>78</v>
      </c>
      <c r="AH4" s="36"/>
      <c r="AI4" s="36">
        <v>10</v>
      </c>
      <c r="AJ4" s="36" t="s">
        <v>993</v>
      </c>
      <c r="AK4" s="36" t="s">
        <v>994</v>
      </c>
      <c r="AL4" s="36" t="s">
        <v>27</v>
      </c>
      <c r="AM4" s="36"/>
      <c r="AN4" s="36" t="s">
        <v>28</v>
      </c>
      <c r="AO4" s="36"/>
      <c r="AP4" s="36"/>
      <c r="AQ4" s="36" t="s">
        <v>29</v>
      </c>
      <c r="AR4" s="36" t="s">
        <v>995</v>
      </c>
      <c r="AS4" s="36"/>
      <c r="AT4" s="38">
        <v>42799</v>
      </c>
      <c r="AU4" s="36"/>
      <c r="AV4" s="36"/>
      <c r="AW4" s="36"/>
      <c r="AX4" s="36">
        <v>3</v>
      </c>
      <c r="AY4" s="36">
        <v>5</v>
      </c>
      <c r="AZ4" s="36" t="str">
        <f t="shared" si="0"/>
        <v>飛行</v>
      </c>
      <c r="BA4" s="36" t="str">
        <f t="shared" si="1"/>
        <v/>
      </c>
      <c r="BB4" s="36" t="str">
        <f t="shared" si="2"/>
        <v/>
      </c>
      <c r="BC4" s="36"/>
      <c r="BD4" s="36" t="str">
        <f t="shared" si="3"/>
        <v>飛行&amp;br;あなたが呪文を唱えたとき、あなたのターン終了時まで、このクリーチャーは+3/0の修正を得る。</v>
      </c>
      <c r="BE4" s="30" t="str">
        <f>IF(AK4="","",VLOOKUP(AK4,BH:BJ,3,FALSE))</f>
        <v>When you cast a spell, this creature gets +3/0 until the end of your turn.</v>
      </c>
      <c r="BF4" s="9" t="s">
        <v>1049</v>
      </c>
      <c r="BG4" s="1">
        <v>3</v>
      </c>
      <c r="BH4" s="1" t="s">
        <v>819</v>
      </c>
      <c r="BI4" s="1" t="s">
        <v>1055</v>
      </c>
      <c r="BJ4" s="1" t="s">
        <v>1301</v>
      </c>
    </row>
    <row r="5" spans="2:62">
      <c r="B5" s="1" t="s">
        <v>1049</v>
      </c>
      <c r="Q5" s="5"/>
      <c r="R5" s="6"/>
      <c r="S5" s="6"/>
      <c r="T5" s="6"/>
      <c r="U5" s="6"/>
      <c r="V5" s="7"/>
      <c r="W5" s="8">
        <v>1</v>
      </c>
      <c r="X5" s="5"/>
      <c r="Y5" s="26"/>
      <c r="Z5" s="26"/>
      <c r="AA5" s="27"/>
      <c r="AB5" s="1" t="s">
        <v>510</v>
      </c>
      <c r="AC5" s="1" t="s">
        <v>1063</v>
      </c>
      <c r="AD5" s="16" t="s">
        <v>1064</v>
      </c>
      <c r="AE5" s="24">
        <v>4</v>
      </c>
      <c r="AF5" s="25" t="s">
        <v>996</v>
      </c>
      <c r="AG5" s="36" t="s">
        <v>78</v>
      </c>
      <c r="AH5" s="36"/>
      <c r="AI5" s="36">
        <v>16</v>
      </c>
      <c r="AJ5" s="36" t="s">
        <v>997</v>
      </c>
      <c r="AK5" s="36" t="s">
        <v>998</v>
      </c>
      <c r="AL5" s="36" t="s">
        <v>27</v>
      </c>
      <c r="AM5" s="36"/>
      <c r="AN5" s="36" t="s">
        <v>895</v>
      </c>
      <c r="AO5" s="36" t="s">
        <v>304</v>
      </c>
      <c r="AP5" s="36"/>
      <c r="AQ5" s="36" t="s">
        <v>458</v>
      </c>
      <c r="AR5" s="36" t="s">
        <v>999</v>
      </c>
      <c r="AS5" s="36"/>
      <c r="AT5" s="38">
        <v>42828</v>
      </c>
      <c r="AU5" s="36"/>
      <c r="AV5" s="36"/>
      <c r="AW5" s="36"/>
      <c r="AX5" s="36">
        <v>4</v>
      </c>
      <c r="AY5" s="36">
        <v>3</v>
      </c>
      <c r="AZ5" s="36" t="str">
        <f t="shared" si="0"/>
        <v>速攻</v>
      </c>
      <c r="BA5" s="36" t="str">
        <f t="shared" si="1"/>
        <v/>
      </c>
      <c r="BB5" s="36" t="str">
        <f t="shared" si="2"/>
        <v/>
      </c>
      <c r="BC5" s="36"/>
      <c r="BD5" s="36" t="str">
        <f t="shared" si="3"/>
        <v>速攻&amp;br;このクリーチャーが戦場に出たとき、あなたのターン終了時まで、対戦相手がコントロールするクリーチャーはブロックできない。</v>
      </c>
      <c r="BE5" s="30" t="str">
        <f>IF(AK5="","",VLOOKUP(AK5,BH:BJ,3,FALSE))</f>
        <v>When this creature enters the battlefield, each creature your opponent controls can't block until the end of your turn.</v>
      </c>
      <c r="BF5" s="9" t="s">
        <v>1049</v>
      </c>
      <c r="BG5" s="1">
        <v>4</v>
      </c>
      <c r="BH5" s="1" t="s">
        <v>922</v>
      </c>
      <c r="BI5" s="1" t="s">
        <v>1055</v>
      </c>
      <c r="BJ5" s="1" t="s">
        <v>1302</v>
      </c>
    </row>
    <row r="6" spans="1:62">
      <c r="A6" s="1" t="str">
        <f t="shared" ref="A6:A69" si="4">CONCATENATE(C6,D6,E6,F6,G6,H6,I6,J6,K6,L6,M6,N6,O6,P6)</f>
        <v>*復讐作戦/Campaign of Vengeance</v>
      </c>
      <c r="B6" s="1" t="s">
        <v>1049</v>
      </c>
      <c r="C6" s="1" t="str">
        <f>"*"&amp;R6&amp;"/"&amp;T6</f>
        <v>*復讐作戦/Campaign of Vengeance</v>
      </c>
      <c r="Q6" s="9" t="s">
        <v>3</v>
      </c>
      <c r="R6" s="10" t="str">
        <f>INDEX(AJ:AJ,W5+1)</f>
        <v>復讐作戦</v>
      </c>
      <c r="S6" s="11" t="s">
        <v>4</v>
      </c>
      <c r="T6" s="10" t="str">
        <f>INDEX(AK:AK,W5+1)</f>
        <v>Campaign of Vengeance</v>
      </c>
      <c r="U6" s="11"/>
      <c r="V6" s="12"/>
      <c r="W6" s="13"/>
      <c r="X6" s="9"/>
      <c r="Y6" s="28"/>
      <c r="Z6" s="28"/>
      <c r="AA6" s="29"/>
      <c r="AB6" s="1" t="s">
        <v>663</v>
      </c>
      <c r="AC6" s="1" t="s">
        <v>1066</v>
      </c>
      <c r="AD6" s="16" t="s">
        <v>1067</v>
      </c>
      <c r="AE6" s="24">
        <v>5</v>
      </c>
      <c r="AF6" s="25" t="s">
        <v>996</v>
      </c>
      <c r="AG6" s="36" t="s">
        <v>143</v>
      </c>
      <c r="AH6" s="36"/>
      <c r="AI6" s="36">
        <v>11</v>
      </c>
      <c r="AJ6" s="36" t="s">
        <v>1000</v>
      </c>
      <c r="AK6" s="36" t="s">
        <v>1001</v>
      </c>
      <c r="AL6" s="36" t="s">
        <v>27</v>
      </c>
      <c r="AM6" s="36"/>
      <c r="AN6" s="36" t="s">
        <v>33</v>
      </c>
      <c r="AO6" s="36" t="s">
        <v>532</v>
      </c>
      <c r="AP6" s="36"/>
      <c r="AQ6" s="36" t="s">
        <v>419</v>
      </c>
      <c r="AR6" s="36" t="s">
        <v>1002</v>
      </c>
      <c r="AS6" s="36" t="s">
        <v>1003</v>
      </c>
      <c r="AT6" s="38">
        <v>42768</v>
      </c>
      <c r="AU6" s="36"/>
      <c r="AV6" s="36"/>
      <c r="AW6" s="36"/>
      <c r="AX6" s="36">
        <v>2</v>
      </c>
      <c r="AY6" s="36">
        <v>2</v>
      </c>
      <c r="AZ6" s="36" t="str">
        <f t="shared" si="0"/>
        <v>トラ</v>
      </c>
      <c r="BA6" s="36" t="str">
        <f t="shared" si="1"/>
        <v/>
      </c>
      <c r="BB6" s="36" t="str">
        <f t="shared" si="2"/>
        <v/>
      </c>
      <c r="BC6" s="36"/>
      <c r="BD6" s="36" t="str">
        <f t="shared" si="3"/>
        <v>トランプル&amp;br;あなたのターン開始時に、昂揚(黒か緑)：このクリーチャーは+2/+2の修正を受ける。&amp;br;このクリーチャーが対戦相手にダメージを与えたとき、ジェム2個を白か青か赤に変換する。</v>
      </c>
      <c r="BE6" s="30" t="str">
        <f>IF(AK6="","",VLOOKUP(AK6,BH:BJ,3,FALSE))</f>
        <v>At the beginning of your turn, Delirium Black or Green: This creature gets +2/+2.&amp;br;When this creature deals combat damage to your opponent, 2 gems are converted to White, Blue or Red gems.</v>
      </c>
      <c r="BF6" s="9" t="s">
        <v>1049</v>
      </c>
      <c r="BG6" s="1">
        <v>5</v>
      </c>
      <c r="BH6" s="1" t="s">
        <v>930</v>
      </c>
      <c r="BI6" s="1" t="s">
        <v>1055</v>
      </c>
      <c r="BJ6" s="1" t="s">
        <v>1303</v>
      </c>
    </row>
    <row r="7" spans="1:62">
      <c r="A7" s="1" t="str">
        <f t="shared" si="4"/>
        <v>|LEFT:80|LEFT:100|LEFT:100|LEFT:100|LEFT:100|LEFT:100|c</v>
      </c>
      <c r="B7" s="1" t="s">
        <v>1049</v>
      </c>
      <c r="C7" s="1" t="s">
        <v>1069</v>
      </c>
      <c r="D7" s="3" t="str">
        <f>$Q$1</f>
        <v>LEFT:80</v>
      </c>
      <c r="E7" s="3" t="s">
        <v>1069</v>
      </c>
      <c r="F7" s="3" t="str">
        <f t="shared" ref="F7:J7" si="5">$R$1</f>
        <v>LEFT:100</v>
      </c>
      <c r="G7" s="3" t="s">
        <v>1069</v>
      </c>
      <c r="H7" s="3" t="str">
        <f t="shared" si="5"/>
        <v>LEFT:100</v>
      </c>
      <c r="I7" s="3" t="s">
        <v>1069</v>
      </c>
      <c r="J7" s="3" t="str">
        <f t="shared" si="5"/>
        <v>LEFT:100</v>
      </c>
      <c r="K7" s="3" t="s">
        <v>1069</v>
      </c>
      <c r="L7" s="3" t="str">
        <f>$R$1</f>
        <v>LEFT:100</v>
      </c>
      <c r="M7" s="3" t="s">
        <v>1069</v>
      </c>
      <c r="N7" s="3" t="str">
        <f>$R$1</f>
        <v>LEFT:100</v>
      </c>
      <c r="O7" s="1" t="s">
        <v>1069</v>
      </c>
      <c r="P7" s="1" t="s">
        <v>1070</v>
      </c>
      <c r="Q7" s="14" t="s">
        <v>0</v>
      </c>
      <c r="R7" s="10" t="str">
        <f>INDEX(AF:AF,W5+1)</f>
        <v>白黒</v>
      </c>
      <c r="S7" s="15" t="s">
        <v>1</v>
      </c>
      <c r="T7" s="10" t="str">
        <f>INDEX(AG:AG,W5+1)</f>
        <v>アンコモン</v>
      </c>
      <c r="U7" s="15" t="s">
        <v>2</v>
      </c>
      <c r="V7" s="10">
        <f>INDEX(AI:AI,W5+1)</f>
        <v>8</v>
      </c>
      <c r="W7" s="16"/>
      <c r="X7" s="10" t="str">
        <f>INDEX(AQ:AQ,W5+1)</f>
        <v>あなたがコントロールするクリーチャーが攻撃したとき、あなたは1点のライフを得て、対戦相手は1点のダメージを受ける。</v>
      </c>
      <c r="Y7" s="28"/>
      <c r="Z7" s="28"/>
      <c r="AA7" s="29"/>
      <c r="AB7" s="1" t="s">
        <v>645</v>
      </c>
      <c r="AC7" s="1" t="s">
        <v>1024</v>
      </c>
      <c r="AD7" s="16" t="s">
        <v>1071</v>
      </c>
      <c r="AE7" s="24">
        <v>6</v>
      </c>
      <c r="AF7" s="25" t="s">
        <v>1004</v>
      </c>
      <c r="AG7" s="36" t="s">
        <v>143</v>
      </c>
      <c r="AH7" s="36"/>
      <c r="AI7" s="36">
        <v>18</v>
      </c>
      <c r="AJ7" s="36" t="s">
        <v>1005</v>
      </c>
      <c r="AK7" s="36" t="s">
        <v>1006</v>
      </c>
      <c r="AL7" s="36" t="s">
        <v>27</v>
      </c>
      <c r="AM7" s="36"/>
      <c r="AN7" s="36" t="s">
        <v>33</v>
      </c>
      <c r="AO7" s="36" t="s">
        <v>405</v>
      </c>
      <c r="AP7" s="36"/>
      <c r="AQ7" s="36" t="s">
        <v>1007</v>
      </c>
      <c r="AR7" s="36" t="s">
        <v>406</v>
      </c>
      <c r="AS7" s="36"/>
      <c r="AT7" s="38">
        <v>42955</v>
      </c>
      <c r="AU7" s="36"/>
      <c r="AV7" s="36"/>
      <c r="AW7" s="36"/>
      <c r="AX7" s="36">
        <v>8</v>
      </c>
      <c r="AY7" s="36">
        <v>8</v>
      </c>
      <c r="AZ7" s="36" t="str">
        <f t="shared" si="0"/>
        <v>この</v>
      </c>
      <c r="BA7" s="36" t="str">
        <f t="shared" si="1"/>
        <v/>
      </c>
      <c r="BB7" s="36" t="str">
        <f t="shared" si="2"/>
        <v/>
      </c>
      <c r="BC7" s="36"/>
      <c r="BD7" s="36" t="str">
        <f t="shared" si="3"/>
        <v>このクリーチャーが戦場に出たか、この形態に変身したとき、あなたがコントロールする最初のクリーチャーは+4/+4の修正を受ける。&amp;br;各ターン開始時に、直前のターンにカードが唱えられていなかった場合、このクリーチャーは変身する。</v>
      </c>
      <c r="BE7" s="30" t="str">
        <f>IF(AK7="","",VLOOKUP(AK7,BH:BJ,3,FALSE))</f>
        <v>When this creature enters the battlefield or Transform s to this form, the first creature you control gets +4/+4.&amp;br;At the beginning of any player's turn, if no cards were cast last turn, this creature Transforms.</v>
      </c>
      <c r="BF7" s="9" t="s">
        <v>1049</v>
      </c>
      <c r="BG7" s="1">
        <v>6</v>
      </c>
      <c r="BH7" s="1" t="s">
        <v>812</v>
      </c>
      <c r="BI7" s="1" t="s">
        <v>1055</v>
      </c>
      <c r="BJ7" s="1" t="s">
        <v>1304</v>
      </c>
    </row>
    <row r="8" spans="1:62">
      <c r="A8" s="1" t="str">
        <f t="shared" si="4"/>
        <v>|色|白黒|レアリティ|アンコモン|マナコスト|8|</v>
      </c>
      <c r="B8" s="1" t="s">
        <v>1049</v>
      </c>
      <c r="C8" s="1" t="s">
        <v>1069</v>
      </c>
      <c r="D8" s="4" t="s">
        <v>0</v>
      </c>
      <c r="E8" s="1" t="s">
        <v>1069</v>
      </c>
      <c r="F8" s="1" t="str">
        <f>IF(R7=0,"",R7)</f>
        <v>白黒</v>
      </c>
      <c r="G8" s="1" t="s">
        <v>1069</v>
      </c>
      <c r="H8" s="4" t="s">
        <v>1073</v>
      </c>
      <c r="I8" s="1" t="s">
        <v>1069</v>
      </c>
      <c r="J8" s="1" t="str">
        <f>IF(T7=0,"",T7)</f>
        <v>アンコモン</v>
      </c>
      <c r="K8" s="1" t="s">
        <v>1069</v>
      </c>
      <c r="L8" s="4" t="s">
        <v>1074</v>
      </c>
      <c r="M8" s="1" t="s">
        <v>1069</v>
      </c>
      <c r="N8" s="1">
        <f>IF(V7=0,"",V7)</f>
        <v>8</v>
      </c>
      <c r="O8" s="1" t="s">
        <v>1069</v>
      </c>
      <c r="Q8" s="9" t="s">
        <v>5</v>
      </c>
      <c r="R8" s="10" t="str">
        <f>INDEX(AL:AL,W5+1)</f>
        <v>サポート</v>
      </c>
      <c r="S8" s="15" t="s">
        <v>1075</v>
      </c>
      <c r="T8" s="10">
        <f>INDEX(AN:AN,W5+1)</f>
        <v>0</v>
      </c>
      <c r="U8" s="10">
        <f>INDEX(AO:AO,W5+1)</f>
        <v>0</v>
      </c>
      <c r="V8" s="10">
        <f>INDEX(AP:AP,W5+1)</f>
        <v>0</v>
      </c>
      <c r="W8" s="16"/>
      <c r="X8" s="10" t="str">
        <f>INDEX(AZ:AZ,W5+1)</f>
        <v>あな</v>
      </c>
      <c r="Y8" s="10" t="str">
        <f>INDEX(BA:BA,W5+1)</f>
        <v/>
      </c>
      <c r="Z8" s="10" t="str">
        <f>INDEX(BB:BB,W5+1)</f>
        <v/>
      </c>
      <c r="AA8" s="10">
        <f>INDEX(BC:BC,W5+1)</f>
        <v>0</v>
      </c>
      <c r="AB8" s="1" t="s">
        <v>631</v>
      </c>
      <c r="AC8" s="1" t="s">
        <v>970</v>
      </c>
      <c r="AD8" s="16" t="s">
        <v>1076</v>
      </c>
      <c r="AE8" s="24">
        <v>7</v>
      </c>
      <c r="AF8" s="25" t="s">
        <v>1004</v>
      </c>
      <c r="AG8" s="36" t="s">
        <v>143</v>
      </c>
      <c r="AH8" s="36"/>
      <c r="AI8" s="36">
        <v>2</v>
      </c>
      <c r="AJ8" s="36" t="s">
        <v>1008</v>
      </c>
      <c r="AK8" s="36" t="s">
        <v>1009</v>
      </c>
      <c r="AL8" s="36" t="s">
        <v>27</v>
      </c>
      <c r="AM8" s="36"/>
      <c r="AN8" s="36" t="s">
        <v>405</v>
      </c>
      <c r="AO8" s="36"/>
      <c r="AP8" s="36"/>
      <c r="AQ8" s="36" t="s">
        <v>1010</v>
      </c>
      <c r="AR8" s="36" t="s">
        <v>409</v>
      </c>
      <c r="AS8" s="36"/>
      <c r="AT8" s="38">
        <v>43081</v>
      </c>
      <c r="AU8" s="36"/>
      <c r="AV8" s="36"/>
      <c r="AW8" s="36"/>
      <c r="AX8" s="36">
        <v>12</v>
      </c>
      <c r="AY8" s="36">
        <v>12</v>
      </c>
      <c r="AZ8" s="36" t="str">
        <f t="shared" si="0"/>
        <v>この</v>
      </c>
      <c r="BA8" s="36" t="str">
        <f t="shared" si="1"/>
        <v/>
      </c>
      <c r="BB8" s="36" t="str">
        <f t="shared" si="2"/>
        <v/>
      </c>
      <c r="BC8" s="36"/>
      <c r="BD8" s="36" t="str">
        <f t="shared" si="3"/>
        <v>このクリーチャーがこの形態に変身したとき、対戦相手がコントロールする最初のクリーチャーはこのクリーチャーのパワーに等しい点数のダメージを受ける。&amp;br;各ターン開始時に、直前のターンにカードが2枚以上唱えられていた場合、このクリーチャーは変身する。</v>
      </c>
      <c r="BE8" s="30" t="str">
        <f>IF(AK8="","",VLOOKUP(AK8,BH:BJ,3,FALSE))</f>
        <v>When this creature Transforms to this form, the first creature your opponent controls takes damage equal to this creature's power.&amp;br;At the beginning of any turn, if 2 or more cards were cast last turn, this creature Transforms.</v>
      </c>
      <c r="BF8" s="9" t="s">
        <v>1049</v>
      </c>
      <c r="BG8" s="1">
        <v>7</v>
      </c>
      <c r="BH8" s="1" t="s">
        <v>804</v>
      </c>
      <c r="BI8" s="1" t="s">
        <v>1055</v>
      </c>
      <c r="BJ8" s="1" t="s">
        <v>1305</v>
      </c>
    </row>
    <row r="9" spans="1:62">
      <c r="A9" s="1" t="str">
        <f t="shared" si="4"/>
        <v>|種別|サポート|サブタイプ||||</v>
      </c>
      <c r="B9" s="1" t="s">
        <v>1049</v>
      </c>
      <c r="C9" s="1" t="s">
        <v>1069</v>
      </c>
      <c r="D9" s="4" t="s">
        <v>5</v>
      </c>
      <c r="E9" s="1" t="s">
        <v>1069</v>
      </c>
      <c r="F9" s="1" t="str">
        <f>IF(R8=0,"",R8)</f>
        <v>サポート</v>
      </c>
      <c r="G9" s="1" t="s">
        <v>1069</v>
      </c>
      <c r="H9" s="4" t="s">
        <v>1078</v>
      </c>
      <c r="I9" s="1" t="s">
        <v>1069</v>
      </c>
      <c r="J9" s="1" t="str">
        <f>IF(T8=0,"",T8)</f>
        <v/>
      </c>
      <c r="K9" s="1" t="s">
        <v>1069</v>
      </c>
      <c r="L9" s="1" t="str">
        <f>IF(U8=0,"",U8)</f>
        <v/>
      </c>
      <c r="M9" s="1" t="s">
        <v>1069</v>
      </c>
      <c r="N9" s="1" t="str">
        <f>IF(V8=0,"",V8)</f>
        <v/>
      </c>
      <c r="O9" s="1" t="s">
        <v>1069</v>
      </c>
      <c r="Q9" s="9" t="s">
        <v>1079</v>
      </c>
      <c r="R9" s="10" t="str">
        <f>INDEX(BD:BD,W5+1)</f>
        <v>あなたがコントロールするクリーチャーが攻撃したとき、あなたは1点のライフを得て、対戦相手は1点のダメージを受ける。</v>
      </c>
      <c r="S9" s="11"/>
      <c r="T9" s="11"/>
      <c r="U9" s="11"/>
      <c r="V9" s="12"/>
      <c r="W9" s="16"/>
      <c r="X9" s="8" t="s">
        <v>1049</v>
      </c>
      <c r="Y9" s="8"/>
      <c r="Z9" s="8"/>
      <c r="AA9" s="30" t="s">
        <v>1049</v>
      </c>
      <c r="AB9" s="1" t="s">
        <v>654</v>
      </c>
      <c r="AC9" s="1" t="s">
        <v>1080</v>
      </c>
      <c r="AD9" s="16" t="s">
        <v>1081</v>
      </c>
      <c r="AE9" s="24">
        <v>8</v>
      </c>
      <c r="AF9" s="25" t="s">
        <v>658</v>
      </c>
      <c r="AG9" s="36" t="s">
        <v>119</v>
      </c>
      <c r="AH9" s="36"/>
      <c r="AI9" s="36">
        <v>16</v>
      </c>
      <c r="AJ9" s="36" t="s">
        <v>1011</v>
      </c>
      <c r="AK9" s="36" t="s">
        <v>1012</v>
      </c>
      <c r="AL9" s="36" t="s">
        <v>27</v>
      </c>
      <c r="AM9" s="36"/>
      <c r="AN9" s="36" t="s">
        <v>33</v>
      </c>
      <c r="AO9" s="36" t="s">
        <v>42</v>
      </c>
      <c r="AP9" s="36"/>
      <c r="AQ9" s="36" t="s">
        <v>340</v>
      </c>
      <c r="AR9" s="36" t="s">
        <v>1013</v>
      </c>
      <c r="AS9" s="36"/>
      <c r="AT9" s="38">
        <v>42892</v>
      </c>
      <c r="AU9" s="36"/>
      <c r="AV9" s="36"/>
      <c r="AW9" s="36"/>
      <c r="AX9" s="36">
        <v>6</v>
      </c>
      <c r="AY9" s="36">
        <v>6</v>
      </c>
      <c r="AZ9" s="36" t="str">
        <f t="shared" si="0"/>
        <v>絆魂</v>
      </c>
      <c r="BA9" s="36" t="str">
        <f t="shared" si="1"/>
        <v/>
      </c>
      <c r="BB9" s="36" t="str">
        <f t="shared" si="2"/>
        <v/>
      </c>
      <c r="BC9" s="36"/>
      <c r="BD9" s="36" t="str">
        <f t="shared" si="3"/>
        <v>絆魂&amp;br;このクリーチャーが戦場に出たとき、あなたのターン終了時まで、あなたがコントロールする他の人間は+2/+2の修正を受けるとともに絆魂を得る。</v>
      </c>
      <c r="BE9" s="30" t="str">
        <f>IF(AK9="","",VLOOKUP(AK9,BH:BJ,3,FALSE))</f>
        <v>When this creature enters the battlefield, other Humans you control get +2/+2 and gain Lifelink until the end of your turn.</v>
      </c>
      <c r="BF9" s="9" t="s">
        <v>1049</v>
      </c>
      <c r="BG9" s="1">
        <v>8</v>
      </c>
      <c r="BH9" s="1" t="s">
        <v>987</v>
      </c>
      <c r="BI9" s="1" t="s">
        <v>1055</v>
      </c>
      <c r="BJ9" s="1" t="s">
        <v>1306</v>
      </c>
    </row>
    <row r="10" spans="1:62">
      <c r="A10" s="1" t="str">
        <f t="shared" si="4"/>
        <v>|テキスト|&gt;|&gt;|&gt;|&gt;|あなたがコントロールするクリーチャーが攻撃したとき、あなたは1点のライフを得て、対戦相手は1点のダメージを受ける。|</v>
      </c>
      <c r="B10" s="1" t="s">
        <v>1049</v>
      </c>
      <c r="C10" s="1" t="s">
        <v>1069</v>
      </c>
      <c r="D10" s="4" t="s">
        <v>1079</v>
      </c>
      <c r="E10" s="1" t="s">
        <v>1069</v>
      </c>
      <c r="F10" s="4" t="s">
        <v>1083</v>
      </c>
      <c r="G10" s="1" t="s">
        <v>1069</v>
      </c>
      <c r="H10" s="4" t="s">
        <v>1083</v>
      </c>
      <c r="I10" s="1" t="s">
        <v>1069</v>
      </c>
      <c r="J10" s="4" t="s">
        <v>1083</v>
      </c>
      <c r="K10" s="1" t="s">
        <v>1069</v>
      </c>
      <c r="L10" s="4" t="s">
        <v>1083</v>
      </c>
      <c r="M10" s="1" t="s">
        <v>1069</v>
      </c>
      <c r="N10" s="1" t="str">
        <f>IF(R9=0,"",R9)</f>
        <v>あなたがコントロールするクリーチャーが攻撃したとき、あなたは1点のライフを得て、対戦相手は1点のダメージを受ける。</v>
      </c>
      <c r="O10" s="1" t="s">
        <v>1069</v>
      </c>
      <c r="Q10" s="14" t="s">
        <v>21</v>
      </c>
      <c r="R10" s="10" t="str">
        <f>INDEX(BE:BE,W5+1)</f>
        <v>When a creature you control attacks, you gain 1 life and your opponent takes 1 damage.</v>
      </c>
      <c r="S10" s="9" t="s">
        <v>1084</v>
      </c>
      <c r="T10" s="10" t="str">
        <f>IF(X10="","",X10&amp;IF(Y10="",""," "&amp;Y10)&amp;IF(Z10="",""," "&amp;Z10)&amp;IF(AA10="",""," "&amp;AA10))</f>
        <v/>
      </c>
      <c r="U10" s="11"/>
      <c r="V10" s="12"/>
      <c r="W10" s="16" t="s">
        <v>1084</v>
      </c>
      <c r="X10" s="9" t="str">
        <f t="shared" ref="X10:AA10" si="6">IF(ISERROR(IF(LEN(X9)&gt;1,X9,VLOOKUP(X8,$AC:$AD,2,FALSE))),"",IF(LEN(X9)&gt;1,X9,VLOOKUP(X8,$AC:$AD,2,FALSE)))</f>
        <v/>
      </c>
      <c r="Y10" s="9" t="str">
        <f t="shared" si="6"/>
        <v/>
      </c>
      <c r="Z10" s="9" t="str">
        <f t="shared" si="6"/>
        <v/>
      </c>
      <c r="AA10" s="9" t="str">
        <f t="shared" si="6"/>
        <v> </v>
      </c>
      <c r="AB10" s="1" t="s">
        <v>1004</v>
      </c>
      <c r="AC10" s="1" t="s">
        <v>458</v>
      </c>
      <c r="AD10" s="16" t="s">
        <v>1085</v>
      </c>
      <c r="AE10" s="24">
        <v>9</v>
      </c>
      <c r="AF10" s="25" t="s">
        <v>663</v>
      </c>
      <c r="AG10" s="36" t="s">
        <v>78</v>
      </c>
      <c r="AH10" s="36"/>
      <c r="AI10" s="36">
        <v>14</v>
      </c>
      <c r="AJ10" s="36" t="s">
        <v>1014</v>
      </c>
      <c r="AK10" s="36" t="s">
        <v>1015</v>
      </c>
      <c r="AL10" s="36" t="s">
        <v>27</v>
      </c>
      <c r="AM10" s="36"/>
      <c r="AN10" s="36" t="s">
        <v>783</v>
      </c>
      <c r="AO10" s="36" t="s">
        <v>171</v>
      </c>
      <c r="AP10" s="36"/>
      <c r="AQ10" s="36" t="s">
        <v>1016</v>
      </c>
      <c r="AR10" s="36" t="s">
        <v>1017</v>
      </c>
      <c r="AS10" s="36"/>
      <c r="AT10" s="38">
        <v>42859</v>
      </c>
      <c r="AU10" s="36"/>
      <c r="AV10" s="36"/>
      <c r="AW10" s="36"/>
      <c r="AX10" s="36">
        <v>5</v>
      </c>
      <c r="AY10" s="36">
        <v>4</v>
      </c>
      <c r="AZ10" s="36" t="str">
        <f t="shared" si="0"/>
        <v>現出</v>
      </c>
      <c r="BA10" s="36" t="str">
        <f t="shared" si="1"/>
        <v/>
      </c>
      <c r="BB10" s="36" t="str">
        <f t="shared" si="2"/>
        <v/>
      </c>
      <c r="BC10" s="36"/>
      <c r="BD10" s="36" t="str">
        <f t="shared" si="3"/>
        <v>現出2&amp;br;このクリーチャーが戦場に出たとき、クリーチャー1体を対象とし、それをオーナーのライブラリーの一番上に戻す。</v>
      </c>
      <c r="BE10" s="30" t="str">
        <f>IF(AK10="","",VLOOKUP(AK10,BH:BJ,3,FALSE))</f>
        <v>Emerge 2.&amp;br;When this creature enters the battlefield, target creature is Returned on top of its owner's library.</v>
      </c>
      <c r="BF10" s="9" t="s">
        <v>1049</v>
      </c>
      <c r="BG10" s="1">
        <v>9</v>
      </c>
      <c r="BH10" s="1" t="s">
        <v>831</v>
      </c>
      <c r="BI10" s="1" t="s">
        <v>1055</v>
      </c>
      <c r="BJ10" s="1" t="s">
        <v>1307</v>
      </c>
    </row>
    <row r="11" spans="1:62">
      <c r="A11" s="1" t="str">
        <f t="shared" si="4"/>
        <v>|英テキスト|&gt;|&gt;|&gt;|&gt;|When a creature you control attacks, you gain 1 life and your opponent takes 1 damage.|</v>
      </c>
      <c r="B11" s="1" t="s">
        <v>1049</v>
      </c>
      <c r="C11" s="1" t="s">
        <v>1069</v>
      </c>
      <c r="D11" s="4" t="s">
        <v>1087</v>
      </c>
      <c r="E11" s="1" t="s">
        <v>1069</v>
      </c>
      <c r="F11" s="4" t="s">
        <v>1083</v>
      </c>
      <c r="G11" s="1" t="s">
        <v>1069</v>
      </c>
      <c r="H11" s="4" t="s">
        <v>1083</v>
      </c>
      <c r="I11" s="1" t="s">
        <v>1069</v>
      </c>
      <c r="J11" s="4" t="s">
        <v>1083</v>
      </c>
      <c r="K11" s="1" t="s">
        <v>1069</v>
      </c>
      <c r="L11" s="4" t="s">
        <v>1083</v>
      </c>
      <c r="M11" s="1" t="s">
        <v>1069</v>
      </c>
      <c r="N11" s="1" t="str">
        <f>IF(T10="","",T10&amp;"&amp;br;")&amp;IF(R10=0,"",R10)</f>
        <v>When a creature you control attacks, you gain 1 life and your opponent takes 1 damage.</v>
      </c>
      <c r="O11" s="1" t="s">
        <v>1069</v>
      </c>
      <c r="Q11" s="9" t="s">
        <v>12</v>
      </c>
      <c r="R11" s="10">
        <f>IF(INDEX(AX:AX,W5+1)="",0,INDEX(AX:AX,W5+1)&amp;"/"&amp;INDEX(AY:AY,W5+1))</f>
        <v>0</v>
      </c>
      <c r="S11" s="11"/>
      <c r="T11" s="11"/>
      <c r="U11" s="11"/>
      <c r="V11" s="12"/>
      <c r="W11" s="16"/>
      <c r="X11" s="9"/>
      <c r="Y11" s="28"/>
      <c r="Z11" s="28"/>
      <c r="AA11" s="29"/>
      <c r="AB11" s="1" t="s">
        <v>658</v>
      </c>
      <c r="AC11" s="1" t="s">
        <v>1088</v>
      </c>
      <c r="AD11" s="16" t="s">
        <v>1089</v>
      </c>
      <c r="AE11" s="24">
        <v>10</v>
      </c>
      <c r="AF11" s="25" t="s">
        <v>663</v>
      </c>
      <c r="AG11" s="36" t="s">
        <v>78</v>
      </c>
      <c r="AH11" s="36"/>
      <c r="AI11" s="36">
        <v>16</v>
      </c>
      <c r="AJ11" s="36" t="s">
        <v>1018</v>
      </c>
      <c r="AK11" s="36" t="s">
        <v>1019</v>
      </c>
      <c r="AL11" s="36" t="s">
        <v>27</v>
      </c>
      <c r="AM11" s="36"/>
      <c r="AN11" s="36" t="s">
        <v>783</v>
      </c>
      <c r="AO11" s="36" t="s">
        <v>1020</v>
      </c>
      <c r="AP11" s="36"/>
      <c r="AQ11" s="36" t="s">
        <v>1016</v>
      </c>
      <c r="AR11" s="36" t="s">
        <v>1021</v>
      </c>
      <c r="AS11" s="36"/>
      <c r="AT11" s="38">
        <v>42891</v>
      </c>
      <c r="AU11" s="36"/>
      <c r="AV11" s="36"/>
      <c r="AW11" s="36"/>
      <c r="AX11" s="36">
        <v>6</v>
      </c>
      <c r="AY11" s="36">
        <v>5</v>
      </c>
      <c r="AZ11" s="36" t="str">
        <f t="shared" si="0"/>
        <v>現出</v>
      </c>
      <c r="BA11" s="36" t="str">
        <f t="shared" si="1"/>
        <v/>
      </c>
      <c r="BB11" s="36" t="str">
        <f t="shared" si="2"/>
        <v/>
      </c>
      <c r="BC11" s="36"/>
      <c r="BD11" s="36" t="str">
        <f t="shared" si="3"/>
        <v>現出2&amp;br;このクリーチャーが戦場に出たとき、対戦相手がコントロールするサポートジェムを1個破壊する。</v>
      </c>
      <c r="BE11" s="30" t="str">
        <f>IF(AK11="","",VLOOKUP(AK11,BH:BJ,3,FALSE))</f>
        <v>Emerge 2.&amp;br;When this creature enters the battlefield, one support gem your opponent controls is Destroyed.</v>
      </c>
      <c r="BF11" s="9" t="s">
        <v>1049</v>
      </c>
      <c r="BG11" s="1">
        <v>10</v>
      </c>
      <c r="BH11" s="1" t="s">
        <v>864</v>
      </c>
      <c r="BI11" s="1" t="s">
        <v>1055</v>
      </c>
      <c r="BJ11" s="1" t="s">
        <v>1308</v>
      </c>
    </row>
    <row r="12" spans="1:62">
      <c r="A12" s="1" t="str">
        <f t="shared" si="4"/>
        <v>|PT|&gt;||シールド数|&gt;|3|</v>
      </c>
      <c r="B12" s="1" t="s">
        <v>1049</v>
      </c>
      <c r="C12" s="1" t="s">
        <v>1069</v>
      </c>
      <c r="D12" s="1" t="s">
        <v>12</v>
      </c>
      <c r="E12" s="1" t="s">
        <v>1069</v>
      </c>
      <c r="F12" s="1" t="s">
        <v>1083</v>
      </c>
      <c r="G12" s="1" t="s">
        <v>1069</v>
      </c>
      <c r="H12" s="1" t="str">
        <f>IF(R11=0,"",R11)</f>
        <v/>
      </c>
      <c r="I12" s="1" t="s">
        <v>1069</v>
      </c>
      <c r="J12" s="1" t="s">
        <v>1092</v>
      </c>
      <c r="K12" s="1" t="s">
        <v>1069</v>
      </c>
      <c r="L12" s="1" t="s">
        <v>1083</v>
      </c>
      <c r="M12" s="1" t="s">
        <v>1069</v>
      </c>
      <c r="N12" s="1">
        <f>IF(R12=0,"",R12)</f>
        <v>3</v>
      </c>
      <c r="O12" s="1" t="s">
        <v>1069</v>
      </c>
      <c r="Q12" s="17" t="s">
        <v>13</v>
      </c>
      <c r="R12" s="10">
        <f>INDEX(AW:AW,W5+1)</f>
        <v>3</v>
      </c>
      <c r="S12" s="18"/>
      <c r="T12" s="18"/>
      <c r="U12" s="18"/>
      <c r="V12" s="19"/>
      <c r="W12" s="20"/>
      <c r="X12" s="21"/>
      <c r="Y12" s="31"/>
      <c r="Z12" s="31"/>
      <c r="AA12" s="32"/>
      <c r="AB12" s="1" t="s">
        <v>639</v>
      </c>
      <c r="AC12" s="1" t="s">
        <v>1093</v>
      </c>
      <c r="AD12" s="16" t="s">
        <v>1094</v>
      </c>
      <c r="AE12" s="24">
        <v>11</v>
      </c>
      <c r="AF12" s="25" t="s">
        <v>663</v>
      </c>
      <c r="AG12" s="36" t="s">
        <v>78</v>
      </c>
      <c r="AH12" s="36"/>
      <c r="AI12" s="36">
        <v>16</v>
      </c>
      <c r="AJ12" s="36" t="s">
        <v>1022</v>
      </c>
      <c r="AK12" s="36" t="s">
        <v>1023</v>
      </c>
      <c r="AL12" s="36" t="s">
        <v>27</v>
      </c>
      <c r="AM12" s="36"/>
      <c r="AN12" s="36" t="s">
        <v>783</v>
      </c>
      <c r="AO12" s="36"/>
      <c r="AP12" s="36"/>
      <c r="AQ12" s="36" t="s">
        <v>1024</v>
      </c>
      <c r="AR12" s="36" t="s">
        <v>1016</v>
      </c>
      <c r="AS12" s="36"/>
      <c r="AT12" s="38">
        <v>42862</v>
      </c>
      <c r="AU12" s="36"/>
      <c r="AV12" s="36"/>
      <c r="AW12" s="36"/>
      <c r="AX12" s="36">
        <v>5</v>
      </c>
      <c r="AY12" s="36">
        <v>7</v>
      </c>
      <c r="AZ12" s="36" t="str">
        <f t="shared" si="0"/>
        <v>呪禁</v>
      </c>
      <c r="BA12" s="36" t="str">
        <f t="shared" si="1"/>
        <v/>
      </c>
      <c r="BB12" s="36" t="str">
        <f t="shared" si="2"/>
        <v/>
      </c>
      <c r="BC12" s="36"/>
      <c r="BD12" s="36" t="str">
        <f t="shared" si="3"/>
        <v>呪禁&amp;br;現出2</v>
      </c>
      <c r="BE12" s="30" t="str">
        <f>IF(AK12="","",VLOOKUP(AK12,BH:BJ,3,FALSE))</f>
        <v>Emerge 2.</v>
      </c>
      <c r="BF12" s="9" t="s">
        <v>1049</v>
      </c>
      <c r="BG12" s="1">
        <v>11</v>
      </c>
      <c r="BH12" s="1" t="s">
        <v>902</v>
      </c>
      <c r="BI12" s="1" t="s">
        <v>1055</v>
      </c>
      <c r="BJ12" s="1" t="s">
        <v>1309</v>
      </c>
    </row>
    <row r="13" spans="1:62">
      <c r="A13" s="1" t="str">
        <f t="shared" si="4"/>
        <v>&amp;br;&amp;br;</v>
      </c>
      <c r="B13" s="1" t="s">
        <v>1049</v>
      </c>
      <c r="C13" s="1" t="s">
        <v>1097</v>
      </c>
      <c r="R13" s="1"/>
      <c r="S13" s="1"/>
      <c r="T13" s="1"/>
      <c r="U13" s="1"/>
      <c r="V13" s="1"/>
      <c r="AB13" s="1" t="s">
        <v>649</v>
      </c>
      <c r="AC13" s="1" t="s">
        <v>538</v>
      </c>
      <c r="AD13" s="16" t="s">
        <v>1098</v>
      </c>
      <c r="AE13" s="24">
        <v>12</v>
      </c>
      <c r="AF13" s="25" t="s">
        <v>663</v>
      </c>
      <c r="AG13" s="36" t="s">
        <v>78</v>
      </c>
      <c r="AH13" s="36"/>
      <c r="AI13" s="36">
        <v>23</v>
      </c>
      <c r="AJ13" s="36" t="s">
        <v>1025</v>
      </c>
      <c r="AK13" s="36" t="s">
        <v>1026</v>
      </c>
      <c r="AL13" s="36" t="s">
        <v>27</v>
      </c>
      <c r="AM13" s="36"/>
      <c r="AN13" s="36" t="s">
        <v>783</v>
      </c>
      <c r="AO13" s="36"/>
      <c r="AP13" s="36"/>
      <c r="AQ13" s="36" t="s">
        <v>1027</v>
      </c>
      <c r="AR13" s="36" t="s">
        <v>1028</v>
      </c>
      <c r="AS13" s="36"/>
      <c r="AT13" s="38">
        <v>42798</v>
      </c>
      <c r="AU13" s="36"/>
      <c r="AV13" s="36"/>
      <c r="AW13" s="36"/>
      <c r="AX13" s="36">
        <v>3</v>
      </c>
      <c r="AY13" s="36">
        <v>4</v>
      </c>
      <c r="AZ13" s="36" t="str">
        <f t="shared" si="0"/>
        <v>現出</v>
      </c>
      <c r="BA13" s="36" t="str">
        <f t="shared" si="1"/>
        <v/>
      </c>
      <c r="BB13" s="36" t="str">
        <f t="shared" si="2"/>
        <v/>
      </c>
      <c r="BC13" s="36"/>
      <c r="BD13" s="36" t="str">
        <f t="shared" si="3"/>
        <v>現出3&amp;br;このクリーチャーが戦場に出たとき、対戦相手は3点のダメージを受け、あなたは3点のライフを得る。</v>
      </c>
      <c r="BE13" s="30" t="str">
        <f>IF(AK13="","",VLOOKUP(AK13,BH:BJ,3,FALSE))</f>
        <v>Emerge 3.&amp;br;When this creature enters the battlefield, your opponent takes 3 damage and you gain 3 life.</v>
      </c>
      <c r="BF13" s="9" t="s">
        <v>1049</v>
      </c>
      <c r="BG13" s="1">
        <v>12</v>
      </c>
      <c r="BH13" s="1" t="s">
        <v>898</v>
      </c>
      <c r="BI13" s="1" t="s">
        <v>1055</v>
      </c>
      <c r="BJ13" s="1" t="s">
        <v>1310</v>
      </c>
    </row>
    <row r="14" spans="1:62">
      <c r="A14" s="1" t="str">
        <f t="shared" si="4"/>
        <v>#back(text=戻る,left)</v>
      </c>
      <c r="B14" s="1" t="s">
        <v>1049</v>
      </c>
      <c r="C14" s="1" t="s">
        <v>1100</v>
      </c>
      <c r="R14" s="1"/>
      <c r="S14" s="1"/>
      <c r="T14" s="1"/>
      <c r="U14" s="1"/>
      <c r="V14" s="1"/>
      <c r="AB14" s="1" t="s">
        <v>996</v>
      </c>
      <c r="AC14" s="1" t="s">
        <v>1101</v>
      </c>
      <c r="AD14" s="16" t="s">
        <v>1102</v>
      </c>
      <c r="AE14" s="24">
        <v>13</v>
      </c>
      <c r="AF14" s="25" t="s">
        <v>663</v>
      </c>
      <c r="AG14" s="36" t="s">
        <v>78</v>
      </c>
      <c r="AH14" s="36"/>
      <c r="AI14" s="36">
        <v>14</v>
      </c>
      <c r="AJ14" s="36" t="s">
        <v>1029</v>
      </c>
      <c r="AK14" s="36" t="s">
        <v>1030</v>
      </c>
      <c r="AL14" s="36" t="s">
        <v>27</v>
      </c>
      <c r="AM14" s="36"/>
      <c r="AN14" s="36" t="s">
        <v>783</v>
      </c>
      <c r="AO14" s="36"/>
      <c r="AP14" s="36"/>
      <c r="AQ14" s="36" t="s">
        <v>1016</v>
      </c>
      <c r="AR14" s="36" t="s">
        <v>1031</v>
      </c>
      <c r="AS14" s="36"/>
      <c r="AT14" s="38">
        <v>42830</v>
      </c>
      <c r="AU14" s="36"/>
      <c r="AV14" s="36"/>
      <c r="AW14" s="36"/>
      <c r="AX14" s="36">
        <v>4</v>
      </c>
      <c r="AY14" s="36">
        <v>5</v>
      </c>
      <c r="AZ14" s="36" t="str">
        <f t="shared" si="0"/>
        <v>現出</v>
      </c>
      <c r="BA14" s="36" t="str">
        <f t="shared" si="1"/>
        <v/>
      </c>
      <c r="BB14" s="36" t="str">
        <f t="shared" si="2"/>
        <v/>
      </c>
      <c r="BC14" s="36"/>
      <c r="BD14" s="36" t="str">
        <f t="shared" si="3"/>
        <v>現出2&amp;br;このクリーチャーが戦場に出たとき、あなたが最後に唱えた呪文をオーナーの手札に戻す。</v>
      </c>
      <c r="BE14" s="30" t="str">
        <f>IF(AK14="","",VLOOKUP(AK14,BH:BJ,3,FALSE))</f>
        <v>Emerge 2.&amp;br;When this creature enters the battlefield, the last spell you cast is Returned to its owner's hand.</v>
      </c>
      <c r="BF14" s="9" t="s">
        <v>1049</v>
      </c>
      <c r="BG14" s="1">
        <v>13</v>
      </c>
      <c r="BH14" s="1" t="s">
        <v>822</v>
      </c>
      <c r="BI14" s="1" t="s">
        <v>1055</v>
      </c>
      <c r="BJ14" s="1" t="s">
        <v>1311</v>
      </c>
    </row>
    <row r="15" spans="1:62">
      <c r="A15" s="1" t="str">
        <f t="shared" si="4"/>
        <v>&amp;br;</v>
      </c>
      <c r="B15" s="1" t="s">
        <v>1049</v>
      </c>
      <c r="C15" s="1" t="s">
        <v>1048</v>
      </c>
      <c r="R15" s="1"/>
      <c r="S15" s="1"/>
      <c r="T15" s="1"/>
      <c r="U15" s="1"/>
      <c r="V15" s="1"/>
      <c r="AB15" s="1" t="s">
        <v>1104</v>
      </c>
      <c r="AC15" s="1" t="s">
        <v>1105</v>
      </c>
      <c r="AD15" s="16" t="s">
        <v>1106</v>
      </c>
      <c r="AE15" s="24">
        <v>14</v>
      </c>
      <c r="AF15" s="25" t="s">
        <v>663</v>
      </c>
      <c r="AG15" s="36" t="s">
        <v>119</v>
      </c>
      <c r="AH15" s="36"/>
      <c r="AI15" s="36">
        <v>12</v>
      </c>
      <c r="AJ15" s="36" t="s">
        <v>1032</v>
      </c>
      <c r="AK15" s="36" t="s">
        <v>1033</v>
      </c>
      <c r="AL15" s="36" t="s">
        <v>27</v>
      </c>
      <c r="AM15" s="36"/>
      <c r="AN15" s="36" t="s">
        <v>783</v>
      </c>
      <c r="AO15" s="36" t="s">
        <v>171</v>
      </c>
      <c r="AP15" s="36"/>
      <c r="AQ15" s="36" t="s">
        <v>35</v>
      </c>
      <c r="AR15" s="36" t="s">
        <v>305</v>
      </c>
      <c r="AS15" s="36"/>
      <c r="AT15" s="38">
        <v>42797</v>
      </c>
      <c r="AU15" s="36"/>
      <c r="AV15" s="36"/>
      <c r="AW15" s="36"/>
      <c r="AX15" s="36">
        <v>3</v>
      </c>
      <c r="AY15" s="36">
        <v>3</v>
      </c>
      <c r="AZ15" s="36" t="str">
        <f t="shared" si="0"/>
        <v>ディ</v>
      </c>
      <c r="BA15" s="36" t="str">
        <f t="shared" si="1"/>
        <v/>
      </c>
      <c r="BB15" s="36" t="str">
        <f t="shared" si="2"/>
        <v/>
      </c>
      <c r="BC15" s="36"/>
      <c r="BD15" s="36" t="str">
        <f t="shared" si="3"/>
        <v>ディフェンダー&amp;br;あなたのターン開始時に、このクリーチャーが破壊されていた場合、これをあなたの手札に戻す。</v>
      </c>
      <c r="BE15" s="30" t="str">
        <f>IF(AK15="","",VLOOKUP(AK15,BH:BJ,3,FALSE))</f>
        <v>At the beginning of your turn, if this creature was Destroyed this game, this creature is Returned to its owner's hand.</v>
      </c>
      <c r="BF15" s="9" t="s">
        <v>1049</v>
      </c>
      <c r="BG15" s="1">
        <v>14</v>
      </c>
      <c r="BH15" s="1" t="s">
        <v>1042</v>
      </c>
      <c r="BI15" s="1" t="s">
        <v>1055</v>
      </c>
      <c r="BJ15" s="1" t="s">
        <v>1312</v>
      </c>
    </row>
    <row r="16" spans="1:62">
      <c r="A16" s="1" t="str">
        <f t="shared" si="4"/>
        <v>#comment(above,nsize=[15],size=[30],num=[10])</v>
      </c>
      <c r="B16" s="1" t="s">
        <v>1049</v>
      </c>
      <c r="C16" s="1" t="s">
        <v>1108</v>
      </c>
      <c r="R16" s="1"/>
      <c r="S16" s="1"/>
      <c r="T16" s="1"/>
      <c r="U16" s="1"/>
      <c r="V16" s="1"/>
      <c r="AB16" s="1" t="s">
        <v>635</v>
      </c>
      <c r="AC16" s="1" t="s">
        <v>1109</v>
      </c>
      <c r="AD16" s="16" t="s">
        <v>1110</v>
      </c>
      <c r="AE16" s="24">
        <v>15</v>
      </c>
      <c r="AF16" s="25" t="s">
        <v>663</v>
      </c>
      <c r="AG16" s="36" t="s">
        <v>119</v>
      </c>
      <c r="AH16" s="36"/>
      <c r="AI16" s="36">
        <v>19</v>
      </c>
      <c r="AJ16" s="36" t="s">
        <v>1034</v>
      </c>
      <c r="AK16" s="36" t="s">
        <v>1035</v>
      </c>
      <c r="AL16" s="36" t="s">
        <v>27</v>
      </c>
      <c r="AM16" s="36"/>
      <c r="AN16" s="36" t="s">
        <v>783</v>
      </c>
      <c r="AO16" s="36" t="s">
        <v>1036</v>
      </c>
      <c r="AP16" s="36"/>
      <c r="AQ16" s="36" t="s">
        <v>1027</v>
      </c>
      <c r="AR16" s="36" t="s">
        <v>1037</v>
      </c>
      <c r="AS16" s="36"/>
      <c r="AT16" s="38">
        <v>42861</v>
      </c>
      <c r="AU16" s="36"/>
      <c r="AV16" s="36"/>
      <c r="AW16" s="36"/>
      <c r="AX16" s="36">
        <v>5</v>
      </c>
      <c r="AY16" s="36">
        <v>6</v>
      </c>
      <c r="AZ16" s="36" t="str">
        <f t="shared" si="0"/>
        <v>現出</v>
      </c>
      <c r="BA16" s="36" t="str">
        <f t="shared" si="1"/>
        <v/>
      </c>
      <c r="BB16" s="36" t="str">
        <f t="shared" si="2"/>
        <v/>
      </c>
      <c r="BC16" s="36"/>
      <c r="BD16" s="36" t="str">
        <f t="shared" si="3"/>
        <v>現出3&amp;br;このクリーチャーが戦場に出たとき、あなたの次のターン開始時まで、対戦相手がコントロールする各クリーチャーは無効化される。</v>
      </c>
      <c r="BE16" s="30" t="str">
        <f>IF(AK16="","",VLOOKUP(AK16,BH:BJ,3,FALSE))</f>
        <v>Emerge 3.&amp;br;When this creature enters the battlefield, each creature your opponent controls is Disabled until the beginning of your next turn.</v>
      </c>
      <c r="BF16" s="9" t="s">
        <v>1049</v>
      </c>
      <c r="BG16" s="1">
        <v>15</v>
      </c>
      <c r="BH16" s="1" t="s">
        <v>816</v>
      </c>
      <c r="BI16" s="1" t="s">
        <v>1055</v>
      </c>
      <c r="BJ16" s="1" t="s">
        <v>1313</v>
      </c>
    </row>
    <row r="17" spans="1:62">
      <c r="A17" s="1" t="str">
        <f t="shared" si="4"/>
        <v>&amp;br;&amp;br;</v>
      </c>
      <c r="B17" s="1" t="s">
        <v>1049</v>
      </c>
      <c r="C17" s="1" t="s">
        <v>1097</v>
      </c>
      <c r="R17" s="1"/>
      <c r="S17" s="1"/>
      <c r="T17" s="1"/>
      <c r="U17" s="1"/>
      <c r="V17" s="1"/>
      <c r="AC17" s="1" t="s">
        <v>29</v>
      </c>
      <c r="AD17" s="16" t="s">
        <v>1112</v>
      </c>
      <c r="AE17" s="24">
        <v>16</v>
      </c>
      <c r="AF17" s="25" t="s">
        <v>663</v>
      </c>
      <c r="AG17" s="36" t="s">
        <v>119</v>
      </c>
      <c r="AH17" s="36"/>
      <c r="AI17" s="36">
        <v>16</v>
      </c>
      <c r="AJ17" s="36" t="s">
        <v>1038</v>
      </c>
      <c r="AK17" s="36" t="s">
        <v>1039</v>
      </c>
      <c r="AL17" s="36" t="s">
        <v>27</v>
      </c>
      <c r="AM17" s="36"/>
      <c r="AN17" s="36" t="s">
        <v>783</v>
      </c>
      <c r="AO17" s="36" t="s">
        <v>210</v>
      </c>
      <c r="AP17" s="36"/>
      <c r="AQ17" s="36" t="s">
        <v>1016</v>
      </c>
      <c r="AR17" s="36" t="s">
        <v>1040</v>
      </c>
      <c r="AS17" s="36"/>
      <c r="AT17" s="38">
        <v>42892</v>
      </c>
      <c r="AU17" s="36"/>
      <c r="AV17" s="36"/>
      <c r="AW17" s="36"/>
      <c r="AX17" s="36">
        <v>6</v>
      </c>
      <c r="AY17" s="36">
        <v>6</v>
      </c>
      <c r="AZ17" s="36" t="str">
        <f t="shared" si="0"/>
        <v>現出</v>
      </c>
      <c r="BA17" s="36" t="str">
        <f t="shared" si="1"/>
        <v/>
      </c>
      <c r="BB17" s="36" t="str">
        <f t="shared" si="2"/>
        <v/>
      </c>
      <c r="BC17" s="36"/>
      <c r="BD17" s="36" t="str">
        <f t="shared" si="3"/>
        <v>現出2&amp;br;このクリーチャーが戦場に出たとき、対戦相手はカードを無作為に2枚捨てる。</v>
      </c>
      <c r="BE17" s="30" t="str">
        <f>IF(AK17="","",VLOOKUP(AK17,BH:BJ,3,FALSE))</f>
        <v>Emerge 2.&amp;br;When this creature enters the battlefield, your opponent Discard s 2 cards randomly.</v>
      </c>
      <c r="BF17" s="9" t="s">
        <v>1049</v>
      </c>
      <c r="BG17" s="1">
        <v>16</v>
      </c>
      <c r="BH17" s="1" t="s">
        <v>1039</v>
      </c>
      <c r="BI17" s="1" t="s">
        <v>1055</v>
      </c>
      <c r="BJ17" s="1" t="s">
        <v>1314</v>
      </c>
    </row>
    <row r="18" spans="1:62">
      <c r="A18" s="1" t="str">
        <f t="shared" si="4"/>
        <v/>
      </c>
      <c r="B18" s="1" t="s">
        <v>1049</v>
      </c>
      <c r="C18" s="1"/>
      <c r="Q18" s="5"/>
      <c r="R18" s="6"/>
      <c r="S18" s="6"/>
      <c r="T18" s="6"/>
      <c r="U18" s="6"/>
      <c r="V18" s="7"/>
      <c r="W18" s="8">
        <v>2</v>
      </c>
      <c r="X18" s="5"/>
      <c r="Y18" s="26"/>
      <c r="Z18" s="26"/>
      <c r="AA18" s="27"/>
      <c r="AC18" s="1" t="s">
        <v>1114</v>
      </c>
      <c r="AD18" s="16" t="s">
        <v>1115</v>
      </c>
      <c r="AE18" s="24">
        <v>17</v>
      </c>
      <c r="AF18" s="25" t="s">
        <v>663</v>
      </c>
      <c r="AG18" s="36" t="s">
        <v>143</v>
      </c>
      <c r="AH18" s="36"/>
      <c r="AI18" s="36">
        <v>21</v>
      </c>
      <c r="AJ18" s="36" t="s">
        <v>1041</v>
      </c>
      <c r="AK18" s="36" t="s">
        <v>1042</v>
      </c>
      <c r="AL18" s="36" t="s">
        <v>27</v>
      </c>
      <c r="AM18" s="36"/>
      <c r="AN18" s="36" t="s">
        <v>783</v>
      </c>
      <c r="AO18" s="36" t="s">
        <v>523</v>
      </c>
      <c r="AP18" s="36"/>
      <c r="AQ18" s="36" t="s">
        <v>926</v>
      </c>
      <c r="AR18" s="36" t="s">
        <v>1043</v>
      </c>
      <c r="AS18" s="36" t="s">
        <v>1044</v>
      </c>
      <c r="AT18" s="38">
        <v>42955</v>
      </c>
      <c r="AU18" s="36"/>
      <c r="AV18" s="36"/>
      <c r="AW18" s="36"/>
      <c r="AX18" s="36">
        <v>8</v>
      </c>
      <c r="AY18" s="36">
        <v>8</v>
      </c>
      <c r="AZ18" s="36" t="str">
        <f t="shared" si="0"/>
        <v>トラ</v>
      </c>
      <c r="BA18" s="36" t="str">
        <f t="shared" si="1"/>
        <v>速攻</v>
      </c>
      <c r="BB18" s="36" t="str">
        <f t="shared" si="2"/>
        <v/>
      </c>
      <c r="BC18" s="36"/>
      <c r="BD18" s="36" t="str">
        <f t="shared" si="3"/>
        <v>トランプル 速攻&amp;br;現出3。&amp;br;このクリーチャーが戦場に出たとき、あなたがコントロールする各クリーチャーは+4/+4の修正を受けるとともにトランプルと速攻とバーサーカーを得る。</v>
      </c>
      <c r="BE18" s="30" t="str">
        <f>IF(AK18="","",VLOOKUP(AK18,BH:BJ,3,FALSE))</f>
        <v>Emerge 3.&amp;br;When this creature enters the battlefield, each creature you control gets +4/+4, Trample, Haste and Berserker.</v>
      </c>
      <c r="BF18" s="9" t="s">
        <v>1049</v>
      </c>
      <c r="BG18" s="1">
        <v>17</v>
      </c>
      <c r="BH18" s="1" t="s">
        <v>837</v>
      </c>
      <c r="BI18" s="1" t="s">
        <v>1055</v>
      </c>
      <c r="BJ18" s="1" t="s">
        <v>1315</v>
      </c>
    </row>
    <row r="19" spans="1:62">
      <c r="A19" s="1" t="str">
        <f t="shared" si="4"/>
        <v>*ギサとゲラルフ/Gisa and Geralf</v>
      </c>
      <c r="B19" s="1" t="s">
        <v>1049</v>
      </c>
      <c r="C19" s="1" t="str">
        <f>"*"&amp;R19&amp;"/"&amp;T19</f>
        <v>*ギサとゲラルフ/Gisa and Geralf</v>
      </c>
      <c r="Q19" s="9" t="s">
        <v>3</v>
      </c>
      <c r="R19" s="10" t="str">
        <f>INDEX(AJ:AJ,W18+1)</f>
        <v>ギサとゲラルフ</v>
      </c>
      <c r="S19" s="11" t="s">
        <v>4</v>
      </c>
      <c r="T19" s="10" t="str">
        <f>INDEX(AK:AK,W18+1)</f>
        <v>Gisa and Geralf</v>
      </c>
      <c r="U19" s="11"/>
      <c r="V19" s="12"/>
      <c r="W19" s="13"/>
      <c r="X19" s="9"/>
      <c r="Y19" s="28"/>
      <c r="Z19" s="28"/>
      <c r="AA19" s="29"/>
      <c r="AC19" s="1" t="s">
        <v>1117</v>
      </c>
      <c r="AD19" s="16" t="s">
        <v>1118</v>
      </c>
      <c r="AE19" s="24">
        <v>18</v>
      </c>
      <c r="AF19" s="25" t="s">
        <v>663</v>
      </c>
      <c r="AG19" s="36" t="s">
        <v>143</v>
      </c>
      <c r="AH19" s="36"/>
      <c r="AI19" s="36">
        <v>20</v>
      </c>
      <c r="AJ19" s="36" t="s">
        <v>1045</v>
      </c>
      <c r="AK19" s="36" t="s">
        <v>1046</v>
      </c>
      <c r="AL19" s="36" t="s">
        <v>27</v>
      </c>
      <c r="AM19" s="36"/>
      <c r="AN19" s="36" t="s">
        <v>783</v>
      </c>
      <c r="AO19" s="36"/>
      <c r="AP19" s="36"/>
      <c r="AQ19" s="36" t="s">
        <v>388</v>
      </c>
      <c r="AR19" s="36" t="s">
        <v>1047</v>
      </c>
      <c r="AS19" s="36"/>
      <c r="AT19" s="38"/>
      <c r="AU19" s="36"/>
      <c r="AV19" s="36"/>
      <c r="AW19" s="36"/>
      <c r="AX19" s="36">
        <v>13</v>
      </c>
      <c r="AY19" s="36">
        <v>13</v>
      </c>
      <c r="AZ19" s="36" t="str">
        <f t="shared" si="0"/>
        <v>飛行</v>
      </c>
      <c r="BA19" s="36" t="str">
        <f t="shared" si="1"/>
        <v>トラ</v>
      </c>
      <c r="BB19" s="36" t="str">
        <f t="shared" si="2"/>
        <v/>
      </c>
      <c r="BC19" s="36"/>
      <c r="BD19" s="36" t="str">
        <f t="shared" si="3"/>
        <v>飛行 トランプル&amp;br;このクリーチャーが戦場に出たとき、あなたの次のターン開始時まで、対戦相手の手札の各カードのマナ・コストが13多くなり、あなたの次のターン開始時まで、対戦相手がコントロールする戦場に出ている各クリーチャーは無効化される。</v>
      </c>
      <c r="BE19" s="30" t="str">
        <f>IF(AK19="","",VLOOKUP(AK19,BH:BJ,3,FALSE))</f>
        <v>When this creature enters the battlefield, each card in your opponent's hand costs 13 more mana until the beginning of your next turn and each creature your opponent controls on the battlefield is Disabled until the beginning of your next turn.</v>
      </c>
      <c r="BF19" s="9" t="s">
        <v>1049</v>
      </c>
      <c r="BG19" s="1">
        <v>18</v>
      </c>
      <c r="BH19" s="1" t="s">
        <v>1023</v>
      </c>
      <c r="BI19" s="1" t="s">
        <v>1055</v>
      </c>
      <c r="BJ19" s="1" t="s">
        <v>1316</v>
      </c>
    </row>
    <row r="20" spans="1:62">
      <c r="A20" s="1" t="str">
        <f t="shared" si="4"/>
        <v>|LEFT:80|LEFT:100|LEFT:100|LEFT:100|LEFT:100|LEFT:100|c</v>
      </c>
      <c r="B20" s="1" t="s">
        <v>1049</v>
      </c>
      <c r="C20" s="1" t="s">
        <v>1069</v>
      </c>
      <c r="D20" s="3" t="str">
        <f>$Q$1</f>
        <v>LEFT:80</v>
      </c>
      <c r="E20" s="3" t="s">
        <v>1069</v>
      </c>
      <c r="F20" s="3" t="str">
        <f t="shared" ref="F20:J20" si="7">$R$1</f>
        <v>LEFT:100</v>
      </c>
      <c r="G20" s="3" t="s">
        <v>1069</v>
      </c>
      <c r="H20" s="3" t="str">
        <f t="shared" si="7"/>
        <v>LEFT:100</v>
      </c>
      <c r="I20" s="3" t="s">
        <v>1069</v>
      </c>
      <c r="J20" s="3" t="str">
        <f t="shared" si="7"/>
        <v>LEFT:100</v>
      </c>
      <c r="K20" s="3" t="s">
        <v>1069</v>
      </c>
      <c r="L20" s="3" t="str">
        <f>$R$1</f>
        <v>LEFT:100</v>
      </c>
      <c r="M20" s="3" t="s">
        <v>1069</v>
      </c>
      <c r="N20" s="3" t="str">
        <f>$R$1</f>
        <v>LEFT:100</v>
      </c>
      <c r="O20" s="1" t="s">
        <v>1069</v>
      </c>
      <c r="P20" s="1" t="s">
        <v>1070</v>
      </c>
      <c r="Q20" s="14" t="s">
        <v>0</v>
      </c>
      <c r="R20" s="10" t="str">
        <f>INDEX(AF:AF,W18+1)</f>
        <v>青黒</v>
      </c>
      <c r="S20" s="15" t="s">
        <v>1</v>
      </c>
      <c r="T20" s="10" t="str">
        <f>INDEX(AG:AG,W18+1)</f>
        <v>神話レア</v>
      </c>
      <c r="U20" s="15" t="s">
        <v>2</v>
      </c>
      <c r="V20" s="10">
        <f>INDEX(AI:AI,W18+1)</f>
        <v>14</v>
      </c>
      <c r="W20" s="16"/>
      <c r="X20" s="10" t="str">
        <f>INDEX(AQ:AQ,W18+1)</f>
        <v>このクリーチャーが戦場に出たとき、あなたのライブラリーの最初の4体のクリーチャーを破壊する。</v>
      </c>
      <c r="Y20" s="28"/>
      <c r="Z20" s="28"/>
      <c r="AA20" s="29"/>
      <c r="AC20" s="1">
        <v>0</v>
      </c>
      <c r="AD20" s="16" t="s">
        <v>1049</v>
      </c>
      <c r="AE20" s="24">
        <v>19</v>
      </c>
      <c r="AF20" s="25" t="str">
        <f t="shared" ref="AF20:AF51" si="8">AF19</f>
        <v>無色</v>
      </c>
      <c r="AG20" s="36"/>
      <c r="AH20" s="36"/>
      <c r="AI20" s="36"/>
      <c r="AJ20" s="36"/>
      <c r="AK20" s="36"/>
      <c r="AL20" s="36"/>
      <c r="AM20" s="36"/>
      <c r="AN20" s="36"/>
      <c r="AO20" s="36"/>
      <c r="AP20" s="36"/>
      <c r="AQ20" s="36"/>
      <c r="AR20" s="36"/>
      <c r="AS20" s="36"/>
      <c r="AT20" s="38"/>
      <c r="AU20" s="36"/>
      <c r="AV20" s="36"/>
      <c r="AW20" s="36"/>
      <c r="AX20" s="36" t="str">
        <f t="shared" ref="AX20:AX51" si="9">IF(AT20&gt;1,MONTH(AT20),"")</f>
        <v/>
      </c>
      <c r="AY20" s="36" t="str">
        <f t="shared" ref="AY20:AY51" si="10">IF(AT20&gt;1,DAY(AT20),"")</f>
        <v/>
      </c>
      <c r="AZ20" s="36" t="str">
        <f t="shared" si="0"/>
        <v/>
      </c>
      <c r="BA20" s="36" t="str">
        <f t="shared" si="1"/>
        <v/>
      </c>
      <c r="BB20" s="36" t="str">
        <f t="shared" si="2"/>
        <v/>
      </c>
      <c r="BC20" s="36"/>
      <c r="BD20" s="36" t="str">
        <f t="shared" si="3"/>
        <v/>
      </c>
      <c r="BE20" s="30" t="str">
        <f>IF(AK20="","",VLOOKUP(AK20,BH:BJ,3,FALSE))</f>
        <v/>
      </c>
      <c r="BF20" s="9" t="s">
        <v>1049</v>
      </c>
      <c r="BG20" s="1">
        <v>19</v>
      </c>
      <c r="BH20" s="1" t="s">
        <v>1035</v>
      </c>
      <c r="BI20" s="1" t="s">
        <v>1055</v>
      </c>
      <c r="BJ20" s="1" t="s">
        <v>1317</v>
      </c>
    </row>
    <row r="21" spans="1:62">
      <c r="A21" s="1" t="str">
        <f t="shared" si="4"/>
        <v>|色|青黒|レアリティ|神話レア|マナコスト|14|</v>
      </c>
      <c r="B21" s="1" t="s">
        <v>1049</v>
      </c>
      <c r="C21" s="1" t="s">
        <v>1069</v>
      </c>
      <c r="D21" s="4" t="s">
        <v>0</v>
      </c>
      <c r="E21" s="1" t="s">
        <v>1069</v>
      </c>
      <c r="F21" s="1" t="str">
        <f>IF(R20=0,"",R20)</f>
        <v>青黒</v>
      </c>
      <c r="G21" s="1" t="s">
        <v>1069</v>
      </c>
      <c r="H21" s="4" t="s">
        <v>1073</v>
      </c>
      <c r="I21" s="1" t="s">
        <v>1069</v>
      </c>
      <c r="J21" s="1" t="str">
        <f>IF(T20=0,"",T20)</f>
        <v>神話レア</v>
      </c>
      <c r="K21" s="1" t="s">
        <v>1069</v>
      </c>
      <c r="L21" s="4" t="s">
        <v>1074</v>
      </c>
      <c r="M21" s="1" t="s">
        <v>1069</v>
      </c>
      <c r="N21" s="1">
        <f>IF(V20=0,"",V20)</f>
        <v>14</v>
      </c>
      <c r="O21" s="1" t="s">
        <v>1069</v>
      </c>
      <c r="Q21" s="9" t="s">
        <v>5</v>
      </c>
      <c r="R21" s="10" t="str">
        <f>INDEX(AL:AL,W18+1)</f>
        <v>クリーチャー</v>
      </c>
      <c r="S21" s="15" t="s">
        <v>1075</v>
      </c>
      <c r="T21" s="10" t="str">
        <f>INDEX(AN:AN,W18+1)</f>
        <v>人間</v>
      </c>
      <c r="U21" s="10" t="str">
        <f>INDEX(AO:AO,W18+1)</f>
        <v>ウィザード</v>
      </c>
      <c r="V21" s="10">
        <f>INDEX(AP:AP,W18+1)</f>
        <v>0</v>
      </c>
      <c r="W21" s="16"/>
      <c r="X21" s="10" t="str">
        <f>INDEX(AZ:AZ,W18+1)</f>
        <v>この</v>
      </c>
      <c r="Y21" s="10" t="str">
        <f>INDEX(BA:BA,W18+1)</f>
        <v/>
      </c>
      <c r="Z21" s="10" t="str">
        <f>INDEX(BB:BB,W18+1)</f>
        <v/>
      </c>
      <c r="AA21" s="10">
        <f>INDEX(BC:BC,W18+1)</f>
        <v>0</v>
      </c>
      <c r="AD21" s="16"/>
      <c r="AE21" s="24">
        <v>20</v>
      </c>
      <c r="AF21" s="25" t="str">
        <f t="shared" si="8"/>
        <v>無色</v>
      </c>
      <c r="AG21" s="36"/>
      <c r="AH21" s="36"/>
      <c r="AI21" s="36"/>
      <c r="AJ21" s="36"/>
      <c r="AK21" s="36"/>
      <c r="AL21" s="36"/>
      <c r="AM21" s="36"/>
      <c r="AN21" s="36"/>
      <c r="AO21" s="36"/>
      <c r="AP21" s="36"/>
      <c r="AQ21" s="36"/>
      <c r="AR21" s="36"/>
      <c r="AS21" s="36"/>
      <c r="AT21" s="38"/>
      <c r="AU21" s="36"/>
      <c r="AV21" s="36"/>
      <c r="AW21" s="36"/>
      <c r="AX21" s="36" t="str">
        <f t="shared" si="9"/>
        <v/>
      </c>
      <c r="AY21" s="36" t="str">
        <f t="shared" si="10"/>
        <v/>
      </c>
      <c r="AZ21" s="36" t="str">
        <f t="shared" si="0"/>
        <v/>
      </c>
      <c r="BA21" s="36" t="str">
        <f t="shared" si="1"/>
        <v/>
      </c>
      <c r="BB21" s="36" t="str">
        <f t="shared" si="2"/>
        <v/>
      </c>
      <c r="BC21" s="36"/>
      <c r="BD21" s="36" t="str">
        <f t="shared" si="3"/>
        <v/>
      </c>
      <c r="BE21" s="30" t="str">
        <f>IF(AK21="","",VLOOKUP(AK21,BH:BJ,3,FALSE))</f>
        <v/>
      </c>
      <c r="BF21" s="9" t="s">
        <v>1049</v>
      </c>
      <c r="BG21" s="1">
        <v>20</v>
      </c>
      <c r="BH21" s="1" t="s">
        <v>1046</v>
      </c>
      <c r="BI21" s="1" t="s">
        <v>1055</v>
      </c>
      <c r="BJ21" s="1" t="s">
        <v>1318</v>
      </c>
    </row>
    <row r="22" spans="1:62">
      <c r="A22" s="1" t="str">
        <f t="shared" si="4"/>
        <v>|種別|クリーチャー|サブタイプ|人間|ウィザード||</v>
      </c>
      <c r="B22" s="1" t="s">
        <v>1049</v>
      </c>
      <c r="C22" s="1" t="s">
        <v>1069</v>
      </c>
      <c r="D22" s="4" t="s">
        <v>5</v>
      </c>
      <c r="E22" s="1" t="s">
        <v>1069</v>
      </c>
      <c r="F22" s="1" t="str">
        <f>IF(R21=0,"",R21)</f>
        <v>クリーチャー</v>
      </c>
      <c r="G22" s="1" t="s">
        <v>1069</v>
      </c>
      <c r="H22" s="4" t="s">
        <v>1078</v>
      </c>
      <c r="I22" s="1" t="s">
        <v>1069</v>
      </c>
      <c r="J22" s="1" t="str">
        <f>IF(T21=0,"",T21)</f>
        <v>人間</v>
      </c>
      <c r="K22" s="1" t="s">
        <v>1069</v>
      </c>
      <c r="L22" s="1" t="str">
        <f>IF(U21=0,"",U21)</f>
        <v>ウィザード</v>
      </c>
      <c r="M22" s="1" t="s">
        <v>1069</v>
      </c>
      <c r="N22" s="1" t="str">
        <f>IF(V21=0,"",V21)</f>
        <v/>
      </c>
      <c r="O22" s="1" t="s">
        <v>1069</v>
      </c>
      <c r="Q22" s="9" t="s">
        <v>1079</v>
      </c>
      <c r="R22" s="10" t="str">
        <f>INDEX(BD:BD,W18+1)</f>
        <v>このクリーチャーが戦場に出たとき、あなたのライブラリーの最初の4体のクリーチャーを破壊する。&amp;br;あなたのターン開始時に、あなたがコントロールしていて破壊された最後のゾンビを戦場に戻す。</v>
      </c>
      <c r="S22" s="11"/>
      <c r="T22" s="11"/>
      <c r="U22" s="11"/>
      <c r="V22" s="12"/>
      <c r="W22" s="16"/>
      <c r="X22" s="8"/>
      <c r="Y22" s="8"/>
      <c r="Z22" s="8"/>
      <c r="AA22" s="30"/>
      <c r="AD22" s="16"/>
      <c r="AE22" s="24">
        <v>21</v>
      </c>
      <c r="AF22" s="25" t="str">
        <f t="shared" si="8"/>
        <v>無色</v>
      </c>
      <c r="AG22" s="36"/>
      <c r="AH22" s="36"/>
      <c r="AI22" s="36"/>
      <c r="AJ22" s="36"/>
      <c r="AK22" s="36"/>
      <c r="AL22" s="36"/>
      <c r="AM22" s="36"/>
      <c r="AN22" s="36"/>
      <c r="AO22" s="36"/>
      <c r="AP22" s="36"/>
      <c r="AQ22" s="36"/>
      <c r="AR22" s="36"/>
      <c r="AS22" s="36"/>
      <c r="AT22" s="38"/>
      <c r="AU22" s="36"/>
      <c r="AV22" s="36"/>
      <c r="AW22" s="36"/>
      <c r="AX22" s="36" t="str">
        <f t="shared" si="9"/>
        <v/>
      </c>
      <c r="AY22" s="36" t="str">
        <f t="shared" si="10"/>
        <v/>
      </c>
      <c r="AZ22" s="36" t="str">
        <f t="shared" si="0"/>
        <v/>
      </c>
      <c r="BA22" s="36" t="str">
        <f t="shared" si="1"/>
        <v/>
      </c>
      <c r="BB22" s="36" t="str">
        <f t="shared" si="2"/>
        <v/>
      </c>
      <c r="BC22" s="36"/>
      <c r="BD22" s="36" t="str">
        <f t="shared" si="3"/>
        <v/>
      </c>
      <c r="BE22" s="30" t="str">
        <f>IF(AK22="","",VLOOKUP(AK22,BH:BJ,3,FALSE))</f>
        <v/>
      </c>
      <c r="BF22" s="9" t="s">
        <v>1049</v>
      </c>
      <c r="BG22" s="1">
        <v>21</v>
      </c>
      <c r="BH22" s="1" t="s">
        <v>977</v>
      </c>
      <c r="BI22" s="1" t="s">
        <v>1055</v>
      </c>
      <c r="BJ22" s="1" t="s">
        <v>1319</v>
      </c>
    </row>
    <row r="23" spans="1:62">
      <c r="A23" s="1" t="str">
        <f t="shared" si="4"/>
        <v>|テキスト|&gt;|&gt;|&gt;|&gt;|このクリーチャーが戦場に出たとき、あなたのライブラリーの最初の4体のクリーチャーを破壊する。&amp;br;あなたのターン開始時に、あなたがコントロールしていて破壊された最後のゾンビを戦場に戻す。|</v>
      </c>
      <c r="B23" s="1" t="s">
        <v>1049</v>
      </c>
      <c r="C23" s="1" t="s">
        <v>1069</v>
      </c>
      <c r="D23" s="4" t="s">
        <v>1079</v>
      </c>
      <c r="E23" s="1" t="s">
        <v>1069</v>
      </c>
      <c r="F23" s="4" t="s">
        <v>1083</v>
      </c>
      <c r="G23" s="1" t="s">
        <v>1069</v>
      </c>
      <c r="H23" s="4" t="s">
        <v>1083</v>
      </c>
      <c r="I23" s="1" t="s">
        <v>1069</v>
      </c>
      <c r="J23" s="4" t="s">
        <v>1083</v>
      </c>
      <c r="K23" s="1" t="s">
        <v>1069</v>
      </c>
      <c r="L23" s="4" t="s">
        <v>1083</v>
      </c>
      <c r="M23" s="1" t="s">
        <v>1069</v>
      </c>
      <c r="N23" s="1" t="str">
        <f>IF(R22=0,"",R22)</f>
        <v>このクリーチャーが戦場に出たとき、あなたのライブラリーの最初の4体のクリーチャーを破壊する。&amp;br;あなたのターン開始時に、あなたがコントロールしていて破壊された最後のゾンビを戦場に戻す。</v>
      </c>
      <c r="O23" s="1" t="s">
        <v>1069</v>
      </c>
      <c r="Q23" s="14" t="s">
        <v>21</v>
      </c>
      <c r="R23" s="10" t="str">
        <f>INDEX(BE:BE,W18+1)</f>
        <v>When this creature enters the battlefield, the first 4 creatures in your library are Destroyed.&amp;br;At the beginning of your turn, the last Zombie that was Destroyed is Returned to the battlefield.</v>
      </c>
      <c r="S23" s="9" t="s">
        <v>1084</v>
      </c>
      <c r="T23" s="10" t="str">
        <f>IF(X23="","",X23&amp;IF(Y23="",""," "&amp;Y23)&amp;IF(Z23="",""," "&amp;Z23)&amp;IF(AA23="",""," "&amp;AA23))</f>
        <v/>
      </c>
      <c r="U23" s="11"/>
      <c r="V23" s="12"/>
      <c r="W23" s="16" t="s">
        <v>1084</v>
      </c>
      <c r="X23" s="9" t="str">
        <f t="shared" ref="X23:AA23" si="11">IF(ISERROR(IF(LEN(X22)&gt;1,X22,VLOOKUP(X21,$AC:$AD,2,FALSE))),"",IF(LEN(X22)&gt;1,X22,VLOOKUP(X21,$AC:$AD,2,FALSE)))</f>
        <v/>
      </c>
      <c r="Y23" s="9" t="str">
        <f t="shared" si="11"/>
        <v/>
      </c>
      <c r="Z23" s="9" t="str">
        <f t="shared" si="11"/>
        <v/>
      </c>
      <c r="AA23" s="9" t="str">
        <f t="shared" si="11"/>
        <v> </v>
      </c>
      <c r="AD23" s="16"/>
      <c r="AE23" s="24">
        <v>22</v>
      </c>
      <c r="AF23" s="25" t="str">
        <f t="shared" si="8"/>
        <v>無色</v>
      </c>
      <c r="AG23" s="36"/>
      <c r="AH23" s="36"/>
      <c r="AI23" s="36"/>
      <c r="AJ23" s="36"/>
      <c r="AK23" s="36"/>
      <c r="AL23" s="36"/>
      <c r="AM23" s="36"/>
      <c r="AN23" s="36"/>
      <c r="AO23" s="36"/>
      <c r="AP23" s="36"/>
      <c r="AQ23" s="36"/>
      <c r="AR23" s="36"/>
      <c r="AS23" s="36"/>
      <c r="AT23" s="38"/>
      <c r="AU23" s="36"/>
      <c r="AV23" s="36"/>
      <c r="AW23" s="36"/>
      <c r="AX23" s="36" t="str">
        <f t="shared" si="9"/>
        <v/>
      </c>
      <c r="AY23" s="36" t="str">
        <f t="shared" si="10"/>
        <v/>
      </c>
      <c r="AZ23" s="36" t="str">
        <f t="shared" si="0"/>
        <v/>
      </c>
      <c r="BA23" s="36" t="str">
        <f t="shared" si="1"/>
        <v/>
      </c>
      <c r="BB23" s="36" t="str">
        <f t="shared" si="2"/>
        <v/>
      </c>
      <c r="BC23" s="36"/>
      <c r="BD23" s="36" t="str">
        <f t="shared" si="3"/>
        <v/>
      </c>
      <c r="BE23" s="30" t="str">
        <f>IF(AK23="","",VLOOKUP(AK23,BH:BJ,3,FALSE))</f>
        <v/>
      </c>
      <c r="BF23" s="9" t="s">
        <v>1049</v>
      </c>
      <c r="BG23" s="1">
        <v>22</v>
      </c>
      <c r="BH23" s="1" t="s">
        <v>919</v>
      </c>
      <c r="BI23" s="1" t="s">
        <v>1055</v>
      </c>
      <c r="BJ23" s="1" t="s">
        <v>1320</v>
      </c>
    </row>
    <row r="24" spans="1:62">
      <c r="A24" s="1" t="str">
        <f t="shared" si="4"/>
        <v>|英テキスト|&gt;|&gt;|&gt;|&gt;|When this creature enters the battlefield, the first 4 creatures in your library are Destroyed.&amp;br;At the beginning of your turn, the last Zombie that was Destroyed is Returned to the battlefield.|</v>
      </c>
      <c r="B24" s="1" t="s">
        <v>1049</v>
      </c>
      <c r="C24" s="1" t="s">
        <v>1069</v>
      </c>
      <c r="D24" s="4" t="s">
        <v>1087</v>
      </c>
      <c r="E24" s="1" t="s">
        <v>1069</v>
      </c>
      <c r="F24" s="4" t="s">
        <v>1083</v>
      </c>
      <c r="G24" s="1" t="s">
        <v>1069</v>
      </c>
      <c r="H24" s="4" t="s">
        <v>1083</v>
      </c>
      <c r="I24" s="1" t="s">
        <v>1069</v>
      </c>
      <c r="J24" s="4" t="s">
        <v>1083</v>
      </c>
      <c r="K24" s="1" t="s">
        <v>1069</v>
      </c>
      <c r="L24" s="4" t="s">
        <v>1083</v>
      </c>
      <c r="M24" s="1" t="s">
        <v>1069</v>
      </c>
      <c r="N24" s="1" t="str">
        <f>IF(T23="","",T23&amp;"&amp;br;")&amp;IF(R23=0,"",R23)</f>
        <v>When this creature enters the battlefield, the first 4 creatures in your library are Destroyed.&amp;br;At the beginning of your turn, the last Zombie that was Destroyed is Returned to the battlefield.</v>
      </c>
      <c r="O24" s="1" t="s">
        <v>1069</v>
      </c>
      <c r="Q24" s="9" t="s">
        <v>12</v>
      </c>
      <c r="R24" s="10" t="str">
        <f>IF(INDEX(AX:AX,W18+1)="",0,INDEX(AX:AX,W18+1)&amp;"/"&amp;INDEX(AY:AY,W18+1))</f>
        <v>8/8</v>
      </c>
      <c r="S24" s="11"/>
      <c r="T24" s="11"/>
      <c r="U24" s="11"/>
      <c r="V24" s="12"/>
      <c r="W24" s="16"/>
      <c r="X24" s="9"/>
      <c r="Y24" s="28"/>
      <c r="Z24" s="28"/>
      <c r="AA24" s="29"/>
      <c r="AD24" s="20"/>
      <c r="AE24" s="24">
        <v>23</v>
      </c>
      <c r="AF24" s="25" t="str">
        <f t="shared" si="8"/>
        <v>無色</v>
      </c>
      <c r="AG24" s="36"/>
      <c r="AH24" s="36"/>
      <c r="AI24" s="36"/>
      <c r="AJ24" s="36"/>
      <c r="AK24" s="36"/>
      <c r="AL24" s="36"/>
      <c r="AM24" s="36"/>
      <c r="AN24" s="36"/>
      <c r="AO24" s="36"/>
      <c r="AP24" s="36"/>
      <c r="AQ24" s="36"/>
      <c r="AR24" s="36"/>
      <c r="AS24" s="36"/>
      <c r="AT24" s="38"/>
      <c r="AU24" s="36"/>
      <c r="AV24" s="36"/>
      <c r="AW24" s="36"/>
      <c r="AX24" s="36" t="str">
        <f t="shared" si="9"/>
        <v/>
      </c>
      <c r="AY24" s="36" t="str">
        <f t="shared" si="10"/>
        <v/>
      </c>
      <c r="AZ24" s="36" t="str">
        <f t="shared" si="0"/>
        <v/>
      </c>
      <c r="BA24" s="36" t="str">
        <f t="shared" si="1"/>
        <v/>
      </c>
      <c r="BB24" s="36" t="str">
        <f t="shared" si="2"/>
        <v/>
      </c>
      <c r="BC24" s="36"/>
      <c r="BD24" s="36" t="str">
        <f t="shared" si="3"/>
        <v/>
      </c>
      <c r="BE24" s="30" t="str">
        <f>IF(AK24="","",VLOOKUP(AK24,BH:BJ,3,FALSE))</f>
        <v/>
      </c>
      <c r="BF24" s="9" t="s">
        <v>1049</v>
      </c>
      <c r="BG24" s="1">
        <v>23</v>
      </c>
      <c r="BH24" s="1" t="s">
        <v>1033</v>
      </c>
      <c r="BI24" s="1" t="s">
        <v>1055</v>
      </c>
      <c r="BJ24" s="1" t="s">
        <v>1321</v>
      </c>
    </row>
    <row r="25" spans="1:62">
      <c r="A25" s="1" t="str">
        <f t="shared" si="4"/>
        <v>|PT|&gt;|8/8|シールド数|&gt;||</v>
      </c>
      <c r="B25" s="1" t="s">
        <v>1049</v>
      </c>
      <c r="C25" s="1" t="s">
        <v>1069</v>
      </c>
      <c r="D25" s="1" t="s">
        <v>12</v>
      </c>
      <c r="E25" s="1" t="s">
        <v>1069</v>
      </c>
      <c r="F25" s="1" t="s">
        <v>1083</v>
      </c>
      <c r="G25" s="1" t="s">
        <v>1069</v>
      </c>
      <c r="H25" s="1" t="str">
        <f>IF(R24=0,"",R24)</f>
        <v>8/8</v>
      </c>
      <c r="I25" s="1" t="s">
        <v>1069</v>
      </c>
      <c r="J25" s="1" t="s">
        <v>1092</v>
      </c>
      <c r="K25" s="1" t="s">
        <v>1069</v>
      </c>
      <c r="L25" s="1" t="s">
        <v>1083</v>
      </c>
      <c r="M25" s="1" t="s">
        <v>1069</v>
      </c>
      <c r="N25" s="1" t="str">
        <f>IF(R25=0,"",R25)</f>
        <v/>
      </c>
      <c r="O25" s="1" t="s">
        <v>1069</v>
      </c>
      <c r="Q25" s="17" t="s">
        <v>13</v>
      </c>
      <c r="R25" s="10">
        <f>INDEX(AW:AW,W18+1)</f>
        <v>0</v>
      </c>
      <c r="S25" s="18"/>
      <c r="T25" s="18"/>
      <c r="U25" s="18"/>
      <c r="V25" s="19"/>
      <c r="W25" s="20"/>
      <c r="X25" s="21"/>
      <c r="Y25" s="31"/>
      <c r="Z25" s="31"/>
      <c r="AA25" s="32"/>
      <c r="AE25" s="24">
        <v>24</v>
      </c>
      <c r="AF25" s="25" t="str">
        <f t="shared" si="8"/>
        <v>無色</v>
      </c>
      <c r="AG25" s="36"/>
      <c r="AH25" s="36"/>
      <c r="AI25" s="36"/>
      <c r="AJ25" s="36"/>
      <c r="AK25" s="36"/>
      <c r="AL25" s="36"/>
      <c r="AM25" s="36"/>
      <c r="AN25" s="36"/>
      <c r="AO25" s="36"/>
      <c r="AP25" s="36"/>
      <c r="AQ25" s="36"/>
      <c r="AR25" s="36"/>
      <c r="AS25" s="36"/>
      <c r="AT25" s="38"/>
      <c r="AU25" s="36"/>
      <c r="AV25" s="36"/>
      <c r="AW25" s="36"/>
      <c r="AX25" s="36" t="str">
        <f t="shared" si="9"/>
        <v/>
      </c>
      <c r="AY25" s="36" t="str">
        <f t="shared" si="10"/>
        <v/>
      </c>
      <c r="AZ25" s="36" t="str">
        <f t="shared" si="0"/>
        <v/>
      </c>
      <c r="BA25" s="36" t="str">
        <f t="shared" si="1"/>
        <v/>
      </c>
      <c r="BB25" s="36" t="str">
        <f t="shared" si="2"/>
        <v/>
      </c>
      <c r="BC25" s="36"/>
      <c r="BD25" s="36" t="str">
        <f t="shared" si="3"/>
        <v/>
      </c>
      <c r="BE25" s="30" t="str">
        <f>IF(AK25="","",VLOOKUP(AK25,BH:BJ,3,FALSE))</f>
        <v/>
      </c>
      <c r="BF25" s="9" t="s">
        <v>1049</v>
      </c>
      <c r="BG25" s="1">
        <v>24</v>
      </c>
      <c r="BH25" s="1" t="s">
        <v>790</v>
      </c>
      <c r="BI25" s="1" t="s">
        <v>1055</v>
      </c>
      <c r="BJ25" s="1" t="s">
        <v>1322</v>
      </c>
    </row>
    <row r="26" spans="1:62">
      <c r="A26" s="1" t="str">
        <f t="shared" si="4"/>
        <v>&amp;br;&amp;br;</v>
      </c>
      <c r="B26" s="1" t="s">
        <v>1049</v>
      </c>
      <c r="C26" s="1" t="s">
        <v>1097</v>
      </c>
      <c r="R26" s="1"/>
      <c r="S26" s="1"/>
      <c r="T26" s="1"/>
      <c r="U26" s="1"/>
      <c r="V26" s="1"/>
      <c r="AE26" s="24">
        <v>25</v>
      </c>
      <c r="AF26" s="25" t="str">
        <f t="shared" si="8"/>
        <v>無色</v>
      </c>
      <c r="AG26" s="36"/>
      <c r="AH26" s="36"/>
      <c r="AI26" s="36"/>
      <c r="AJ26" s="36"/>
      <c r="AK26" s="36"/>
      <c r="AL26" s="36"/>
      <c r="AM26" s="36"/>
      <c r="AN26" s="36"/>
      <c r="AO26" s="36"/>
      <c r="AP26" s="36"/>
      <c r="AQ26" s="36"/>
      <c r="AR26" s="36"/>
      <c r="AS26" s="36"/>
      <c r="AT26" s="38"/>
      <c r="AU26" s="36"/>
      <c r="AV26" s="36"/>
      <c r="AW26" s="36"/>
      <c r="AX26" s="36" t="str">
        <f t="shared" si="9"/>
        <v/>
      </c>
      <c r="AY26" s="36" t="str">
        <f t="shared" si="10"/>
        <v/>
      </c>
      <c r="AZ26" s="36" t="str">
        <f t="shared" si="0"/>
        <v/>
      </c>
      <c r="BA26" s="36" t="str">
        <f t="shared" si="1"/>
        <v/>
      </c>
      <c r="BB26" s="36" t="str">
        <f t="shared" si="2"/>
        <v/>
      </c>
      <c r="BC26" s="36"/>
      <c r="BD26" s="36" t="str">
        <f t="shared" si="3"/>
        <v/>
      </c>
      <c r="BE26" s="30" t="str">
        <f>IF(AK26="","",VLOOKUP(AK26,BH:BJ,3,FALSE))</f>
        <v/>
      </c>
      <c r="BF26" s="9" t="s">
        <v>1049</v>
      </c>
      <c r="BG26" s="1">
        <v>25</v>
      </c>
      <c r="BH26" s="1" t="s">
        <v>786</v>
      </c>
      <c r="BI26" s="1" t="s">
        <v>1055</v>
      </c>
      <c r="BJ26" s="1" t="s">
        <v>1323</v>
      </c>
    </row>
    <row r="27" spans="1:62">
      <c r="A27" s="1" t="str">
        <f t="shared" si="4"/>
        <v>#back(text=戻る,left)</v>
      </c>
      <c r="B27" s="1" t="s">
        <v>1049</v>
      </c>
      <c r="C27" s="1" t="s">
        <v>1100</v>
      </c>
      <c r="R27" s="1"/>
      <c r="S27" s="1"/>
      <c r="T27" s="1"/>
      <c r="U27" s="1"/>
      <c r="V27" s="1"/>
      <c r="AE27" s="24">
        <v>26</v>
      </c>
      <c r="AF27" s="25" t="str">
        <f t="shared" si="8"/>
        <v>無色</v>
      </c>
      <c r="AG27" s="36"/>
      <c r="AH27" s="36"/>
      <c r="AI27" s="36"/>
      <c r="AJ27" s="36"/>
      <c r="AK27" s="36"/>
      <c r="AL27" s="36"/>
      <c r="AM27" s="36"/>
      <c r="AN27" s="36"/>
      <c r="AO27" s="36"/>
      <c r="AP27" s="36"/>
      <c r="AQ27" s="36"/>
      <c r="AR27" s="36"/>
      <c r="AS27" s="36"/>
      <c r="AT27" s="38"/>
      <c r="AU27" s="36"/>
      <c r="AV27" s="36"/>
      <c r="AW27" s="36"/>
      <c r="AX27" s="36" t="str">
        <f t="shared" si="9"/>
        <v/>
      </c>
      <c r="AY27" s="36" t="str">
        <f t="shared" si="10"/>
        <v/>
      </c>
      <c r="AZ27" s="36" t="str">
        <f t="shared" si="0"/>
        <v/>
      </c>
      <c r="BA27" s="36" t="str">
        <f t="shared" si="1"/>
        <v/>
      </c>
      <c r="BB27" s="36" t="str">
        <f t="shared" si="2"/>
        <v/>
      </c>
      <c r="BC27" s="36"/>
      <c r="BD27" s="36" t="str">
        <f t="shared" si="3"/>
        <v/>
      </c>
      <c r="BE27" s="30" t="str">
        <f>IF(AK27="","",VLOOKUP(AK27,BH:BJ,3,FALSE))</f>
        <v/>
      </c>
      <c r="BF27" s="9" t="s">
        <v>1049</v>
      </c>
      <c r="BG27" s="1">
        <v>26</v>
      </c>
      <c r="BH27" s="1" t="s">
        <v>961</v>
      </c>
      <c r="BI27" s="1" t="s">
        <v>1055</v>
      </c>
      <c r="BJ27" s="1" t="s">
        <v>1090</v>
      </c>
    </row>
    <row r="28" spans="1:62">
      <c r="A28" s="1" t="str">
        <f t="shared" si="4"/>
        <v>&amp;br;</v>
      </c>
      <c r="B28" s="1" t="s">
        <v>1049</v>
      </c>
      <c r="C28" s="1" t="s">
        <v>1048</v>
      </c>
      <c r="R28" s="1"/>
      <c r="S28" s="1"/>
      <c r="T28" s="1"/>
      <c r="U28" s="1"/>
      <c r="V28" s="1"/>
      <c r="AE28" s="24">
        <v>27</v>
      </c>
      <c r="AF28" s="25" t="str">
        <f t="shared" si="8"/>
        <v>無色</v>
      </c>
      <c r="AG28" s="36"/>
      <c r="AH28" s="36"/>
      <c r="AI28" s="36"/>
      <c r="AJ28" s="36"/>
      <c r="AK28" s="36"/>
      <c r="AL28" s="36"/>
      <c r="AM28" s="36"/>
      <c r="AN28" s="36"/>
      <c r="AO28" s="36"/>
      <c r="AP28" s="36"/>
      <c r="AQ28" s="36"/>
      <c r="AR28" s="36"/>
      <c r="AS28" s="36"/>
      <c r="AT28" s="38"/>
      <c r="AU28" s="36"/>
      <c r="AV28" s="36"/>
      <c r="AW28" s="36"/>
      <c r="AX28" s="36" t="str">
        <f t="shared" si="9"/>
        <v/>
      </c>
      <c r="AY28" s="36" t="str">
        <f t="shared" si="10"/>
        <v/>
      </c>
      <c r="AZ28" s="36" t="str">
        <f t="shared" si="0"/>
        <v/>
      </c>
      <c r="BA28" s="36" t="str">
        <f t="shared" si="1"/>
        <v/>
      </c>
      <c r="BB28" s="36" t="str">
        <f t="shared" si="2"/>
        <v/>
      </c>
      <c r="BC28" s="36"/>
      <c r="BD28" s="36" t="str">
        <f t="shared" si="3"/>
        <v/>
      </c>
      <c r="BE28" s="30" t="str">
        <f>IF(AK28="","",VLOOKUP(AK28,BH:BJ,3,FALSE))</f>
        <v/>
      </c>
      <c r="BF28" s="9" t="s">
        <v>1049</v>
      </c>
      <c r="BG28" s="1">
        <v>27</v>
      </c>
      <c r="BH28" s="1" t="s">
        <v>841</v>
      </c>
      <c r="BI28" s="1" t="s">
        <v>1055</v>
      </c>
      <c r="BJ28" s="1" t="s">
        <v>1324</v>
      </c>
    </row>
    <row r="29" spans="1:62">
      <c r="A29" s="1" t="str">
        <f t="shared" si="4"/>
        <v>#comment(above,nsize=[15],size=[30],num=[10])</v>
      </c>
      <c r="B29" s="1" t="s">
        <v>1049</v>
      </c>
      <c r="C29" s="1" t="s">
        <v>1108</v>
      </c>
      <c r="R29" s="1"/>
      <c r="S29" s="1"/>
      <c r="T29" s="1"/>
      <c r="U29" s="1"/>
      <c r="V29" s="1"/>
      <c r="AE29" s="24">
        <v>28</v>
      </c>
      <c r="AF29" s="25" t="str">
        <f t="shared" si="8"/>
        <v>無色</v>
      </c>
      <c r="AG29" s="36"/>
      <c r="AH29" s="36"/>
      <c r="AI29" s="36"/>
      <c r="AJ29" s="36"/>
      <c r="AK29" s="36"/>
      <c r="AL29" s="36"/>
      <c r="AM29" s="36"/>
      <c r="AN29" s="36"/>
      <c r="AO29" s="36"/>
      <c r="AP29" s="36"/>
      <c r="AQ29" s="36"/>
      <c r="AR29" s="36"/>
      <c r="AS29" s="36"/>
      <c r="AT29" s="38"/>
      <c r="AU29" s="36"/>
      <c r="AV29" s="36"/>
      <c r="AW29" s="36"/>
      <c r="AX29" s="36" t="str">
        <f t="shared" si="9"/>
        <v/>
      </c>
      <c r="AY29" s="36" t="str">
        <f t="shared" si="10"/>
        <v/>
      </c>
      <c r="AZ29" s="36" t="str">
        <f t="shared" si="0"/>
        <v/>
      </c>
      <c r="BA29" s="36" t="str">
        <f t="shared" si="1"/>
        <v/>
      </c>
      <c r="BB29" s="36" t="str">
        <f t="shared" si="2"/>
        <v/>
      </c>
      <c r="BC29" s="36"/>
      <c r="BD29" s="36" t="str">
        <f t="shared" si="3"/>
        <v/>
      </c>
      <c r="BE29" s="30" t="str">
        <f>IF(AK29="","",VLOOKUP(AK29,BH:BJ,3,FALSE))</f>
        <v/>
      </c>
      <c r="BF29" s="9" t="s">
        <v>1049</v>
      </c>
      <c r="BG29" s="1">
        <v>28</v>
      </c>
      <c r="BH29" s="1" t="s">
        <v>955</v>
      </c>
      <c r="BI29" s="1" t="s">
        <v>1055</v>
      </c>
      <c r="BJ29" s="1" t="s">
        <v>1325</v>
      </c>
    </row>
    <row r="30" spans="1:62">
      <c r="A30" s="1" t="str">
        <f t="shared" si="4"/>
        <v>&amp;br;&amp;br;</v>
      </c>
      <c r="B30" s="1" t="s">
        <v>1049</v>
      </c>
      <c r="C30" s="1" t="s">
        <v>1097</v>
      </c>
      <c r="R30" s="1"/>
      <c r="S30" s="1"/>
      <c r="T30" s="1"/>
      <c r="U30" s="1"/>
      <c r="V30" s="1"/>
      <c r="AE30" s="24">
        <v>29</v>
      </c>
      <c r="AF30" s="25" t="str">
        <f t="shared" si="8"/>
        <v>無色</v>
      </c>
      <c r="AG30" s="36"/>
      <c r="AH30" s="36"/>
      <c r="AI30" s="36"/>
      <c r="AJ30" s="36"/>
      <c r="AK30" s="36"/>
      <c r="AL30" s="36"/>
      <c r="AM30" s="36"/>
      <c r="AN30" s="36"/>
      <c r="AO30" s="36"/>
      <c r="AP30" s="36"/>
      <c r="AQ30" s="36"/>
      <c r="AR30" s="36"/>
      <c r="AS30" s="36"/>
      <c r="AT30" s="38"/>
      <c r="AU30" s="36"/>
      <c r="AV30" s="36"/>
      <c r="AW30" s="36"/>
      <c r="AX30" s="36" t="str">
        <f t="shared" si="9"/>
        <v/>
      </c>
      <c r="AY30" s="36" t="str">
        <f t="shared" si="10"/>
        <v/>
      </c>
      <c r="AZ30" s="36" t="str">
        <f t="shared" si="0"/>
        <v/>
      </c>
      <c r="BA30" s="36" t="str">
        <f t="shared" si="1"/>
        <v/>
      </c>
      <c r="BB30" s="36" t="str">
        <f t="shared" si="2"/>
        <v/>
      </c>
      <c r="BC30" s="36"/>
      <c r="BD30" s="36" t="str">
        <f t="shared" si="3"/>
        <v/>
      </c>
      <c r="BE30" s="30" t="str">
        <f>IF(AK30="","",VLOOKUP(AK30,BH:BJ,3,FALSE))</f>
        <v/>
      </c>
      <c r="BF30" s="9" t="s">
        <v>1049</v>
      </c>
      <c r="BG30" s="1">
        <v>29</v>
      </c>
      <c r="BH30" s="1" t="s">
        <v>905</v>
      </c>
      <c r="BI30" s="1" t="s">
        <v>1055</v>
      </c>
      <c r="BJ30" s="1" t="s">
        <v>1326</v>
      </c>
    </row>
    <row r="31" spans="1:62">
      <c r="A31" s="1" t="str">
        <f t="shared" si="4"/>
        <v/>
      </c>
      <c r="B31" s="1" t="s">
        <v>1049</v>
      </c>
      <c r="Q31" s="5"/>
      <c r="R31" s="6"/>
      <c r="S31" s="6"/>
      <c r="T31" s="6"/>
      <c r="U31" s="6"/>
      <c r="V31" s="7"/>
      <c r="W31" s="8">
        <v>3</v>
      </c>
      <c r="X31" s="5"/>
      <c r="Y31" s="26"/>
      <c r="Z31" s="26"/>
      <c r="AA31" s="27"/>
      <c r="AE31" s="24">
        <v>30</v>
      </c>
      <c r="AF31" s="25" t="str">
        <f t="shared" si="8"/>
        <v>無色</v>
      </c>
      <c r="AG31" s="36"/>
      <c r="AH31" s="36"/>
      <c r="AI31" s="36"/>
      <c r="AJ31" s="36"/>
      <c r="AK31" s="36"/>
      <c r="AL31" s="36"/>
      <c r="AM31" s="36"/>
      <c r="AN31" s="36"/>
      <c r="AO31" s="36"/>
      <c r="AP31" s="36"/>
      <c r="AQ31" s="36"/>
      <c r="AR31" s="36"/>
      <c r="AS31" s="36"/>
      <c r="AT31" s="38"/>
      <c r="AU31" s="36"/>
      <c r="AV31" s="36"/>
      <c r="AW31" s="36"/>
      <c r="AX31" s="36" t="str">
        <f t="shared" si="9"/>
        <v/>
      </c>
      <c r="AY31" s="36" t="str">
        <f t="shared" si="10"/>
        <v/>
      </c>
      <c r="AZ31" s="36" t="str">
        <f t="shared" si="0"/>
        <v/>
      </c>
      <c r="BA31" s="36" t="str">
        <f t="shared" si="1"/>
        <v/>
      </c>
      <c r="BB31" s="36" t="str">
        <f t="shared" si="2"/>
        <v/>
      </c>
      <c r="BC31" s="36"/>
      <c r="BD31" s="36" t="str">
        <f t="shared" si="3"/>
        <v/>
      </c>
      <c r="BE31" s="30" t="str">
        <f>IF(AK31="","",VLOOKUP(AK31,BH:BJ,3,FALSE))</f>
        <v/>
      </c>
      <c r="BF31" s="9" t="s">
        <v>1049</v>
      </c>
      <c r="BG31" s="1">
        <v>30</v>
      </c>
      <c r="BH31" s="1" t="s">
        <v>990</v>
      </c>
      <c r="BI31" s="1" t="s">
        <v>1055</v>
      </c>
      <c r="BJ31" s="1" t="s">
        <v>1327</v>
      </c>
    </row>
    <row r="32" spans="1:62">
      <c r="A32" s="1" t="str">
        <f t="shared" si="4"/>
        <v>*気紛れな霊/Mercurial Geists</v>
      </c>
      <c r="B32" s="1" t="s">
        <v>1049</v>
      </c>
      <c r="C32" s="1" t="str">
        <f>"*"&amp;R32&amp;"/"&amp;T32</f>
        <v>*気紛れな霊/Mercurial Geists</v>
      </c>
      <c r="Q32" s="9" t="s">
        <v>3</v>
      </c>
      <c r="R32" s="10" t="str">
        <f>INDEX(AJ:AJ,W31+1)</f>
        <v>気紛れな霊</v>
      </c>
      <c r="S32" s="11" t="s">
        <v>4</v>
      </c>
      <c r="T32" s="10" t="str">
        <f>INDEX(AK:AK,W31+1)</f>
        <v>Mercurial Geists</v>
      </c>
      <c r="U32" s="11"/>
      <c r="V32" s="12"/>
      <c r="W32" s="13"/>
      <c r="X32" s="9"/>
      <c r="Y32" s="28"/>
      <c r="Z32" s="28"/>
      <c r="AA32" s="29"/>
      <c r="AE32" s="24">
        <v>31</v>
      </c>
      <c r="AF32" s="25" t="str">
        <f t="shared" si="8"/>
        <v>無色</v>
      </c>
      <c r="AG32" s="36"/>
      <c r="AH32" s="36"/>
      <c r="AI32" s="36"/>
      <c r="AJ32" s="36"/>
      <c r="AK32" s="36"/>
      <c r="AL32" s="36"/>
      <c r="AM32" s="36"/>
      <c r="AN32" s="36"/>
      <c r="AO32" s="36"/>
      <c r="AP32" s="36"/>
      <c r="AQ32" s="36"/>
      <c r="AR32" s="36"/>
      <c r="AS32" s="36"/>
      <c r="AT32" s="38"/>
      <c r="AU32" s="36"/>
      <c r="AV32" s="36"/>
      <c r="AW32" s="36"/>
      <c r="AX32" s="36" t="str">
        <f t="shared" si="9"/>
        <v/>
      </c>
      <c r="AY32" s="36" t="str">
        <f t="shared" si="10"/>
        <v/>
      </c>
      <c r="AZ32" s="36" t="str">
        <f t="shared" si="0"/>
        <v/>
      </c>
      <c r="BA32" s="36" t="str">
        <f t="shared" si="1"/>
        <v/>
      </c>
      <c r="BB32" s="36" t="str">
        <f t="shared" si="2"/>
        <v/>
      </c>
      <c r="BC32" s="36"/>
      <c r="BD32" s="36" t="str">
        <f t="shared" si="3"/>
        <v/>
      </c>
      <c r="BE32" s="30" t="str">
        <f>IF(AK32="","",VLOOKUP(AK32,BH:BJ,3,FALSE))</f>
        <v/>
      </c>
      <c r="BF32" s="9" t="s">
        <v>1049</v>
      </c>
      <c r="BG32" s="1">
        <v>31</v>
      </c>
      <c r="BH32" s="1" t="s">
        <v>808</v>
      </c>
      <c r="BI32" s="1" t="s">
        <v>1055</v>
      </c>
      <c r="BJ32" s="1" t="s">
        <v>1328</v>
      </c>
    </row>
    <row r="33" spans="1:62">
      <c r="A33" s="1" t="str">
        <f t="shared" si="4"/>
        <v>|LEFT:80|LEFT:100|LEFT:100|LEFT:100|LEFT:100|LEFT:100|c</v>
      </c>
      <c r="B33" s="1" t="s">
        <v>1049</v>
      </c>
      <c r="C33" s="1" t="s">
        <v>1069</v>
      </c>
      <c r="D33" s="3" t="str">
        <f>$Q$1</f>
        <v>LEFT:80</v>
      </c>
      <c r="E33" s="3" t="s">
        <v>1069</v>
      </c>
      <c r="F33" s="3" t="str">
        <f t="shared" ref="F33:J33" si="12">$R$1</f>
        <v>LEFT:100</v>
      </c>
      <c r="G33" s="3" t="s">
        <v>1069</v>
      </c>
      <c r="H33" s="3" t="str">
        <f t="shared" si="12"/>
        <v>LEFT:100</v>
      </c>
      <c r="I33" s="3" t="s">
        <v>1069</v>
      </c>
      <c r="J33" s="3" t="str">
        <f t="shared" si="12"/>
        <v>LEFT:100</v>
      </c>
      <c r="K33" s="3" t="s">
        <v>1069</v>
      </c>
      <c r="L33" s="3" t="str">
        <f>$R$1</f>
        <v>LEFT:100</v>
      </c>
      <c r="M33" s="3" t="s">
        <v>1069</v>
      </c>
      <c r="N33" s="3" t="str">
        <f>$R$1</f>
        <v>LEFT:100</v>
      </c>
      <c r="O33" s="1" t="s">
        <v>1069</v>
      </c>
      <c r="P33" s="1" t="s">
        <v>1070</v>
      </c>
      <c r="Q33" s="14" t="s">
        <v>0</v>
      </c>
      <c r="R33" s="10" t="str">
        <f>INDEX(AF:AF,W31+1)</f>
        <v>青赤</v>
      </c>
      <c r="S33" s="15" t="s">
        <v>1</v>
      </c>
      <c r="T33" s="10" t="str">
        <f>INDEX(AG:AG,W31+1)</f>
        <v>アンコモン</v>
      </c>
      <c r="U33" s="15" t="s">
        <v>2</v>
      </c>
      <c r="V33" s="10">
        <f>INDEX(AI:AI,W31+1)</f>
        <v>10</v>
      </c>
      <c r="W33" s="16"/>
      <c r="X33" s="10" t="str">
        <f>INDEX(AQ:AQ,W31+1)</f>
        <v>飛行</v>
      </c>
      <c r="Y33" s="28"/>
      <c r="Z33" s="28"/>
      <c r="AA33" s="29"/>
      <c r="AE33" s="24">
        <v>32</v>
      </c>
      <c r="AF33" s="25" t="str">
        <f t="shared" si="8"/>
        <v>無色</v>
      </c>
      <c r="AG33" s="36"/>
      <c r="AH33" s="36"/>
      <c r="AI33" s="36"/>
      <c r="AJ33" s="36"/>
      <c r="AK33" s="36"/>
      <c r="AL33" s="36"/>
      <c r="AM33" s="36"/>
      <c r="AN33" s="36"/>
      <c r="AO33" s="36"/>
      <c r="AP33" s="36"/>
      <c r="AQ33" s="36"/>
      <c r="AR33" s="36"/>
      <c r="AS33" s="36"/>
      <c r="AT33" s="38"/>
      <c r="AU33" s="36"/>
      <c r="AV33" s="36"/>
      <c r="AW33" s="36"/>
      <c r="AX33" s="36" t="str">
        <f t="shared" si="9"/>
        <v/>
      </c>
      <c r="AY33" s="36" t="str">
        <f t="shared" si="10"/>
        <v/>
      </c>
      <c r="AZ33" s="36" t="str">
        <f t="shared" si="0"/>
        <v/>
      </c>
      <c r="BA33" s="36" t="str">
        <f t="shared" si="1"/>
        <v/>
      </c>
      <c r="BB33" s="36" t="str">
        <f t="shared" si="2"/>
        <v/>
      </c>
      <c r="BC33" s="36"/>
      <c r="BD33" s="36" t="str">
        <f t="shared" si="3"/>
        <v/>
      </c>
      <c r="BE33" s="30" t="str">
        <f>IF(AK33="","",VLOOKUP(AK33,BH:BJ,3,FALSE))</f>
        <v/>
      </c>
      <c r="BF33" s="9" t="s">
        <v>1049</v>
      </c>
      <c r="BG33" s="1">
        <v>32</v>
      </c>
      <c r="BH33" s="1" t="s">
        <v>772</v>
      </c>
      <c r="BI33" s="1" t="s">
        <v>1055</v>
      </c>
      <c r="BJ33" s="1" t="s">
        <v>1329</v>
      </c>
    </row>
    <row r="34" spans="1:62">
      <c r="A34" s="1" t="str">
        <f t="shared" si="4"/>
        <v>|色|青赤|レアリティ|アンコモン|マナコスト|10|</v>
      </c>
      <c r="B34" s="1" t="s">
        <v>1049</v>
      </c>
      <c r="C34" s="1" t="s">
        <v>1069</v>
      </c>
      <c r="D34" s="4" t="s">
        <v>0</v>
      </c>
      <c r="E34" s="1" t="s">
        <v>1069</v>
      </c>
      <c r="F34" s="1" t="str">
        <f>IF(R33=0,"",R33)</f>
        <v>青赤</v>
      </c>
      <c r="G34" s="1" t="s">
        <v>1069</v>
      </c>
      <c r="H34" s="4" t="s">
        <v>1073</v>
      </c>
      <c r="I34" s="1" t="s">
        <v>1069</v>
      </c>
      <c r="J34" s="1" t="str">
        <f>IF(T33=0,"",T33)</f>
        <v>アンコモン</v>
      </c>
      <c r="K34" s="1" t="s">
        <v>1069</v>
      </c>
      <c r="L34" s="4" t="s">
        <v>1074</v>
      </c>
      <c r="M34" s="1" t="s">
        <v>1069</v>
      </c>
      <c r="N34" s="1">
        <f>IF(V33=0,"",V33)</f>
        <v>10</v>
      </c>
      <c r="O34" s="1" t="s">
        <v>1069</v>
      </c>
      <c r="Q34" s="9" t="s">
        <v>5</v>
      </c>
      <c r="R34" s="10" t="str">
        <f>INDEX(AL:AL,W31+1)</f>
        <v>クリーチャー</v>
      </c>
      <c r="S34" s="15" t="s">
        <v>1075</v>
      </c>
      <c r="T34" s="10" t="str">
        <f>INDEX(AN:AN,W31+1)</f>
        <v>スピリット</v>
      </c>
      <c r="U34" s="10">
        <f>INDEX(AO:AO,W31+1)</f>
        <v>0</v>
      </c>
      <c r="V34" s="10">
        <f>INDEX(AP:AP,W31+1)</f>
        <v>0</v>
      </c>
      <c r="W34" s="16"/>
      <c r="X34" s="10" t="str">
        <f>INDEX(AZ:AZ,W31+1)</f>
        <v>飛行</v>
      </c>
      <c r="Y34" s="10" t="str">
        <f>INDEX(BA:BA,W31+1)</f>
        <v/>
      </c>
      <c r="Z34" s="10" t="str">
        <f>INDEX(BB:BB,W31+1)</f>
        <v/>
      </c>
      <c r="AA34" s="10">
        <f>INDEX(BC:BC,W31+1)</f>
        <v>0</v>
      </c>
      <c r="AE34" s="24">
        <v>33</v>
      </c>
      <c r="AF34" s="25" t="str">
        <f t="shared" si="8"/>
        <v>無色</v>
      </c>
      <c r="AG34" s="36"/>
      <c r="AH34" s="36"/>
      <c r="AI34" s="36"/>
      <c r="AJ34" s="36"/>
      <c r="AK34" s="36"/>
      <c r="AL34" s="36"/>
      <c r="AM34" s="36"/>
      <c r="AN34" s="36"/>
      <c r="AO34" s="36"/>
      <c r="AP34" s="36"/>
      <c r="AQ34" s="36"/>
      <c r="AR34" s="36"/>
      <c r="AS34" s="36"/>
      <c r="AT34" s="38"/>
      <c r="AU34" s="36"/>
      <c r="AV34" s="36"/>
      <c r="AW34" s="36"/>
      <c r="AX34" s="36" t="str">
        <f t="shared" si="9"/>
        <v/>
      </c>
      <c r="AY34" s="36" t="str">
        <f t="shared" si="10"/>
        <v/>
      </c>
      <c r="AZ34" s="36" t="str">
        <f t="shared" si="0"/>
        <v/>
      </c>
      <c r="BA34" s="36" t="str">
        <f t="shared" si="1"/>
        <v/>
      </c>
      <c r="BB34" s="36" t="str">
        <f t="shared" si="2"/>
        <v/>
      </c>
      <c r="BC34" s="36"/>
      <c r="BD34" s="36" t="str">
        <f t="shared" si="3"/>
        <v/>
      </c>
      <c r="BE34" s="30" t="str">
        <f>IF(AK34="","",VLOOKUP(AK34,BH:BJ,3,FALSE))</f>
        <v/>
      </c>
      <c r="BF34" s="9" t="s">
        <v>1049</v>
      </c>
      <c r="BG34" s="1">
        <v>33</v>
      </c>
      <c r="BH34" s="1" t="s">
        <v>968</v>
      </c>
      <c r="BI34" s="1" t="s">
        <v>1055</v>
      </c>
      <c r="BJ34" s="1" t="s">
        <v>1330</v>
      </c>
    </row>
    <row r="35" spans="1:62">
      <c r="A35" s="1" t="str">
        <f t="shared" si="4"/>
        <v>|種別|クリーチャー|サブタイプ|スピリット|||</v>
      </c>
      <c r="B35" s="1" t="s">
        <v>1049</v>
      </c>
      <c r="C35" s="1" t="s">
        <v>1069</v>
      </c>
      <c r="D35" s="4" t="s">
        <v>5</v>
      </c>
      <c r="E35" s="1" t="s">
        <v>1069</v>
      </c>
      <c r="F35" s="1" t="str">
        <f>IF(R34=0,"",R34)</f>
        <v>クリーチャー</v>
      </c>
      <c r="G35" s="1" t="s">
        <v>1069</v>
      </c>
      <c r="H35" s="4" t="s">
        <v>1078</v>
      </c>
      <c r="I35" s="1" t="s">
        <v>1069</v>
      </c>
      <c r="J35" s="1" t="str">
        <f>IF(T34=0,"",T34)</f>
        <v>スピリット</v>
      </c>
      <c r="K35" s="1" t="s">
        <v>1069</v>
      </c>
      <c r="L35" s="1" t="str">
        <f>IF(U34=0,"",U34)</f>
        <v/>
      </c>
      <c r="M35" s="1" t="s">
        <v>1069</v>
      </c>
      <c r="N35" s="1" t="str">
        <f>IF(V34=0,"",V34)</f>
        <v/>
      </c>
      <c r="O35" s="1" t="s">
        <v>1069</v>
      </c>
      <c r="Q35" s="9" t="s">
        <v>1079</v>
      </c>
      <c r="R35" s="10" t="str">
        <f>INDEX(BD:BD,W31+1)</f>
        <v>飛行&amp;br;あなたが呪文を唱えたとき、あなたのターン終了時まで、このクリーチャーは+3/0の修正を得る。</v>
      </c>
      <c r="S35" s="11"/>
      <c r="T35" s="11"/>
      <c r="U35" s="11"/>
      <c r="V35" s="12"/>
      <c r="W35" s="16"/>
      <c r="X35" s="8"/>
      <c r="Y35" s="8"/>
      <c r="Z35" s="8"/>
      <c r="AA35" s="30"/>
      <c r="AE35" s="24">
        <v>34</v>
      </c>
      <c r="AF35" s="25" t="str">
        <f t="shared" si="8"/>
        <v>無色</v>
      </c>
      <c r="AG35" s="36"/>
      <c r="AH35" s="36"/>
      <c r="AI35" s="36"/>
      <c r="AJ35" s="36"/>
      <c r="AK35" s="36"/>
      <c r="AL35" s="36"/>
      <c r="AM35" s="36"/>
      <c r="AN35" s="36"/>
      <c r="AO35" s="36"/>
      <c r="AP35" s="36"/>
      <c r="AQ35" s="36"/>
      <c r="AR35" s="36"/>
      <c r="AS35" s="36"/>
      <c r="AT35" s="38"/>
      <c r="AU35" s="36"/>
      <c r="AV35" s="36"/>
      <c r="AW35" s="36"/>
      <c r="AX35" s="36" t="str">
        <f t="shared" si="9"/>
        <v/>
      </c>
      <c r="AY35" s="36" t="str">
        <f t="shared" si="10"/>
        <v/>
      </c>
      <c r="AZ35" s="36" t="str">
        <f t="shared" si="0"/>
        <v/>
      </c>
      <c r="BA35" s="36" t="str">
        <f t="shared" si="1"/>
        <v/>
      </c>
      <c r="BB35" s="36" t="str">
        <f t="shared" si="2"/>
        <v/>
      </c>
      <c r="BC35" s="36"/>
      <c r="BD35" s="36" t="str">
        <f t="shared" si="3"/>
        <v/>
      </c>
      <c r="BE35" s="30" t="str">
        <f>IF(AK35="","",VLOOKUP(AK35,BH:BJ,3,FALSE))</f>
        <v/>
      </c>
      <c r="BF35" s="9" t="s">
        <v>1049</v>
      </c>
      <c r="BG35" s="1">
        <v>34</v>
      </c>
      <c r="BH35" s="1" t="s">
        <v>871</v>
      </c>
      <c r="BI35" s="1" t="s">
        <v>1055</v>
      </c>
      <c r="BJ35" s="1" t="s">
        <v>1331</v>
      </c>
    </row>
    <row r="36" spans="1:62">
      <c r="A36" s="1" t="str">
        <f t="shared" si="4"/>
        <v>|テキスト|&gt;|&gt;|&gt;|&gt;|飛行&amp;br;あなたが呪文を唱えたとき、あなたのターン終了時まで、このクリーチャーは+3/0の修正を得る。|</v>
      </c>
      <c r="B36" s="1" t="s">
        <v>1049</v>
      </c>
      <c r="C36" s="1" t="s">
        <v>1069</v>
      </c>
      <c r="D36" s="4" t="s">
        <v>1079</v>
      </c>
      <c r="E36" s="1" t="s">
        <v>1069</v>
      </c>
      <c r="F36" s="4" t="s">
        <v>1083</v>
      </c>
      <c r="G36" s="1" t="s">
        <v>1069</v>
      </c>
      <c r="H36" s="4" t="s">
        <v>1083</v>
      </c>
      <c r="I36" s="1" t="s">
        <v>1069</v>
      </c>
      <c r="J36" s="4" t="s">
        <v>1083</v>
      </c>
      <c r="K36" s="1" t="s">
        <v>1069</v>
      </c>
      <c r="L36" s="4" t="s">
        <v>1083</v>
      </c>
      <c r="M36" s="1" t="s">
        <v>1069</v>
      </c>
      <c r="N36" s="1" t="str">
        <f>IF(R35=0,"",R35)</f>
        <v>飛行&amp;br;あなたが呪文を唱えたとき、あなたのターン終了時まで、このクリーチャーは+3/0の修正を得る。</v>
      </c>
      <c r="O36" s="1" t="s">
        <v>1069</v>
      </c>
      <c r="Q36" s="14" t="s">
        <v>21</v>
      </c>
      <c r="R36" s="10" t="str">
        <f>INDEX(BE:BE,W31+1)</f>
        <v>When you cast a spell, this creature gets +3/0 until the end of your turn.</v>
      </c>
      <c r="S36" s="9" t="s">
        <v>1084</v>
      </c>
      <c r="T36" s="10" t="str">
        <f>IF(X36="","",X36&amp;IF(Y36="",""," "&amp;Y36)&amp;IF(Z36="",""," "&amp;Z36)&amp;IF(AA36="",""," "&amp;AA36))</f>
        <v>Flying  </v>
      </c>
      <c r="U36" s="11"/>
      <c r="V36" s="12"/>
      <c r="W36" s="16" t="s">
        <v>1084</v>
      </c>
      <c r="X36" s="9" t="str">
        <f t="shared" ref="X36:AA36" si="13">IF(ISERROR(IF(LEN(X35)&gt;1,X35,VLOOKUP(X34,$AC:$AD,2,FALSE))),"",IF(LEN(X35)&gt;1,X35,VLOOKUP(X34,$AC:$AD,2,FALSE)))</f>
        <v>Flying</v>
      </c>
      <c r="Y36" s="9" t="str">
        <f t="shared" si="13"/>
        <v/>
      </c>
      <c r="Z36" s="9" t="str">
        <f t="shared" si="13"/>
        <v/>
      </c>
      <c r="AA36" s="9" t="str">
        <f t="shared" si="13"/>
        <v> </v>
      </c>
      <c r="AE36" s="24">
        <v>35</v>
      </c>
      <c r="AF36" s="25" t="str">
        <f t="shared" si="8"/>
        <v>無色</v>
      </c>
      <c r="AG36" s="36"/>
      <c r="AH36" s="36"/>
      <c r="AI36" s="36"/>
      <c r="AJ36" s="36"/>
      <c r="AK36" s="36"/>
      <c r="AL36" s="36"/>
      <c r="AM36" s="36"/>
      <c r="AN36" s="36"/>
      <c r="AO36" s="36"/>
      <c r="AP36" s="36"/>
      <c r="AQ36" s="36"/>
      <c r="AR36" s="36"/>
      <c r="AS36" s="36"/>
      <c r="AT36" s="38"/>
      <c r="AU36" s="36"/>
      <c r="AV36" s="36"/>
      <c r="AW36" s="36"/>
      <c r="AX36" s="36" t="str">
        <f t="shared" si="9"/>
        <v/>
      </c>
      <c r="AY36" s="36" t="str">
        <f t="shared" si="10"/>
        <v/>
      </c>
      <c r="AZ36" s="36" t="str">
        <f t="shared" si="0"/>
        <v/>
      </c>
      <c r="BA36" s="36" t="str">
        <f t="shared" si="1"/>
        <v/>
      </c>
      <c r="BB36" s="36" t="str">
        <f t="shared" si="2"/>
        <v/>
      </c>
      <c r="BC36" s="36"/>
      <c r="BD36" s="36" t="str">
        <f t="shared" si="3"/>
        <v/>
      </c>
      <c r="BE36" s="30" t="str">
        <f>IF(AK36="","",VLOOKUP(AK36,BH:BJ,3,FALSE))</f>
        <v/>
      </c>
      <c r="BF36" s="9" t="s">
        <v>1049</v>
      </c>
      <c r="BG36" s="1">
        <v>35</v>
      </c>
      <c r="BH36" s="1" t="s">
        <v>857</v>
      </c>
      <c r="BI36" s="1" t="s">
        <v>1055</v>
      </c>
      <c r="BJ36" s="1" t="s">
        <v>1332</v>
      </c>
    </row>
    <row r="37" spans="1:62">
      <c r="A37" s="1" t="str">
        <f t="shared" si="4"/>
        <v>|英テキスト|&gt;|&gt;|&gt;|&gt;|Flying  &amp;br;When you cast a spell, this creature gets +3/0 until the end of your turn.|</v>
      </c>
      <c r="B37" s="1" t="s">
        <v>1049</v>
      </c>
      <c r="C37" s="1" t="s">
        <v>1069</v>
      </c>
      <c r="D37" s="4" t="s">
        <v>1087</v>
      </c>
      <c r="E37" s="1" t="s">
        <v>1069</v>
      </c>
      <c r="F37" s="4" t="s">
        <v>1083</v>
      </c>
      <c r="G37" s="1" t="s">
        <v>1069</v>
      </c>
      <c r="H37" s="4" t="s">
        <v>1083</v>
      </c>
      <c r="I37" s="1" t="s">
        <v>1069</v>
      </c>
      <c r="J37" s="4" t="s">
        <v>1083</v>
      </c>
      <c r="K37" s="1" t="s">
        <v>1069</v>
      </c>
      <c r="L37" s="4" t="s">
        <v>1083</v>
      </c>
      <c r="M37" s="1" t="s">
        <v>1069</v>
      </c>
      <c r="N37" s="1" t="str">
        <f>IF(T36="","",T36&amp;"&amp;br;")&amp;IF(R36=0,"",R36)</f>
        <v>Flying  &amp;br;When you cast a spell, this creature gets +3/0 until the end of your turn.</v>
      </c>
      <c r="O37" s="1" t="s">
        <v>1069</v>
      </c>
      <c r="Q37" s="9" t="s">
        <v>12</v>
      </c>
      <c r="R37" s="10" t="str">
        <f>IF(INDEX(AX:AX,W31+1)="",0,INDEX(AX:AX,W31+1)&amp;"/"&amp;INDEX(AY:AY,W31+1))</f>
        <v>3/5</v>
      </c>
      <c r="S37" s="11"/>
      <c r="T37" s="11"/>
      <c r="U37" s="11"/>
      <c r="V37" s="12"/>
      <c r="W37" s="16"/>
      <c r="X37" s="9"/>
      <c r="Y37" s="28"/>
      <c r="Z37" s="28"/>
      <c r="AA37" s="29"/>
      <c r="AE37" s="24">
        <v>36</v>
      </c>
      <c r="AF37" s="25" t="str">
        <f t="shared" si="8"/>
        <v>無色</v>
      </c>
      <c r="AG37" s="36"/>
      <c r="AH37" s="36"/>
      <c r="AI37" s="36"/>
      <c r="AJ37" s="36"/>
      <c r="AK37" s="36"/>
      <c r="AL37" s="36"/>
      <c r="AM37" s="36"/>
      <c r="AN37" s="36"/>
      <c r="AO37" s="36"/>
      <c r="AP37" s="36"/>
      <c r="AQ37" s="36"/>
      <c r="AR37" s="36"/>
      <c r="AS37" s="36"/>
      <c r="AT37" s="38"/>
      <c r="AU37" s="36"/>
      <c r="AV37" s="36"/>
      <c r="AW37" s="36"/>
      <c r="AX37" s="36" t="str">
        <f t="shared" si="9"/>
        <v/>
      </c>
      <c r="AY37" s="36" t="str">
        <f t="shared" si="10"/>
        <v/>
      </c>
      <c r="AZ37" s="36" t="str">
        <f t="shared" si="0"/>
        <v/>
      </c>
      <c r="BA37" s="36" t="str">
        <f t="shared" si="1"/>
        <v/>
      </c>
      <c r="BB37" s="36" t="str">
        <f t="shared" si="2"/>
        <v/>
      </c>
      <c r="BC37" s="36"/>
      <c r="BD37" s="36" t="str">
        <f t="shared" si="3"/>
        <v/>
      </c>
      <c r="BE37" s="30" t="str">
        <f>IF(AK37="","",VLOOKUP(AK37,BH:BJ,3,FALSE))</f>
        <v/>
      </c>
      <c r="BF37" s="9" t="s">
        <v>1049</v>
      </c>
      <c r="BG37" s="1">
        <v>36</v>
      </c>
      <c r="BH37" s="1" t="s">
        <v>1001</v>
      </c>
      <c r="BI37" s="1" t="s">
        <v>1055</v>
      </c>
      <c r="BJ37" s="1" t="s">
        <v>1333</v>
      </c>
    </row>
    <row r="38" spans="1:62">
      <c r="A38" s="1" t="str">
        <f t="shared" si="4"/>
        <v>|PT|&gt;|3/5|シールド数|&gt;||</v>
      </c>
      <c r="B38" s="1" t="s">
        <v>1049</v>
      </c>
      <c r="C38" s="1" t="s">
        <v>1069</v>
      </c>
      <c r="D38" s="1" t="s">
        <v>12</v>
      </c>
      <c r="E38" s="1" t="s">
        <v>1069</v>
      </c>
      <c r="F38" s="1" t="s">
        <v>1083</v>
      </c>
      <c r="G38" s="1" t="s">
        <v>1069</v>
      </c>
      <c r="H38" s="1" t="str">
        <f>IF(R37=0,"",R37)</f>
        <v>3/5</v>
      </c>
      <c r="I38" s="1" t="s">
        <v>1069</v>
      </c>
      <c r="J38" s="1" t="s">
        <v>1092</v>
      </c>
      <c r="K38" s="1" t="s">
        <v>1069</v>
      </c>
      <c r="L38" s="1" t="s">
        <v>1083</v>
      </c>
      <c r="M38" s="1" t="s">
        <v>1069</v>
      </c>
      <c r="N38" s="1" t="str">
        <f>IF(R38=0,"",R38)</f>
        <v/>
      </c>
      <c r="O38" s="1" t="s">
        <v>1069</v>
      </c>
      <c r="Q38" s="17" t="s">
        <v>13</v>
      </c>
      <c r="R38" s="10">
        <f>INDEX(AW:AW,W31+1)</f>
        <v>0</v>
      </c>
      <c r="S38" s="18"/>
      <c r="T38" s="18"/>
      <c r="U38" s="18"/>
      <c r="V38" s="19"/>
      <c r="W38" s="20"/>
      <c r="X38" s="21"/>
      <c r="Y38" s="31"/>
      <c r="Z38" s="31"/>
      <c r="AA38" s="32"/>
      <c r="AE38" s="24">
        <v>37</v>
      </c>
      <c r="AF38" s="25" t="str">
        <f t="shared" si="8"/>
        <v>無色</v>
      </c>
      <c r="AG38" s="36"/>
      <c r="AH38" s="36"/>
      <c r="AI38" s="36"/>
      <c r="AJ38" s="36"/>
      <c r="AK38" s="36"/>
      <c r="AL38" s="36"/>
      <c r="AM38" s="36"/>
      <c r="AN38" s="36"/>
      <c r="AO38" s="36"/>
      <c r="AP38" s="36"/>
      <c r="AQ38" s="36"/>
      <c r="AR38" s="36"/>
      <c r="AS38" s="36"/>
      <c r="AT38" s="38"/>
      <c r="AU38" s="36"/>
      <c r="AV38" s="36"/>
      <c r="AW38" s="36"/>
      <c r="AX38" s="36" t="str">
        <f t="shared" si="9"/>
        <v/>
      </c>
      <c r="AY38" s="36" t="str">
        <f t="shared" si="10"/>
        <v/>
      </c>
      <c r="AZ38" s="36" t="str">
        <f t="shared" si="0"/>
        <v/>
      </c>
      <c r="BA38" s="36" t="str">
        <f t="shared" si="1"/>
        <v/>
      </c>
      <c r="BB38" s="36" t="str">
        <f t="shared" si="2"/>
        <v/>
      </c>
      <c r="BC38" s="36"/>
      <c r="BD38" s="36" t="str">
        <f t="shared" si="3"/>
        <v/>
      </c>
      <c r="BE38" s="30" t="str">
        <f>IF(AK38="","",VLOOKUP(AK38,BH:BJ,3,FALSE))</f>
        <v/>
      </c>
      <c r="BF38" s="9" t="s">
        <v>1049</v>
      </c>
      <c r="BG38" s="1">
        <v>37</v>
      </c>
      <c r="BH38" s="1" t="s">
        <v>937</v>
      </c>
      <c r="BI38" s="1" t="s">
        <v>1055</v>
      </c>
      <c r="BJ38" s="1" t="s">
        <v>1334</v>
      </c>
    </row>
    <row r="39" spans="1:62">
      <c r="A39" s="1" t="str">
        <f t="shared" si="4"/>
        <v>&amp;br;&amp;br;</v>
      </c>
      <c r="B39" s="1" t="s">
        <v>1049</v>
      </c>
      <c r="C39" s="1" t="s">
        <v>1097</v>
      </c>
      <c r="R39" s="1"/>
      <c r="S39" s="1"/>
      <c r="T39" s="1"/>
      <c r="U39" s="1"/>
      <c r="V39" s="1"/>
      <c r="AE39" s="24">
        <v>38</v>
      </c>
      <c r="AF39" s="25" t="str">
        <f t="shared" si="8"/>
        <v>無色</v>
      </c>
      <c r="AG39" s="36"/>
      <c r="AH39" s="36"/>
      <c r="AI39" s="36"/>
      <c r="AJ39" s="36"/>
      <c r="AK39" s="36"/>
      <c r="AL39" s="36"/>
      <c r="AM39" s="36"/>
      <c r="AN39" s="36"/>
      <c r="AO39" s="36"/>
      <c r="AP39" s="36"/>
      <c r="AQ39" s="36"/>
      <c r="AR39" s="36"/>
      <c r="AS39" s="36"/>
      <c r="AT39" s="38"/>
      <c r="AU39" s="36"/>
      <c r="AV39" s="36"/>
      <c r="AW39" s="36"/>
      <c r="AX39" s="36" t="str">
        <f t="shared" si="9"/>
        <v/>
      </c>
      <c r="AY39" s="36" t="str">
        <f t="shared" si="10"/>
        <v/>
      </c>
      <c r="AZ39" s="36" t="str">
        <f t="shared" si="0"/>
        <v/>
      </c>
      <c r="BA39" s="36" t="str">
        <f t="shared" si="1"/>
        <v/>
      </c>
      <c r="BB39" s="36" t="str">
        <f t="shared" si="2"/>
        <v/>
      </c>
      <c r="BC39" s="36"/>
      <c r="BD39" s="36" t="str">
        <f t="shared" si="3"/>
        <v/>
      </c>
      <c r="BE39" s="30" t="str">
        <f>IF(AK39="","",VLOOKUP(AK39,BH:BJ,3,FALSE))</f>
        <v/>
      </c>
      <c r="BF39" s="9" t="s">
        <v>1049</v>
      </c>
      <c r="BG39" s="1">
        <v>38</v>
      </c>
      <c r="BH39" s="1" t="s">
        <v>933</v>
      </c>
      <c r="BI39" s="1" t="s">
        <v>1055</v>
      </c>
      <c r="BJ39" s="1" t="s">
        <v>1335</v>
      </c>
    </row>
    <row r="40" spans="1:62">
      <c r="A40" s="1" t="str">
        <f t="shared" si="4"/>
        <v>#back(text=戻る,left)</v>
      </c>
      <c r="B40" s="1" t="s">
        <v>1049</v>
      </c>
      <c r="C40" s="1" t="s">
        <v>1100</v>
      </c>
      <c r="R40" s="1"/>
      <c r="S40" s="1"/>
      <c r="T40" s="1"/>
      <c r="U40" s="1"/>
      <c r="V40" s="1"/>
      <c r="AE40" s="24">
        <v>39</v>
      </c>
      <c r="AF40" s="25" t="str">
        <f t="shared" si="8"/>
        <v>無色</v>
      </c>
      <c r="AG40" s="36"/>
      <c r="AH40" s="36"/>
      <c r="AI40" s="36"/>
      <c r="AJ40" s="36"/>
      <c r="AK40" s="36"/>
      <c r="AL40" s="36"/>
      <c r="AM40" s="36"/>
      <c r="AN40" s="36"/>
      <c r="AO40" s="36"/>
      <c r="AP40" s="36"/>
      <c r="AQ40" s="36"/>
      <c r="AR40" s="36"/>
      <c r="AS40" s="36"/>
      <c r="AT40" s="38"/>
      <c r="AU40" s="36"/>
      <c r="AV40" s="36"/>
      <c r="AW40" s="36"/>
      <c r="AX40" s="36" t="str">
        <f t="shared" si="9"/>
        <v/>
      </c>
      <c r="AY40" s="36" t="str">
        <f t="shared" si="10"/>
        <v/>
      </c>
      <c r="AZ40" s="36" t="str">
        <f t="shared" si="0"/>
        <v/>
      </c>
      <c r="BA40" s="36" t="str">
        <f t="shared" si="1"/>
        <v/>
      </c>
      <c r="BB40" s="36" t="str">
        <f t="shared" si="2"/>
        <v/>
      </c>
      <c r="BC40" s="36"/>
      <c r="BD40" s="36" t="str">
        <f t="shared" si="3"/>
        <v/>
      </c>
      <c r="BE40" s="30" t="str">
        <f>IF(AK40="","",VLOOKUP(AK40,BH:BJ,3,FALSE))</f>
        <v/>
      </c>
      <c r="BF40" s="9" t="s">
        <v>1049</v>
      </c>
      <c r="BG40" s="1">
        <v>39</v>
      </c>
      <c r="BH40" s="1" t="s">
        <v>941</v>
      </c>
      <c r="BI40" s="1" t="s">
        <v>1055</v>
      </c>
      <c r="BJ40" s="1" t="s">
        <v>1336</v>
      </c>
    </row>
    <row r="41" spans="1:62">
      <c r="A41" s="1" t="str">
        <f t="shared" si="4"/>
        <v>&amp;br;</v>
      </c>
      <c r="B41" s="1" t="s">
        <v>1049</v>
      </c>
      <c r="C41" s="1" t="s">
        <v>1048</v>
      </c>
      <c r="R41" s="1"/>
      <c r="S41" s="1"/>
      <c r="T41" s="1"/>
      <c r="U41" s="1"/>
      <c r="V41" s="1"/>
      <c r="AE41" s="24">
        <v>40</v>
      </c>
      <c r="AF41" s="25" t="str">
        <f t="shared" si="8"/>
        <v>無色</v>
      </c>
      <c r="AG41" s="36"/>
      <c r="AH41" s="36"/>
      <c r="AI41" s="36"/>
      <c r="AJ41" s="36"/>
      <c r="AK41" s="36"/>
      <c r="AL41" s="36"/>
      <c r="AM41" s="36"/>
      <c r="AN41" s="36"/>
      <c r="AO41" s="36"/>
      <c r="AP41" s="36"/>
      <c r="AQ41" s="36"/>
      <c r="AR41" s="36"/>
      <c r="AS41" s="36"/>
      <c r="AT41" s="38"/>
      <c r="AU41" s="36"/>
      <c r="AV41" s="36"/>
      <c r="AW41" s="36"/>
      <c r="AX41" s="36" t="str">
        <f t="shared" si="9"/>
        <v/>
      </c>
      <c r="AY41" s="36" t="str">
        <f t="shared" si="10"/>
        <v/>
      </c>
      <c r="AZ41" s="36" t="str">
        <f t="shared" si="0"/>
        <v/>
      </c>
      <c r="BA41" s="36" t="str">
        <f t="shared" si="1"/>
        <v/>
      </c>
      <c r="BB41" s="36" t="str">
        <f t="shared" si="2"/>
        <v/>
      </c>
      <c r="BC41" s="36"/>
      <c r="BD41" s="36" t="str">
        <f t="shared" si="3"/>
        <v/>
      </c>
      <c r="BE41" s="30" t="str">
        <f>IF(AK41="","",VLOOKUP(AK41,BH:BJ,3,FALSE))</f>
        <v/>
      </c>
      <c r="BF41" s="9" t="s">
        <v>1049</v>
      </c>
      <c r="BG41" s="1">
        <v>40</v>
      </c>
      <c r="BH41" s="1" t="s">
        <v>1012</v>
      </c>
      <c r="BI41" s="1" t="s">
        <v>1055</v>
      </c>
      <c r="BJ41" s="1" t="s">
        <v>1337</v>
      </c>
    </row>
    <row r="42" spans="1:62">
      <c r="A42" s="1" t="str">
        <f t="shared" si="4"/>
        <v>#comment(above,nsize=[15],size=[30],num=[10])</v>
      </c>
      <c r="B42" s="1" t="s">
        <v>1049</v>
      </c>
      <c r="C42" s="1" t="s">
        <v>1108</v>
      </c>
      <c r="R42" s="1"/>
      <c r="S42" s="1"/>
      <c r="T42" s="1"/>
      <c r="U42" s="1"/>
      <c r="V42" s="1"/>
      <c r="AE42" s="24">
        <v>41</v>
      </c>
      <c r="AF42" s="25" t="str">
        <f t="shared" si="8"/>
        <v>無色</v>
      </c>
      <c r="AG42" s="36"/>
      <c r="AH42" s="36"/>
      <c r="AI42" s="36"/>
      <c r="AJ42" s="36"/>
      <c r="AK42" s="36"/>
      <c r="AL42" s="36"/>
      <c r="AM42" s="36"/>
      <c r="AN42" s="36"/>
      <c r="AO42" s="36"/>
      <c r="AP42" s="36"/>
      <c r="AQ42" s="36"/>
      <c r="AR42" s="36"/>
      <c r="AS42" s="36"/>
      <c r="AT42" s="38"/>
      <c r="AU42" s="36"/>
      <c r="AV42" s="36"/>
      <c r="AW42" s="36"/>
      <c r="AX42" s="36" t="str">
        <f t="shared" si="9"/>
        <v/>
      </c>
      <c r="AY42" s="36" t="str">
        <f t="shared" si="10"/>
        <v/>
      </c>
      <c r="AZ42" s="36" t="str">
        <f t="shared" si="0"/>
        <v/>
      </c>
      <c r="BA42" s="36" t="str">
        <f t="shared" si="1"/>
        <v/>
      </c>
      <c r="BB42" s="36" t="str">
        <f t="shared" si="2"/>
        <v/>
      </c>
      <c r="BC42" s="36"/>
      <c r="BD42" s="36" t="str">
        <f t="shared" si="3"/>
        <v/>
      </c>
      <c r="BE42" s="30" t="str">
        <f>IF(AK42="","",VLOOKUP(AK42,BH:BJ,3,FALSE))</f>
        <v/>
      </c>
      <c r="BF42" s="9" t="s">
        <v>1049</v>
      </c>
      <c r="BG42" s="1">
        <v>41</v>
      </c>
      <c r="BH42" s="1" t="s">
        <v>965</v>
      </c>
      <c r="BI42" s="1" t="s">
        <v>1055</v>
      </c>
      <c r="BJ42" s="1" t="s">
        <v>1338</v>
      </c>
    </row>
    <row r="43" spans="1:62">
      <c r="A43" s="1" t="str">
        <f t="shared" si="4"/>
        <v>&amp;br;&amp;br;</v>
      </c>
      <c r="B43" s="1" t="s">
        <v>1049</v>
      </c>
      <c r="C43" s="1" t="s">
        <v>1097</v>
      </c>
      <c r="R43" s="1"/>
      <c r="S43" s="1"/>
      <c r="T43" s="1"/>
      <c r="U43" s="1"/>
      <c r="V43" s="1"/>
      <c r="AE43" s="24">
        <v>42</v>
      </c>
      <c r="AF43" s="25" t="str">
        <f t="shared" si="8"/>
        <v>無色</v>
      </c>
      <c r="AG43" s="36"/>
      <c r="AH43" s="36"/>
      <c r="AI43" s="36"/>
      <c r="AJ43" s="36"/>
      <c r="AK43" s="36"/>
      <c r="AL43" s="36"/>
      <c r="AM43" s="36"/>
      <c r="AN43" s="36"/>
      <c r="AO43" s="36"/>
      <c r="AP43" s="36"/>
      <c r="AQ43" s="36"/>
      <c r="AR43" s="36"/>
      <c r="AS43" s="36"/>
      <c r="AT43" s="38"/>
      <c r="AU43" s="36"/>
      <c r="AV43" s="36"/>
      <c r="AW43" s="36"/>
      <c r="AX43" s="36" t="str">
        <f t="shared" si="9"/>
        <v/>
      </c>
      <c r="AY43" s="36" t="str">
        <f t="shared" si="10"/>
        <v/>
      </c>
      <c r="AZ43" s="36" t="str">
        <f t="shared" si="0"/>
        <v/>
      </c>
      <c r="BA43" s="36" t="str">
        <f t="shared" si="1"/>
        <v/>
      </c>
      <c r="BB43" s="36" t="str">
        <f t="shared" si="2"/>
        <v/>
      </c>
      <c r="BC43" s="36"/>
      <c r="BD43" s="36" t="str">
        <f t="shared" si="3"/>
        <v/>
      </c>
      <c r="BE43" s="30" t="str">
        <f>IF(AK43="","",VLOOKUP(AK43,BH:BJ,3,FALSE))</f>
        <v/>
      </c>
      <c r="BF43" s="9" t="s">
        <v>1049</v>
      </c>
      <c r="BG43" s="1">
        <v>42</v>
      </c>
      <c r="BH43" s="1" t="s">
        <v>925</v>
      </c>
      <c r="BI43" s="1" t="s">
        <v>1055</v>
      </c>
      <c r="BJ43" s="1" t="s">
        <v>1339</v>
      </c>
    </row>
    <row r="44" spans="1:62">
      <c r="A44" s="1" t="str">
        <f t="shared" si="4"/>
        <v/>
      </c>
      <c r="B44" s="1" t="s">
        <v>1049</v>
      </c>
      <c r="Q44" s="5"/>
      <c r="R44" s="6"/>
      <c r="S44" s="6"/>
      <c r="T44" s="6"/>
      <c r="U44" s="6"/>
      <c r="V44" s="7"/>
      <c r="W44" s="8">
        <v>4</v>
      </c>
      <c r="X44" s="5"/>
      <c r="Y44" s="26"/>
      <c r="Z44" s="26"/>
      <c r="AA44" s="27"/>
      <c r="AE44" s="24">
        <v>43</v>
      </c>
      <c r="AF44" s="25" t="str">
        <f t="shared" si="8"/>
        <v>無色</v>
      </c>
      <c r="AG44" s="36"/>
      <c r="AH44" s="36"/>
      <c r="AI44" s="36"/>
      <c r="AJ44" s="36"/>
      <c r="AK44" s="36"/>
      <c r="AL44" s="36"/>
      <c r="AM44" s="36"/>
      <c r="AN44" s="36"/>
      <c r="AO44" s="36"/>
      <c r="AP44" s="36"/>
      <c r="AQ44" s="36"/>
      <c r="AR44" s="36"/>
      <c r="AS44" s="36"/>
      <c r="AT44" s="38"/>
      <c r="AU44" s="36"/>
      <c r="AV44" s="36"/>
      <c r="AW44" s="36"/>
      <c r="AX44" s="36" t="str">
        <f t="shared" si="9"/>
        <v/>
      </c>
      <c r="AY44" s="36" t="str">
        <f t="shared" si="10"/>
        <v/>
      </c>
      <c r="AZ44" s="36" t="str">
        <f t="shared" si="0"/>
        <v/>
      </c>
      <c r="BA44" s="36" t="str">
        <f t="shared" si="1"/>
        <v/>
      </c>
      <c r="BB44" s="36" t="str">
        <f t="shared" si="2"/>
        <v/>
      </c>
      <c r="BC44" s="36"/>
      <c r="BD44" s="36" t="str">
        <f t="shared" si="3"/>
        <v/>
      </c>
      <c r="BE44" s="30" t="str">
        <f>IF(AK44="","",VLOOKUP(AK44,BH:BJ,3,FALSE))</f>
        <v/>
      </c>
      <c r="BF44" s="9" t="s">
        <v>1049</v>
      </c>
      <c r="BG44" s="1">
        <v>43</v>
      </c>
      <c r="BH44" s="1" t="s">
        <v>847</v>
      </c>
      <c r="BI44" s="1" t="s">
        <v>1055</v>
      </c>
      <c r="BJ44" s="1" t="s">
        <v>1340</v>
      </c>
    </row>
    <row r="45" spans="1:62">
      <c r="A45" s="1" t="str">
        <f t="shared" si="4"/>
        <v>*嘆き細工/Mournwillow</v>
      </c>
      <c r="B45" s="1" t="s">
        <v>1049</v>
      </c>
      <c r="C45" s="1" t="str">
        <f>"*"&amp;R45&amp;"/"&amp;T45</f>
        <v>*嘆き細工/Mournwillow</v>
      </c>
      <c r="Q45" s="9" t="s">
        <v>3</v>
      </c>
      <c r="R45" s="10" t="str">
        <f>INDEX(AJ:AJ,W44+1)</f>
        <v>嘆き細工</v>
      </c>
      <c r="S45" s="11" t="s">
        <v>4</v>
      </c>
      <c r="T45" s="10" t="str">
        <f>INDEX(AK:AK,W44+1)</f>
        <v>Mournwillow</v>
      </c>
      <c r="U45" s="11"/>
      <c r="V45" s="12"/>
      <c r="W45" s="13"/>
      <c r="X45" s="9"/>
      <c r="Y45" s="28"/>
      <c r="Z45" s="28"/>
      <c r="AA45" s="29"/>
      <c r="AE45" s="24">
        <v>44</v>
      </c>
      <c r="AF45" s="25" t="str">
        <f t="shared" si="8"/>
        <v>無色</v>
      </c>
      <c r="AG45" s="36"/>
      <c r="AH45" s="36"/>
      <c r="AI45" s="36"/>
      <c r="AJ45" s="36"/>
      <c r="AK45" s="36"/>
      <c r="AL45" s="36"/>
      <c r="AM45" s="36"/>
      <c r="AN45" s="36"/>
      <c r="AO45" s="36"/>
      <c r="AP45" s="36"/>
      <c r="AQ45" s="36"/>
      <c r="AR45" s="36"/>
      <c r="AS45" s="36"/>
      <c r="AT45" s="38"/>
      <c r="AU45" s="36"/>
      <c r="AV45" s="36"/>
      <c r="AW45" s="36"/>
      <c r="AX45" s="36" t="str">
        <f t="shared" si="9"/>
        <v/>
      </c>
      <c r="AY45" s="36" t="str">
        <f t="shared" si="10"/>
        <v/>
      </c>
      <c r="AZ45" s="36" t="str">
        <f t="shared" si="0"/>
        <v/>
      </c>
      <c r="BA45" s="36" t="str">
        <f t="shared" si="1"/>
        <v/>
      </c>
      <c r="BB45" s="36" t="str">
        <f t="shared" si="2"/>
        <v/>
      </c>
      <c r="BC45" s="36"/>
      <c r="BD45" s="36" t="str">
        <f t="shared" si="3"/>
        <v/>
      </c>
      <c r="BE45" s="30" t="str">
        <f>IF(AK45="","",VLOOKUP(AK45,BH:BJ,3,FALSE))</f>
        <v/>
      </c>
      <c r="BF45" s="9" t="s">
        <v>1049</v>
      </c>
      <c r="BG45" s="1">
        <v>44</v>
      </c>
      <c r="BH45" s="1" t="s">
        <v>983</v>
      </c>
      <c r="BI45" s="1" t="s">
        <v>1055</v>
      </c>
      <c r="BJ45" s="1" t="s">
        <v>1341</v>
      </c>
    </row>
    <row r="46" spans="1:62">
      <c r="A46" s="1" t="str">
        <f t="shared" si="4"/>
        <v>|LEFT:80|LEFT:100|LEFT:100|LEFT:100|LEFT:100|LEFT:100|c</v>
      </c>
      <c r="B46" s="1" t="s">
        <v>1049</v>
      </c>
      <c r="C46" s="1" t="s">
        <v>1069</v>
      </c>
      <c r="D46" s="3" t="str">
        <f>$Q$1</f>
        <v>LEFT:80</v>
      </c>
      <c r="E46" s="3" t="s">
        <v>1069</v>
      </c>
      <c r="F46" s="3" t="str">
        <f t="shared" ref="F46:J46" si="14">$R$1</f>
        <v>LEFT:100</v>
      </c>
      <c r="G46" s="3" t="s">
        <v>1069</v>
      </c>
      <c r="H46" s="3" t="str">
        <f t="shared" si="14"/>
        <v>LEFT:100</v>
      </c>
      <c r="I46" s="3" t="s">
        <v>1069</v>
      </c>
      <c r="J46" s="3" t="str">
        <f t="shared" si="14"/>
        <v>LEFT:100</v>
      </c>
      <c r="K46" s="3" t="s">
        <v>1069</v>
      </c>
      <c r="L46" s="3" t="str">
        <f>$R$1</f>
        <v>LEFT:100</v>
      </c>
      <c r="M46" s="3" t="s">
        <v>1069</v>
      </c>
      <c r="N46" s="3" t="str">
        <f>$R$1</f>
        <v>LEFT:100</v>
      </c>
      <c r="O46" s="1" t="s">
        <v>1069</v>
      </c>
      <c r="P46" s="1" t="s">
        <v>1070</v>
      </c>
      <c r="Q46" s="14" t="s">
        <v>0</v>
      </c>
      <c r="R46" s="10" t="str">
        <f>INDEX(AF:AF,W44+1)</f>
        <v>黒緑</v>
      </c>
      <c r="S46" s="15" t="s">
        <v>1</v>
      </c>
      <c r="T46" s="10" t="str">
        <f>INDEX(AG:AG,W44+1)</f>
        <v>アンコモン</v>
      </c>
      <c r="U46" s="15" t="s">
        <v>2</v>
      </c>
      <c r="V46" s="10">
        <f>INDEX(AI:AI,W44+1)</f>
        <v>16</v>
      </c>
      <c r="W46" s="16"/>
      <c r="X46" s="10" t="str">
        <f>INDEX(AQ:AQ,W44+1)</f>
        <v>速攻</v>
      </c>
      <c r="Y46" s="28"/>
      <c r="Z46" s="28"/>
      <c r="AA46" s="29"/>
      <c r="AE46" s="24">
        <v>45</v>
      </c>
      <c r="AF46" s="25" t="str">
        <f t="shared" si="8"/>
        <v>無色</v>
      </c>
      <c r="AG46" s="36"/>
      <c r="AH46" s="36"/>
      <c r="AI46" s="36"/>
      <c r="AJ46" s="36"/>
      <c r="AK46" s="36"/>
      <c r="AL46" s="36"/>
      <c r="AM46" s="36"/>
      <c r="AN46" s="36"/>
      <c r="AO46" s="36"/>
      <c r="AP46" s="36"/>
      <c r="AQ46" s="36"/>
      <c r="AR46" s="36"/>
      <c r="AS46" s="36"/>
      <c r="AT46" s="38"/>
      <c r="AU46" s="36"/>
      <c r="AV46" s="36"/>
      <c r="AW46" s="36"/>
      <c r="AX46" s="36" t="str">
        <f t="shared" si="9"/>
        <v/>
      </c>
      <c r="AY46" s="36" t="str">
        <f t="shared" si="10"/>
        <v/>
      </c>
      <c r="AZ46" s="36" t="str">
        <f t="shared" si="0"/>
        <v/>
      </c>
      <c r="BA46" s="36" t="str">
        <f t="shared" si="1"/>
        <v/>
      </c>
      <c r="BB46" s="36" t="str">
        <f t="shared" si="2"/>
        <v/>
      </c>
      <c r="BC46" s="36"/>
      <c r="BD46" s="36" t="str">
        <f t="shared" si="3"/>
        <v/>
      </c>
      <c r="BE46" s="30" t="str">
        <f>IF(AK46="","",VLOOKUP(AK46,BH:BJ,3,FALSE))</f>
        <v/>
      </c>
      <c r="BF46" s="9" t="s">
        <v>1049</v>
      </c>
      <c r="BG46" s="1">
        <v>45</v>
      </c>
      <c r="BH46" s="1" t="s">
        <v>782</v>
      </c>
      <c r="BI46" s="1" t="s">
        <v>1055</v>
      </c>
      <c r="BJ46" s="1" t="s">
        <v>1090</v>
      </c>
    </row>
    <row r="47" spans="1:62">
      <c r="A47" s="1" t="str">
        <f t="shared" si="4"/>
        <v>|色|黒緑|レアリティ|アンコモン|マナコスト|16|</v>
      </c>
      <c r="B47" s="1" t="s">
        <v>1049</v>
      </c>
      <c r="C47" s="1" t="s">
        <v>1069</v>
      </c>
      <c r="D47" s="4" t="s">
        <v>0</v>
      </c>
      <c r="E47" s="1" t="s">
        <v>1069</v>
      </c>
      <c r="F47" s="1" t="str">
        <f>IF(R46=0,"",R46)</f>
        <v>黒緑</v>
      </c>
      <c r="G47" s="1" t="s">
        <v>1069</v>
      </c>
      <c r="H47" s="4" t="s">
        <v>1073</v>
      </c>
      <c r="I47" s="1" t="s">
        <v>1069</v>
      </c>
      <c r="J47" s="1" t="str">
        <f>IF(T46=0,"",T46)</f>
        <v>アンコモン</v>
      </c>
      <c r="K47" s="1" t="s">
        <v>1069</v>
      </c>
      <c r="L47" s="4" t="s">
        <v>1074</v>
      </c>
      <c r="M47" s="1" t="s">
        <v>1069</v>
      </c>
      <c r="N47" s="1">
        <f>IF(V46=0,"",V46)</f>
        <v>16</v>
      </c>
      <c r="O47" s="1" t="s">
        <v>1069</v>
      </c>
      <c r="Q47" s="9" t="s">
        <v>5</v>
      </c>
      <c r="R47" s="10" t="str">
        <f>INDEX(AL:AL,W44+1)</f>
        <v>クリーチャー</v>
      </c>
      <c r="S47" s="15" t="s">
        <v>1075</v>
      </c>
      <c r="T47" s="10" t="str">
        <f>INDEX(AN:AN,W44+1)</f>
        <v>植物</v>
      </c>
      <c r="U47" s="10" t="str">
        <f>INDEX(AO:AO,W44+1)</f>
        <v>スケルトン</v>
      </c>
      <c r="V47" s="10">
        <f>INDEX(AP:AP,W44+1)</f>
        <v>0</v>
      </c>
      <c r="W47" s="16"/>
      <c r="X47" s="10" t="str">
        <f>INDEX(AZ:AZ,W44+1)</f>
        <v>速攻</v>
      </c>
      <c r="Y47" s="10" t="str">
        <f>INDEX(BA:BA,W44+1)</f>
        <v/>
      </c>
      <c r="Z47" s="10" t="str">
        <f>INDEX(BB:BB,W44+1)</f>
        <v/>
      </c>
      <c r="AA47" s="10">
        <f>INDEX(BC:BC,W44+1)</f>
        <v>0</v>
      </c>
      <c r="AE47" s="24">
        <v>46</v>
      </c>
      <c r="AF47" s="25" t="str">
        <f t="shared" si="8"/>
        <v>無色</v>
      </c>
      <c r="AG47" s="36"/>
      <c r="AH47" s="36"/>
      <c r="AI47" s="36"/>
      <c r="AJ47" s="36"/>
      <c r="AK47" s="36"/>
      <c r="AL47" s="36"/>
      <c r="AM47" s="36"/>
      <c r="AN47" s="36"/>
      <c r="AO47" s="36"/>
      <c r="AP47" s="36"/>
      <c r="AQ47" s="36"/>
      <c r="AR47" s="36"/>
      <c r="AS47" s="36"/>
      <c r="AT47" s="38"/>
      <c r="AU47" s="36"/>
      <c r="AV47" s="36"/>
      <c r="AW47" s="36"/>
      <c r="AX47" s="36" t="str">
        <f t="shared" si="9"/>
        <v/>
      </c>
      <c r="AY47" s="36" t="str">
        <f t="shared" si="10"/>
        <v/>
      </c>
      <c r="AZ47" s="36" t="str">
        <f t="shared" si="0"/>
        <v/>
      </c>
      <c r="BA47" s="36" t="str">
        <f t="shared" si="1"/>
        <v/>
      </c>
      <c r="BB47" s="36" t="str">
        <f t="shared" si="2"/>
        <v/>
      </c>
      <c r="BC47" s="36"/>
      <c r="BD47" s="36" t="str">
        <f t="shared" si="3"/>
        <v/>
      </c>
      <c r="BE47" s="30" t="str">
        <f>IF(AK47="","",VLOOKUP(AK47,BH:BJ,3,FALSE))</f>
        <v/>
      </c>
      <c r="BF47" s="9" t="s">
        <v>1049</v>
      </c>
      <c r="BG47" s="1">
        <v>46</v>
      </c>
      <c r="BH47" s="1" t="s">
        <v>951</v>
      </c>
      <c r="BI47" s="1" t="s">
        <v>1055</v>
      </c>
      <c r="BJ47" s="1" t="s">
        <v>1342</v>
      </c>
    </row>
    <row r="48" spans="1:62">
      <c r="A48" s="1" t="str">
        <f t="shared" si="4"/>
        <v>|種別|クリーチャー|サブタイプ|植物|スケルトン||</v>
      </c>
      <c r="B48" s="1" t="s">
        <v>1049</v>
      </c>
      <c r="C48" s="1" t="s">
        <v>1069</v>
      </c>
      <c r="D48" s="4" t="s">
        <v>5</v>
      </c>
      <c r="E48" s="1" t="s">
        <v>1069</v>
      </c>
      <c r="F48" s="1" t="str">
        <f>IF(R47=0,"",R47)</f>
        <v>クリーチャー</v>
      </c>
      <c r="G48" s="1" t="s">
        <v>1069</v>
      </c>
      <c r="H48" s="4" t="s">
        <v>1078</v>
      </c>
      <c r="I48" s="1" t="s">
        <v>1069</v>
      </c>
      <c r="J48" s="1" t="str">
        <f>IF(T47=0,"",T47)</f>
        <v>植物</v>
      </c>
      <c r="K48" s="1" t="s">
        <v>1069</v>
      </c>
      <c r="L48" s="1" t="str">
        <f>IF(U47=0,"",U47)</f>
        <v>スケルトン</v>
      </c>
      <c r="M48" s="1" t="s">
        <v>1069</v>
      </c>
      <c r="N48" s="1" t="str">
        <f>IF(V47=0,"",V47)</f>
        <v/>
      </c>
      <c r="O48" s="1" t="s">
        <v>1069</v>
      </c>
      <c r="Q48" s="9" t="s">
        <v>1079</v>
      </c>
      <c r="R48" s="10" t="str">
        <f>INDEX(BD:BD,W44+1)</f>
        <v>速攻&amp;br;このクリーチャーが戦場に出たとき、あなたのターン終了時まで、対戦相手がコントロールするクリーチャーはブロックできない。</v>
      </c>
      <c r="S48" s="11"/>
      <c r="T48" s="11"/>
      <c r="U48" s="11"/>
      <c r="V48" s="12"/>
      <c r="W48" s="16"/>
      <c r="X48" s="8"/>
      <c r="Y48" s="8"/>
      <c r="Z48" s="8"/>
      <c r="AA48" s="30"/>
      <c r="AE48" s="24">
        <v>47</v>
      </c>
      <c r="AF48" s="25" t="str">
        <f t="shared" si="8"/>
        <v>無色</v>
      </c>
      <c r="AG48" s="36"/>
      <c r="AH48" s="36"/>
      <c r="AI48" s="36"/>
      <c r="AJ48" s="36"/>
      <c r="AK48" s="36"/>
      <c r="AL48" s="36"/>
      <c r="AM48" s="36"/>
      <c r="AN48" s="36"/>
      <c r="AO48" s="36"/>
      <c r="AP48" s="36"/>
      <c r="AQ48" s="36"/>
      <c r="AR48" s="36"/>
      <c r="AS48" s="36"/>
      <c r="AT48" s="38"/>
      <c r="AU48" s="36"/>
      <c r="AV48" s="36"/>
      <c r="AW48" s="36"/>
      <c r="AX48" s="36" t="str">
        <f t="shared" si="9"/>
        <v/>
      </c>
      <c r="AY48" s="36" t="str">
        <f t="shared" si="10"/>
        <v/>
      </c>
      <c r="AZ48" s="36" t="str">
        <f t="shared" si="0"/>
        <v/>
      </c>
      <c r="BA48" s="36" t="str">
        <f t="shared" si="1"/>
        <v/>
      </c>
      <c r="BB48" s="36" t="str">
        <f t="shared" si="2"/>
        <v/>
      </c>
      <c r="BC48" s="36"/>
      <c r="BD48" s="36" t="str">
        <f t="shared" si="3"/>
        <v/>
      </c>
      <c r="BE48" s="30" t="str">
        <f>IF(AK48="","",VLOOKUP(AK48,BH:BJ,3,FALSE))</f>
        <v/>
      </c>
      <c r="BF48" s="9" t="s">
        <v>1049</v>
      </c>
      <c r="BG48" s="1">
        <v>47</v>
      </c>
      <c r="BH48" s="1" t="s">
        <v>1015</v>
      </c>
      <c r="BI48" s="1" t="s">
        <v>1055</v>
      </c>
      <c r="BJ48" s="1" t="s">
        <v>1343</v>
      </c>
    </row>
    <row r="49" spans="1:62">
      <c r="A49" s="1" t="str">
        <f t="shared" si="4"/>
        <v>|テキスト|&gt;|&gt;|&gt;|&gt;|速攻&amp;br;このクリーチャーが戦場に出たとき、あなたのターン終了時まで、対戦相手がコントロールするクリーチャーはブロックできない。|</v>
      </c>
      <c r="B49" s="1" t="s">
        <v>1049</v>
      </c>
      <c r="C49" s="1" t="s">
        <v>1069</v>
      </c>
      <c r="D49" s="4" t="s">
        <v>1079</v>
      </c>
      <c r="E49" s="1" t="s">
        <v>1069</v>
      </c>
      <c r="F49" s="4" t="s">
        <v>1083</v>
      </c>
      <c r="G49" s="1" t="s">
        <v>1069</v>
      </c>
      <c r="H49" s="4" t="s">
        <v>1083</v>
      </c>
      <c r="I49" s="1" t="s">
        <v>1069</v>
      </c>
      <c r="J49" s="4" t="s">
        <v>1083</v>
      </c>
      <c r="K49" s="1" t="s">
        <v>1069</v>
      </c>
      <c r="L49" s="4" t="s">
        <v>1083</v>
      </c>
      <c r="M49" s="1" t="s">
        <v>1069</v>
      </c>
      <c r="N49" s="1" t="str">
        <f>IF(R48=0,"",R48)</f>
        <v>速攻&amp;br;このクリーチャーが戦場に出たとき、あなたのターン終了時まで、対戦相手がコントロールするクリーチャーはブロックできない。</v>
      </c>
      <c r="O49" s="1" t="s">
        <v>1069</v>
      </c>
      <c r="Q49" s="14" t="s">
        <v>21</v>
      </c>
      <c r="R49" s="10" t="str">
        <f>INDEX(BE:BE,W44+1)</f>
        <v>When this creature enters the battlefield, each creature your opponent controls can't block until the end of your turn.</v>
      </c>
      <c r="S49" s="9" t="s">
        <v>1084</v>
      </c>
      <c r="T49" s="10" t="str">
        <f>IF(X49="","",X49&amp;IF(Y49="",""," "&amp;Y49)&amp;IF(Z49="",""," "&amp;Z49)&amp;IF(AA49="",""," "&amp;AA49))</f>
        <v>Haste  </v>
      </c>
      <c r="U49" s="11"/>
      <c r="V49" s="12"/>
      <c r="W49" s="16" t="s">
        <v>1084</v>
      </c>
      <c r="X49" s="9" t="str">
        <f t="shared" ref="X49:AA49" si="15">IF(ISERROR(IF(LEN(X48)&gt;1,X48,VLOOKUP(X47,$AC:$AD,2,FALSE))),"",IF(LEN(X48)&gt;1,X48,VLOOKUP(X47,$AC:$AD,2,FALSE)))</f>
        <v>Haste</v>
      </c>
      <c r="Y49" s="9" t="str">
        <f t="shared" si="15"/>
        <v/>
      </c>
      <c r="Z49" s="9" t="str">
        <f t="shared" si="15"/>
        <v/>
      </c>
      <c r="AA49" s="9" t="str">
        <f t="shared" si="15"/>
        <v> </v>
      </c>
      <c r="AE49" s="24">
        <v>48</v>
      </c>
      <c r="AF49" s="25" t="str">
        <f t="shared" si="8"/>
        <v>無色</v>
      </c>
      <c r="AG49" s="36"/>
      <c r="AH49" s="36"/>
      <c r="AI49" s="36"/>
      <c r="AJ49" s="36"/>
      <c r="AK49" s="36"/>
      <c r="AL49" s="36"/>
      <c r="AM49" s="36"/>
      <c r="AN49" s="36"/>
      <c r="AO49" s="36"/>
      <c r="AP49" s="36"/>
      <c r="AQ49" s="36"/>
      <c r="AR49" s="36"/>
      <c r="AS49" s="36"/>
      <c r="AT49" s="38"/>
      <c r="AU49" s="36"/>
      <c r="AV49" s="36"/>
      <c r="AW49" s="36"/>
      <c r="AX49" s="36" t="str">
        <f t="shared" si="9"/>
        <v/>
      </c>
      <c r="AY49" s="36" t="str">
        <f t="shared" si="10"/>
        <v/>
      </c>
      <c r="AZ49" s="36" t="str">
        <f t="shared" si="0"/>
        <v/>
      </c>
      <c r="BA49" s="36" t="str">
        <f t="shared" si="1"/>
        <v/>
      </c>
      <c r="BB49" s="36" t="str">
        <f t="shared" si="2"/>
        <v/>
      </c>
      <c r="BC49" s="36"/>
      <c r="BD49" s="36" t="str">
        <f t="shared" si="3"/>
        <v/>
      </c>
      <c r="BE49" s="30" t="str">
        <f>IF(AK49="","",VLOOKUP(AK49,BH:BJ,3,FALSE))</f>
        <v/>
      </c>
      <c r="BF49" s="9" t="s">
        <v>1049</v>
      </c>
      <c r="BG49" s="1">
        <v>48</v>
      </c>
      <c r="BH49" s="1" t="s">
        <v>778</v>
      </c>
      <c r="BI49" s="1" t="s">
        <v>1055</v>
      </c>
      <c r="BJ49" s="1" t="s">
        <v>1344</v>
      </c>
    </row>
    <row r="50" spans="1:62">
      <c r="A50" s="1" t="str">
        <f t="shared" si="4"/>
        <v>|英テキスト|&gt;|&gt;|&gt;|&gt;|Haste  &amp;br;When this creature enters the battlefield, each creature your opponent controls can't block until the end of your turn.|</v>
      </c>
      <c r="B50" s="1" t="s">
        <v>1049</v>
      </c>
      <c r="C50" s="1" t="s">
        <v>1069</v>
      </c>
      <c r="D50" s="4" t="s">
        <v>1087</v>
      </c>
      <c r="E50" s="1" t="s">
        <v>1069</v>
      </c>
      <c r="F50" s="4" t="s">
        <v>1083</v>
      </c>
      <c r="G50" s="1" t="s">
        <v>1069</v>
      </c>
      <c r="H50" s="4" t="s">
        <v>1083</v>
      </c>
      <c r="I50" s="1" t="s">
        <v>1069</v>
      </c>
      <c r="J50" s="4" t="s">
        <v>1083</v>
      </c>
      <c r="K50" s="1" t="s">
        <v>1069</v>
      </c>
      <c r="L50" s="4" t="s">
        <v>1083</v>
      </c>
      <c r="M50" s="1" t="s">
        <v>1069</v>
      </c>
      <c r="N50" s="1" t="str">
        <f>IF(T49="","",T49&amp;"&amp;br;")&amp;IF(R49=0,"",R49)</f>
        <v>Haste  &amp;br;When this creature enters the battlefield, each creature your opponent controls can't block until the end of your turn.</v>
      </c>
      <c r="O50" s="1" t="s">
        <v>1069</v>
      </c>
      <c r="Q50" s="9" t="s">
        <v>12</v>
      </c>
      <c r="R50" s="10" t="str">
        <f>IF(INDEX(AX:AX,W44+1)="",0,INDEX(AX:AX,W44+1)&amp;"/"&amp;INDEX(AY:AY,W44+1))</f>
        <v>4/3</v>
      </c>
      <c r="S50" s="11"/>
      <c r="T50" s="11"/>
      <c r="U50" s="11"/>
      <c r="V50" s="12"/>
      <c r="W50" s="16"/>
      <c r="X50" s="9"/>
      <c r="Y50" s="28"/>
      <c r="Z50" s="28"/>
      <c r="AA50" s="29"/>
      <c r="AE50" s="24">
        <v>49</v>
      </c>
      <c r="AF50" s="25" t="str">
        <f t="shared" si="8"/>
        <v>無色</v>
      </c>
      <c r="AG50" s="36"/>
      <c r="AH50" s="36"/>
      <c r="AI50" s="36"/>
      <c r="AJ50" s="36"/>
      <c r="AK50" s="36"/>
      <c r="AL50" s="36"/>
      <c r="AM50" s="36"/>
      <c r="AN50" s="36"/>
      <c r="AO50" s="36"/>
      <c r="AP50" s="36"/>
      <c r="AQ50" s="36"/>
      <c r="AR50" s="36"/>
      <c r="AS50" s="36"/>
      <c r="AT50" s="38"/>
      <c r="AU50" s="36"/>
      <c r="AV50" s="36"/>
      <c r="AW50" s="36"/>
      <c r="AX50" s="36" t="str">
        <f t="shared" si="9"/>
        <v/>
      </c>
      <c r="AY50" s="36" t="str">
        <f t="shared" si="10"/>
        <v/>
      </c>
      <c r="AZ50" s="36" t="str">
        <f t="shared" si="0"/>
        <v/>
      </c>
      <c r="BA50" s="36" t="str">
        <f t="shared" si="1"/>
        <v/>
      </c>
      <c r="BB50" s="36" t="str">
        <f t="shared" si="2"/>
        <v/>
      </c>
      <c r="BC50" s="36"/>
      <c r="BD50" s="36" t="str">
        <f t="shared" si="3"/>
        <v/>
      </c>
      <c r="BE50" s="30" t="str">
        <f>IF(AK50="","",VLOOKUP(AK50,BH:BJ,3,FALSE))</f>
        <v/>
      </c>
      <c r="BF50" s="9" t="s">
        <v>1049</v>
      </c>
      <c r="BG50" s="1">
        <v>49</v>
      </c>
      <c r="BH50" s="1" t="s">
        <v>994</v>
      </c>
      <c r="BI50" s="1" t="s">
        <v>1055</v>
      </c>
      <c r="BJ50" s="1" t="s">
        <v>1345</v>
      </c>
    </row>
    <row r="51" ht="14.25" spans="1:62">
      <c r="A51" s="1" t="str">
        <f t="shared" si="4"/>
        <v>|PT|&gt;|4/3|シールド数|&gt;||</v>
      </c>
      <c r="B51" s="1" t="s">
        <v>1049</v>
      </c>
      <c r="C51" s="1" t="s">
        <v>1069</v>
      </c>
      <c r="D51" s="1" t="s">
        <v>12</v>
      </c>
      <c r="E51" s="1" t="s">
        <v>1069</v>
      </c>
      <c r="F51" s="1" t="s">
        <v>1083</v>
      </c>
      <c r="G51" s="1" t="s">
        <v>1069</v>
      </c>
      <c r="H51" s="1" t="str">
        <f>IF(R50=0,"",R50)</f>
        <v>4/3</v>
      </c>
      <c r="I51" s="1" t="s">
        <v>1069</v>
      </c>
      <c r="J51" s="1" t="s">
        <v>1092</v>
      </c>
      <c r="K51" s="1" t="s">
        <v>1069</v>
      </c>
      <c r="L51" s="1" t="s">
        <v>1083</v>
      </c>
      <c r="M51" s="1" t="s">
        <v>1069</v>
      </c>
      <c r="N51" s="1" t="str">
        <f>IF(R51=0,"",R51)</f>
        <v/>
      </c>
      <c r="O51" s="1" t="s">
        <v>1069</v>
      </c>
      <c r="Q51" s="17" t="s">
        <v>13</v>
      </c>
      <c r="R51" s="10">
        <f>INDEX(AW:AW,W44+1)</f>
        <v>0</v>
      </c>
      <c r="S51" s="18"/>
      <c r="T51" s="18"/>
      <c r="U51" s="18"/>
      <c r="V51" s="19"/>
      <c r="W51" s="20"/>
      <c r="X51" s="21"/>
      <c r="Y51" s="31"/>
      <c r="Z51" s="31"/>
      <c r="AA51" s="32"/>
      <c r="AE51" s="33">
        <v>50</v>
      </c>
      <c r="AF51" s="34" t="str">
        <f t="shared" si="8"/>
        <v>無色</v>
      </c>
      <c r="AG51" s="37"/>
      <c r="AH51" s="37"/>
      <c r="AI51" s="37"/>
      <c r="AJ51" s="37"/>
      <c r="AK51" s="37"/>
      <c r="AL51" s="37"/>
      <c r="AM51" s="37"/>
      <c r="AN51" s="37"/>
      <c r="AO51" s="37"/>
      <c r="AP51" s="37"/>
      <c r="AQ51" s="37"/>
      <c r="AR51" s="37"/>
      <c r="AS51" s="37"/>
      <c r="AT51" s="39"/>
      <c r="AU51" s="37"/>
      <c r="AV51" s="37"/>
      <c r="AW51" s="36"/>
      <c r="AX51" s="36" t="str">
        <f t="shared" si="9"/>
        <v/>
      </c>
      <c r="AY51" s="36" t="str">
        <f t="shared" si="10"/>
        <v/>
      </c>
      <c r="AZ51" s="36" t="str">
        <f t="shared" si="0"/>
        <v/>
      </c>
      <c r="BA51" s="36" t="str">
        <f t="shared" si="1"/>
        <v/>
      </c>
      <c r="BB51" s="36" t="str">
        <f t="shared" si="2"/>
        <v/>
      </c>
      <c r="BC51" s="36"/>
      <c r="BD51" s="37" t="str">
        <f t="shared" si="3"/>
        <v/>
      </c>
      <c r="BE51" s="41" t="str">
        <f>IF(AK51="","",VLOOKUP(AK51,BH:BJ,3,FALSE))</f>
        <v/>
      </c>
      <c r="BF51" s="9" t="s">
        <v>1049</v>
      </c>
      <c r="BG51" s="1">
        <v>50</v>
      </c>
      <c r="BH51" s="1" t="s">
        <v>861</v>
      </c>
      <c r="BI51" s="1" t="s">
        <v>1055</v>
      </c>
      <c r="BJ51" s="1" t="s">
        <v>1346</v>
      </c>
    </row>
    <row r="52" spans="1:62">
      <c r="A52" s="1" t="str">
        <f t="shared" si="4"/>
        <v>&amp;br;&amp;br;</v>
      </c>
      <c r="B52" s="1" t="s">
        <v>1049</v>
      </c>
      <c r="C52" s="1" t="s">
        <v>1097</v>
      </c>
      <c r="R52" s="1"/>
      <c r="S52" s="1"/>
      <c r="T52" s="1"/>
      <c r="U52" s="1"/>
      <c r="V52" s="1"/>
      <c r="BF52" s="9" t="s">
        <v>1049</v>
      </c>
      <c r="BG52" s="1">
        <v>51</v>
      </c>
      <c r="BH52" s="1" t="s">
        <v>854</v>
      </c>
      <c r="BI52" s="1" t="s">
        <v>1055</v>
      </c>
      <c r="BJ52" s="1" t="s">
        <v>1347</v>
      </c>
    </row>
    <row r="53" spans="1:62">
      <c r="A53" s="1" t="str">
        <f t="shared" si="4"/>
        <v>#back(text=戻る,left)</v>
      </c>
      <c r="B53" s="1" t="s">
        <v>1049</v>
      </c>
      <c r="C53" s="1" t="s">
        <v>1100</v>
      </c>
      <c r="R53" s="1"/>
      <c r="S53" s="1"/>
      <c r="T53" s="1"/>
      <c r="U53" s="1"/>
      <c r="V53" s="1"/>
      <c r="BF53" s="9" t="s">
        <v>1049</v>
      </c>
      <c r="BG53" s="1">
        <v>52</v>
      </c>
      <c r="BH53" s="1" t="s">
        <v>944</v>
      </c>
      <c r="BI53" s="1" t="s">
        <v>1055</v>
      </c>
      <c r="BJ53" s="1" t="s">
        <v>1348</v>
      </c>
    </row>
    <row r="54" spans="1:62">
      <c r="A54" s="1" t="str">
        <f t="shared" si="4"/>
        <v>&amp;br;</v>
      </c>
      <c r="B54" s="1" t="s">
        <v>1049</v>
      </c>
      <c r="C54" s="1" t="s">
        <v>1048</v>
      </c>
      <c r="R54" s="1"/>
      <c r="S54" s="1"/>
      <c r="T54" s="1"/>
      <c r="U54" s="1"/>
      <c r="V54" s="1"/>
      <c r="BF54" s="9" t="s">
        <v>1049</v>
      </c>
      <c r="BG54" s="1">
        <v>53</v>
      </c>
      <c r="BH54" s="1" t="s">
        <v>1019</v>
      </c>
      <c r="BI54" s="1" t="s">
        <v>1055</v>
      </c>
      <c r="BJ54" s="1" t="s">
        <v>1349</v>
      </c>
    </row>
    <row r="55" spans="1:62">
      <c r="A55" s="1" t="str">
        <f t="shared" si="4"/>
        <v>#comment(above,nsize=[15],size=[30],num=[10])</v>
      </c>
      <c r="B55" s="1" t="s">
        <v>1049</v>
      </c>
      <c r="C55" s="1" t="s">
        <v>1108</v>
      </c>
      <c r="R55" s="1"/>
      <c r="S55" s="1"/>
      <c r="T55" s="1"/>
      <c r="U55" s="1"/>
      <c r="V55" s="1"/>
      <c r="BF55" s="9" t="s">
        <v>1049</v>
      </c>
      <c r="BG55" s="1">
        <v>54</v>
      </c>
      <c r="BH55" s="1" t="s">
        <v>998</v>
      </c>
      <c r="BI55" s="1" t="s">
        <v>1055</v>
      </c>
      <c r="BJ55" s="1" t="s">
        <v>1350</v>
      </c>
    </row>
    <row r="56" spans="1:62">
      <c r="A56" s="1" t="str">
        <f t="shared" si="4"/>
        <v>&amp;br;&amp;br;</v>
      </c>
      <c r="B56" s="1" t="s">
        <v>1049</v>
      </c>
      <c r="C56" s="1" t="s">
        <v>1097</v>
      </c>
      <c r="R56" s="1"/>
      <c r="S56" s="1"/>
      <c r="T56" s="1"/>
      <c r="U56" s="1"/>
      <c r="V56" s="1"/>
      <c r="BF56" s="9" t="s">
        <v>1049</v>
      </c>
      <c r="BG56" s="1">
        <v>55</v>
      </c>
      <c r="BH56" s="1" t="s">
        <v>948</v>
      </c>
      <c r="BI56" s="1" t="s">
        <v>1055</v>
      </c>
      <c r="BJ56" s="1" t="s">
        <v>1351</v>
      </c>
    </row>
    <row r="57" spans="1:62">
      <c r="A57" s="1" t="str">
        <f t="shared" si="4"/>
        <v/>
      </c>
      <c r="B57" s="1" t="s">
        <v>1049</v>
      </c>
      <c r="Q57" s="5"/>
      <c r="R57" s="6"/>
      <c r="S57" s="6"/>
      <c r="T57" s="6"/>
      <c r="U57" s="6"/>
      <c r="V57" s="7"/>
      <c r="W57" s="8">
        <v>5</v>
      </c>
      <c r="X57" s="5"/>
      <c r="Y57" s="26"/>
      <c r="Z57" s="26"/>
      <c r="AA57" s="27"/>
      <c r="BF57" s="9" t="s">
        <v>1049</v>
      </c>
      <c r="BG57" s="1">
        <v>56</v>
      </c>
      <c r="BH57" s="1" t="s">
        <v>834</v>
      </c>
      <c r="BI57" s="1" t="s">
        <v>1055</v>
      </c>
      <c r="BJ57" s="1" t="s">
        <v>1352</v>
      </c>
    </row>
    <row r="58" spans="1:62">
      <c r="A58" s="1" t="str">
        <f t="shared" si="4"/>
        <v>*残忍な剥ぎ取り/Grim Flayer</v>
      </c>
      <c r="B58" s="1" t="s">
        <v>1049</v>
      </c>
      <c r="C58" s="1" t="str">
        <f>"*"&amp;R58&amp;"/"&amp;T58</f>
        <v>*残忍な剥ぎ取り/Grim Flayer</v>
      </c>
      <c r="Q58" s="9" t="s">
        <v>3</v>
      </c>
      <c r="R58" s="10" t="str">
        <f>INDEX(AJ:AJ,W57+1)</f>
        <v>残忍な剥ぎ取り</v>
      </c>
      <c r="S58" s="11" t="s">
        <v>4</v>
      </c>
      <c r="T58" s="10" t="str">
        <f>INDEX(AK:AK,W57+1)</f>
        <v>Grim Flayer</v>
      </c>
      <c r="U58" s="11"/>
      <c r="V58" s="12"/>
      <c r="W58" s="13"/>
      <c r="X58" s="9"/>
      <c r="Y58" s="28"/>
      <c r="Z58" s="28"/>
      <c r="AA58" s="29"/>
      <c r="BF58" s="9" t="s">
        <v>1049</v>
      </c>
      <c r="BG58" s="1">
        <v>57</v>
      </c>
      <c r="BH58" s="1" t="s">
        <v>844</v>
      </c>
      <c r="BI58" s="1" t="s">
        <v>1055</v>
      </c>
      <c r="BJ58" s="1" t="s">
        <v>1353</v>
      </c>
    </row>
    <row r="59" spans="1:62">
      <c r="A59" s="1" t="str">
        <f t="shared" si="4"/>
        <v>|LEFT:80|LEFT:100|LEFT:100|LEFT:100|LEFT:100|LEFT:100|c</v>
      </c>
      <c r="B59" s="1" t="s">
        <v>1049</v>
      </c>
      <c r="C59" s="1" t="s">
        <v>1069</v>
      </c>
      <c r="D59" s="3" t="str">
        <f>$Q$1</f>
        <v>LEFT:80</v>
      </c>
      <c r="E59" s="3" t="s">
        <v>1069</v>
      </c>
      <c r="F59" s="3" t="str">
        <f t="shared" ref="F59:J59" si="16">$R$1</f>
        <v>LEFT:100</v>
      </c>
      <c r="G59" s="3" t="s">
        <v>1069</v>
      </c>
      <c r="H59" s="3" t="str">
        <f t="shared" si="16"/>
        <v>LEFT:100</v>
      </c>
      <c r="I59" s="3" t="s">
        <v>1069</v>
      </c>
      <c r="J59" s="3" t="str">
        <f t="shared" si="16"/>
        <v>LEFT:100</v>
      </c>
      <c r="K59" s="3" t="s">
        <v>1069</v>
      </c>
      <c r="L59" s="3" t="str">
        <f>$R$1</f>
        <v>LEFT:100</v>
      </c>
      <c r="M59" s="3" t="s">
        <v>1069</v>
      </c>
      <c r="N59" s="3" t="str">
        <f>$R$1</f>
        <v>LEFT:100</v>
      </c>
      <c r="O59" s="1" t="s">
        <v>1069</v>
      </c>
      <c r="P59" s="1" t="s">
        <v>1070</v>
      </c>
      <c r="Q59" s="14" t="s">
        <v>0</v>
      </c>
      <c r="R59" s="10" t="str">
        <f>INDEX(AF:AF,W57+1)</f>
        <v>黒緑</v>
      </c>
      <c r="S59" s="15" t="s">
        <v>1</v>
      </c>
      <c r="T59" s="10" t="str">
        <f>INDEX(AG:AG,W57+1)</f>
        <v>神話レア</v>
      </c>
      <c r="U59" s="15" t="s">
        <v>2</v>
      </c>
      <c r="V59" s="10">
        <f>INDEX(AI:AI,W57+1)</f>
        <v>11</v>
      </c>
      <c r="W59" s="16"/>
      <c r="X59" s="10" t="str">
        <f>INDEX(AQ:AQ,W57+1)</f>
        <v>トランプル</v>
      </c>
      <c r="Y59" s="28"/>
      <c r="Z59" s="28"/>
      <c r="AA59" s="29"/>
      <c r="BF59" s="9" t="s">
        <v>1049</v>
      </c>
      <c r="BG59" s="1">
        <v>58</v>
      </c>
      <c r="BH59" s="1" t="s">
        <v>884</v>
      </c>
      <c r="BI59" s="1" t="s">
        <v>1055</v>
      </c>
      <c r="BJ59" s="1" t="s">
        <v>1354</v>
      </c>
    </row>
    <row r="60" spans="1:62">
      <c r="A60" s="1" t="str">
        <f t="shared" si="4"/>
        <v>|色|黒緑|レアリティ|神話レア|マナコスト|11|</v>
      </c>
      <c r="B60" s="1" t="s">
        <v>1049</v>
      </c>
      <c r="C60" s="1" t="s">
        <v>1069</v>
      </c>
      <c r="D60" s="4" t="s">
        <v>0</v>
      </c>
      <c r="E60" s="1" t="s">
        <v>1069</v>
      </c>
      <c r="F60" s="1" t="str">
        <f>IF(R59=0,"",R59)</f>
        <v>黒緑</v>
      </c>
      <c r="G60" s="1" t="s">
        <v>1069</v>
      </c>
      <c r="H60" s="4" t="s">
        <v>1073</v>
      </c>
      <c r="I60" s="1" t="s">
        <v>1069</v>
      </c>
      <c r="J60" s="1" t="str">
        <f>IF(T59=0,"",T59)</f>
        <v>神話レア</v>
      </c>
      <c r="K60" s="1" t="s">
        <v>1069</v>
      </c>
      <c r="L60" s="4" t="s">
        <v>1074</v>
      </c>
      <c r="M60" s="1" t="s">
        <v>1069</v>
      </c>
      <c r="N60" s="1">
        <f>IF(V59=0,"",V59)</f>
        <v>11</v>
      </c>
      <c r="O60" s="1" t="s">
        <v>1069</v>
      </c>
      <c r="Q60" s="9" t="s">
        <v>5</v>
      </c>
      <c r="R60" s="10" t="str">
        <f>INDEX(AL:AL,W57+1)</f>
        <v>クリーチャー</v>
      </c>
      <c r="S60" s="15" t="s">
        <v>1075</v>
      </c>
      <c r="T60" s="10" t="str">
        <f>INDEX(AN:AN,W57+1)</f>
        <v>人間</v>
      </c>
      <c r="U60" s="10" t="str">
        <f>INDEX(AO:AO,W57+1)</f>
        <v>戦士</v>
      </c>
      <c r="V60" s="10">
        <f>INDEX(AP:AP,W57+1)</f>
        <v>0</v>
      </c>
      <c r="W60" s="16"/>
      <c r="X60" s="10" t="str">
        <f>INDEX(AZ:AZ,W57+1)</f>
        <v>トラ</v>
      </c>
      <c r="Y60" s="10" t="str">
        <f>INDEX(BA:BA,W57+1)</f>
        <v/>
      </c>
      <c r="Z60" s="10" t="str">
        <f>INDEX(BB:BB,W57+1)</f>
        <v/>
      </c>
      <c r="AA60" s="10">
        <f>INDEX(BC:BC,W57+1)</f>
        <v>0</v>
      </c>
      <c r="BF60" s="9" t="s">
        <v>1049</v>
      </c>
      <c r="BG60" s="1">
        <v>59</v>
      </c>
      <c r="BH60" s="1" t="s">
        <v>890</v>
      </c>
      <c r="BI60" s="1" t="s">
        <v>1055</v>
      </c>
      <c r="BJ60" s="1" t="s">
        <v>1355</v>
      </c>
    </row>
    <row r="61" spans="1:62">
      <c r="A61" s="1" t="str">
        <f t="shared" si="4"/>
        <v>|種別|クリーチャー|サブタイプ|人間|戦士||</v>
      </c>
      <c r="B61" s="1" t="s">
        <v>1049</v>
      </c>
      <c r="C61" s="1" t="s">
        <v>1069</v>
      </c>
      <c r="D61" s="4" t="s">
        <v>5</v>
      </c>
      <c r="E61" s="1" t="s">
        <v>1069</v>
      </c>
      <c r="F61" s="1" t="str">
        <f>IF(R60=0,"",R60)</f>
        <v>クリーチャー</v>
      </c>
      <c r="G61" s="1" t="s">
        <v>1069</v>
      </c>
      <c r="H61" s="4" t="s">
        <v>1078</v>
      </c>
      <c r="I61" s="1" t="s">
        <v>1069</v>
      </c>
      <c r="J61" s="1" t="str">
        <f>IF(T60=0,"",T60)</f>
        <v>人間</v>
      </c>
      <c r="K61" s="1" t="s">
        <v>1069</v>
      </c>
      <c r="L61" s="1" t="str">
        <f>IF(U60=0,"",U60)</f>
        <v>戦士</v>
      </c>
      <c r="M61" s="1" t="s">
        <v>1069</v>
      </c>
      <c r="N61" s="1" t="str">
        <f>IF(V60=0,"",V60)</f>
        <v/>
      </c>
      <c r="O61" s="1" t="s">
        <v>1069</v>
      </c>
      <c r="Q61" s="9" t="s">
        <v>1079</v>
      </c>
      <c r="R61" s="10" t="str">
        <f>INDEX(BD:BD,W57+1)</f>
        <v>トランプル&amp;br;あなたのターン開始時に、昂揚(黒か緑)：このクリーチャーは+2/+2の修正を受ける。&amp;br;このクリーチャーが対戦相手にダメージを与えたとき、ジェム2個を白か青か赤に変換する。</v>
      </c>
      <c r="S61" s="11"/>
      <c r="T61" s="11"/>
      <c r="U61" s="11"/>
      <c r="V61" s="12"/>
      <c r="W61" s="16"/>
      <c r="X61" s="8"/>
      <c r="Y61" s="8"/>
      <c r="Z61" s="8"/>
      <c r="AA61" s="30"/>
      <c r="BF61" s="9" t="s">
        <v>1049</v>
      </c>
      <c r="BG61" s="1">
        <v>60</v>
      </c>
      <c r="BH61" s="1" t="s">
        <v>875</v>
      </c>
      <c r="BI61" s="1" t="s">
        <v>1055</v>
      </c>
      <c r="BJ61" s="1" t="s">
        <v>1356</v>
      </c>
    </row>
    <row r="62" spans="1:62">
      <c r="A62" s="1" t="str">
        <f t="shared" si="4"/>
        <v>|テキスト|&gt;|&gt;|&gt;|&gt;|トランプル&amp;br;あなたのターン開始時に、昂揚(黒か緑)：このクリーチャーは+2/+2の修正を受ける。&amp;br;このクリーチャーが対戦相手にダメージを与えたとき、ジェム2個を白か青か赤に変換する。|</v>
      </c>
      <c r="B62" s="1" t="s">
        <v>1049</v>
      </c>
      <c r="C62" s="1" t="s">
        <v>1069</v>
      </c>
      <c r="D62" s="4" t="s">
        <v>1079</v>
      </c>
      <c r="E62" s="1" t="s">
        <v>1069</v>
      </c>
      <c r="F62" s="4" t="s">
        <v>1083</v>
      </c>
      <c r="G62" s="1" t="s">
        <v>1069</v>
      </c>
      <c r="H62" s="4" t="s">
        <v>1083</v>
      </c>
      <c r="I62" s="1" t="s">
        <v>1069</v>
      </c>
      <c r="J62" s="4" t="s">
        <v>1083</v>
      </c>
      <c r="K62" s="1" t="s">
        <v>1069</v>
      </c>
      <c r="L62" s="4" t="s">
        <v>1083</v>
      </c>
      <c r="M62" s="1" t="s">
        <v>1069</v>
      </c>
      <c r="N62" s="1" t="str">
        <f>IF(R61=0,"",R61)</f>
        <v>トランプル&amp;br;あなたのターン開始時に、昂揚(黒か緑)：このクリーチャーは+2/+2の修正を受ける。&amp;br;このクリーチャーが対戦相手にダメージを与えたとき、ジェム2個を白か青か赤に変換する。</v>
      </c>
      <c r="O62" s="1" t="s">
        <v>1069</v>
      </c>
      <c r="Q62" s="14" t="s">
        <v>21</v>
      </c>
      <c r="R62" s="10" t="str">
        <f>INDEX(BE:BE,W57+1)</f>
        <v>At the beginning of your turn, Delirium Black or Green: This creature gets +2/+2.&amp;br;When this creature deals combat damage to your opponent, 2 gems are converted to White, Blue or Red gems.</v>
      </c>
      <c r="S62" s="9" t="s">
        <v>1084</v>
      </c>
      <c r="T62" s="10" t="str">
        <f>IF(X62="","",X62&amp;IF(Y62="",""," "&amp;Y62)&amp;IF(Z62="",""," "&amp;Z62)&amp;IF(AA62="",""," "&amp;AA62))</f>
        <v>Trample  </v>
      </c>
      <c r="U62" s="11"/>
      <c r="V62" s="12"/>
      <c r="W62" s="16" t="s">
        <v>1084</v>
      </c>
      <c r="X62" s="9" t="str">
        <f t="shared" ref="X62:AA62" si="17">IF(ISERROR(IF(LEN(X61)&gt;1,X61,VLOOKUP(X60,$AC:$AD,2,FALSE))),"",IF(LEN(X61)&gt;1,X61,VLOOKUP(X60,$AC:$AD,2,FALSE)))</f>
        <v>Trample</v>
      </c>
      <c r="Y62" s="9" t="str">
        <f t="shared" si="17"/>
        <v/>
      </c>
      <c r="Z62" s="9" t="str">
        <f t="shared" si="17"/>
        <v/>
      </c>
      <c r="AA62" s="9" t="str">
        <f t="shared" si="17"/>
        <v> </v>
      </c>
      <c r="BF62" s="9" t="s">
        <v>1049</v>
      </c>
      <c r="BG62" s="1">
        <v>61</v>
      </c>
      <c r="BH62" s="1" t="s">
        <v>797</v>
      </c>
      <c r="BI62" s="1" t="s">
        <v>1055</v>
      </c>
      <c r="BJ62" s="1" t="s">
        <v>1357</v>
      </c>
    </row>
    <row r="63" spans="1:62">
      <c r="A63" s="1" t="str">
        <f t="shared" si="4"/>
        <v>|英テキスト|&gt;|&gt;|&gt;|&gt;|Trample  &amp;br;At the beginning of your turn, Delirium Black or Green: This creature gets +2/+2.&amp;br;When this creature deals combat damage to your opponent, 2 gems are converted to White, Blue or Red gems.|</v>
      </c>
      <c r="B63" s="1" t="s">
        <v>1049</v>
      </c>
      <c r="C63" s="1" t="s">
        <v>1069</v>
      </c>
      <c r="D63" s="4" t="s">
        <v>1087</v>
      </c>
      <c r="E63" s="1" t="s">
        <v>1069</v>
      </c>
      <c r="F63" s="4" t="s">
        <v>1083</v>
      </c>
      <c r="G63" s="1" t="s">
        <v>1069</v>
      </c>
      <c r="H63" s="4" t="s">
        <v>1083</v>
      </c>
      <c r="I63" s="1" t="s">
        <v>1069</v>
      </c>
      <c r="J63" s="4" t="s">
        <v>1083</v>
      </c>
      <c r="K63" s="1" t="s">
        <v>1069</v>
      </c>
      <c r="L63" s="4" t="s">
        <v>1083</v>
      </c>
      <c r="M63" s="1" t="s">
        <v>1069</v>
      </c>
      <c r="N63" s="1" t="str">
        <f>IF(T62="","",T62&amp;"&amp;br;")&amp;IF(R62=0,"",R62)</f>
        <v>Trample  &amp;br;At the beginning of your turn, Delirium Black or Green: This creature gets +2/+2.&amp;br;When this creature deals combat damage to your opponent, 2 gems are converted to White, Blue or Red gems.</v>
      </c>
      <c r="O63" s="1" t="s">
        <v>1069</v>
      </c>
      <c r="Q63" s="9" t="s">
        <v>12</v>
      </c>
      <c r="R63" s="10" t="str">
        <f>IF(INDEX(AX:AX,W57+1)="",0,INDEX(AX:AX,W57+1)&amp;"/"&amp;INDEX(AY:AY,W57+1))</f>
        <v>2/2</v>
      </c>
      <c r="S63" s="11"/>
      <c r="T63" s="11"/>
      <c r="U63" s="11"/>
      <c r="V63" s="12"/>
      <c r="W63" s="16"/>
      <c r="X63" s="9"/>
      <c r="Y63" s="28"/>
      <c r="Z63" s="28"/>
      <c r="AA63" s="29"/>
      <c r="BF63" s="9" t="s">
        <v>1049</v>
      </c>
      <c r="BG63" s="1">
        <v>62</v>
      </c>
      <c r="BH63" s="1" t="s">
        <v>801</v>
      </c>
      <c r="BI63" s="1" t="s">
        <v>1055</v>
      </c>
      <c r="BJ63" s="1" t="s">
        <v>1358</v>
      </c>
    </row>
    <row r="64" spans="1:62">
      <c r="A64" s="1" t="str">
        <f t="shared" si="4"/>
        <v>|PT|&gt;|2/2|シールド数|&gt;||</v>
      </c>
      <c r="B64" s="1" t="s">
        <v>1049</v>
      </c>
      <c r="C64" s="1" t="s">
        <v>1069</v>
      </c>
      <c r="D64" s="1" t="s">
        <v>12</v>
      </c>
      <c r="E64" s="1" t="s">
        <v>1069</v>
      </c>
      <c r="F64" s="1" t="s">
        <v>1083</v>
      </c>
      <c r="G64" s="1" t="s">
        <v>1069</v>
      </c>
      <c r="H64" s="1" t="str">
        <f>IF(R63=0,"",R63)</f>
        <v>2/2</v>
      </c>
      <c r="I64" s="1" t="s">
        <v>1069</v>
      </c>
      <c r="J64" s="1" t="s">
        <v>1092</v>
      </c>
      <c r="K64" s="1" t="s">
        <v>1069</v>
      </c>
      <c r="L64" s="1" t="s">
        <v>1083</v>
      </c>
      <c r="M64" s="1" t="s">
        <v>1069</v>
      </c>
      <c r="N64" s="1" t="str">
        <f>IF(R64=0,"",R64)</f>
        <v/>
      </c>
      <c r="O64" s="1" t="s">
        <v>1069</v>
      </c>
      <c r="Q64" s="17" t="s">
        <v>13</v>
      </c>
      <c r="R64" s="10">
        <f>INDEX(AW:AW,W57+1)</f>
        <v>0</v>
      </c>
      <c r="S64" s="18"/>
      <c r="T64" s="18"/>
      <c r="U64" s="18"/>
      <c r="V64" s="19"/>
      <c r="W64" s="20"/>
      <c r="X64" s="21"/>
      <c r="Y64" s="31"/>
      <c r="Z64" s="31"/>
      <c r="AA64" s="32"/>
      <c r="BF64" s="9" t="s">
        <v>1049</v>
      </c>
      <c r="BG64" s="1">
        <v>63</v>
      </c>
      <c r="BH64" s="1" t="s">
        <v>912</v>
      </c>
      <c r="BI64" s="1" t="s">
        <v>1055</v>
      </c>
      <c r="BJ64" s="1" t="s">
        <v>1359</v>
      </c>
    </row>
    <row r="65" spans="1:62">
      <c r="A65" s="1" t="str">
        <f t="shared" si="4"/>
        <v>&amp;br;&amp;br;</v>
      </c>
      <c r="B65" s="1" t="s">
        <v>1049</v>
      </c>
      <c r="C65" s="1" t="s">
        <v>1097</v>
      </c>
      <c r="R65" s="1"/>
      <c r="S65" s="1"/>
      <c r="T65" s="1"/>
      <c r="U65" s="1"/>
      <c r="V65" s="1"/>
      <c r="BF65" s="9" t="s">
        <v>1049</v>
      </c>
      <c r="BG65" s="1">
        <v>64</v>
      </c>
      <c r="BH65" s="1" t="s">
        <v>963</v>
      </c>
      <c r="BI65" s="1" t="s">
        <v>1055</v>
      </c>
      <c r="BJ65" s="1" t="s">
        <v>1360</v>
      </c>
    </row>
    <row r="66" spans="1:62">
      <c r="A66" s="1" t="str">
        <f t="shared" si="4"/>
        <v>#back(text=戻る,left)</v>
      </c>
      <c r="B66" s="1" t="s">
        <v>1049</v>
      </c>
      <c r="C66" s="1" t="s">
        <v>1100</v>
      </c>
      <c r="R66" s="1"/>
      <c r="S66" s="1"/>
      <c r="T66" s="1"/>
      <c r="U66" s="1"/>
      <c r="V66" s="1"/>
      <c r="BF66" s="9" t="s">
        <v>1049</v>
      </c>
      <c r="BG66" s="1">
        <v>65</v>
      </c>
      <c r="BH66" s="1" t="s">
        <v>953</v>
      </c>
      <c r="BI66" s="1" t="s">
        <v>1055</v>
      </c>
      <c r="BJ66" s="1" t="s">
        <v>1052</v>
      </c>
    </row>
    <row r="67" spans="1:62">
      <c r="A67" s="1" t="str">
        <f t="shared" si="4"/>
        <v>&amp;br;</v>
      </c>
      <c r="B67" s="1" t="s">
        <v>1049</v>
      </c>
      <c r="C67" s="1" t="s">
        <v>1048</v>
      </c>
      <c r="R67" s="1"/>
      <c r="S67" s="1"/>
      <c r="T67" s="1"/>
      <c r="U67" s="1"/>
      <c r="V67" s="1"/>
      <c r="BF67" s="9" t="s">
        <v>1049</v>
      </c>
      <c r="BG67" s="1">
        <v>66</v>
      </c>
      <c r="BH67" s="1" t="s">
        <v>915</v>
      </c>
      <c r="BI67" s="1" t="s">
        <v>1055</v>
      </c>
      <c r="BJ67" s="1" t="s">
        <v>1361</v>
      </c>
    </row>
    <row r="68" spans="1:62">
      <c r="A68" s="1" t="str">
        <f t="shared" si="4"/>
        <v>#comment(above,nsize=[15],size=[30],num=[10])</v>
      </c>
      <c r="B68" s="1" t="s">
        <v>1049</v>
      </c>
      <c r="C68" s="1" t="s">
        <v>1108</v>
      </c>
      <c r="R68" s="1"/>
      <c r="S68" s="1"/>
      <c r="T68" s="1"/>
      <c r="U68" s="1"/>
      <c r="V68" s="1"/>
      <c r="BF68" s="9" t="s">
        <v>1049</v>
      </c>
      <c r="BG68" s="1">
        <v>67</v>
      </c>
      <c r="BH68" s="1" t="s">
        <v>980</v>
      </c>
      <c r="BI68" s="1" t="s">
        <v>1055</v>
      </c>
      <c r="BJ68" s="1" t="s">
        <v>1362</v>
      </c>
    </row>
    <row r="69" spans="1:62">
      <c r="A69" s="1" t="str">
        <f t="shared" si="4"/>
        <v>&amp;br;&amp;br;</v>
      </c>
      <c r="B69" s="1" t="s">
        <v>1049</v>
      </c>
      <c r="C69" s="1" t="s">
        <v>1097</v>
      </c>
      <c r="R69" s="1"/>
      <c r="S69" s="1"/>
      <c r="T69" s="1"/>
      <c r="U69" s="1"/>
      <c r="V69" s="1"/>
      <c r="BF69" s="9" t="s">
        <v>1049</v>
      </c>
      <c r="BG69" s="1">
        <v>68</v>
      </c>
      <c r="BH69" s="1" t="s">
        <v>887</v>
      </c>
      <c r="BI69" s="1" t="s">
        <v>1055</v>
      </c>
      <c r="BJ69" s="1" t="s">
        <v>1363</v>
      </c>
    </row>
    <row r="70" spans="1:62">
      <c r="A70" s="1" t="str">
        <f t="shared" ref="A70:A133" si="18">CONCATENATE(C70,D70,E70,F70,G70,H70,I70,J70,K70,L70,M70,N70,O70,P70)</f>
        <v/>
      </c>
      <c r="B70" s="1" t="s">
        <v>1049</v>
      </c>
      <c r="Q70" s="5"/>
      <c r="R70" s="6"/>
      <c r="S70" s="6"/>
      <c r="T70" s="6"/>
      <c r="U70" s="6"/>
      <c r="V70" s="7"/>
      <c r="W70" s="8">
        <v>6</v>
      </c>
      <c r="X70" s="5"/>
      <c r="Y70" s="26"/>
      <c r="Z70" s="26"/>
      <c r="AA70" s="27"/>
      <c r="BF70" s="9" t="s">
        <v>1049</v>
      </c>
      <c r="BG70" s="1">
        <v>69</v>
      </c>
      <c r="BH70" s="1" t="s">
        <v>775</v>
      </c>
      <c r="BI70" s="1" t="s">
        <v>1055</v>
      </c>
      <c r="BJ70" s="1" t="s">
        <v>1364</v>
      </c>
    </row>
    <row r="71" spans="1:62">
      <c r="A71" s="1" t="str">
        <f t="shared" si="18"/>
        <v>*爪の群れのウルリッチ/Ulrich of the Krallenhorde</v>
      </c>
      <c r="B71" s="1" t="s">
        <v>1049</v>
      </c>
      <c r="C71" s="1" t="str">
        <f>"*"&amp;R71&amp;"/"&amp;T71</f>
        <v>*爪の群れのウルリッチ/Ulrich of the Krallenhorde</v>
      </c>
      <c r="Q71" s="9" t="s">
        <v>3</v>
      </c>
      <c r="R71" s="10" t="str">
        <f>INDEX(AJ:AJ,W70+1)</f>
        <v>爪の群れのウルリッチ</v>
      </c>
      <c r="S71" s="11" t="s">
        <v>4</v>
      </c>
      <c r="T71" s="10" t="str">
        <f>INDEX(AK:AK,W70+1)</f>
        <v>Ulrich of the Krallenhorde</v>
      </c>
      <c r="U71" s="11"/>
      <c r="V71" s="12"/>
      <c r="W71" s="13"/>
      <c r="X71" s="9"/>
      <c r="Y71" s="28"/>
      <c r="Z71" s="28"/>
      <c r="AA71" s="29"/>
      <c r="BF71" s="9" t="s">
        <v>1049</v>
      </c>
      <c r="BG71" s="1">
        <v>70</v>
      </c>
      <c r="BH71" s="1" t="s">
        <v>959</v>
      </c>
      <c r="BI71" s="1" t="s">
        <v>1055</v>
      </c>
      <c r="BJ71" s="1" t="s">
        <v>1365</v>
      </c>
    </row>
    <row r="72" spans="1:62">
      <c r="A72" s="1" t="str">
        <f t="shared" si="18"/>
        <v>|LEFT:80|LEFT:100|LEFT:100|LEFT:100|LEFT:100|LEFT:100|c</v>
      </c>
      <c r="B72" s="1" t="s">
        <v>1049</v>
      </c>
      <c r="C72" s="1" t="s">
        <v>1069</v>
      </c>
      <c r="D72" s="3" t="str">
        <f>$Q$1</f>
        <v>LEFT:80</v>
      </c>
      <c r="E72" s="3" t="s">
        <v>1069</v>
      </c>
      <c r="F72" s="3" t="str">
        <f t="shared" ref="F72:J72" si="19">$R$1</f>
        <v>LEFT:100</v>
      </c>
      <c r="G72" s="3" t="s">
        <v>1069</v>
      </c>
      <c r="H72" s="3" t="str">
        <f t="shared" si="19"/>
        <v>LEFT:100</v>
      </c>
      <c r="I72" s="3" t="s">
        <v>1069</v>
      </c>
      <c r="J72" s="3" t="str">
        <f t="shared" si="19"/>
        <v>LEFT:100</v>
      </c>
      <c r="K72" s="3" t="s">
        <v>1069</v>
      </c>
      <c r="L72" s="3" t="str">
        <f>$R$1</f>
        <v>LEFT:100</v>
      </c>
      <c r="M72" s="3" t="s">
        <v>1069</v>
      </c>
      <c r="N72" s="3" t="str">
        <f>$R$1</f>
        <v>LEFT:100</v>
      </c>
      <c r="O72" s="1" t="s">
        <v>1069</v>
      </c>
      <c r="P72" s="1" t="s">
        <v>1070</v>
      </c>
      <c r="Q72" s="14" t="s">
        <v>0</v>
      </c>
      <c r="R72" s="10" t="str">
        <f>INDEX(AF:AF,W70+1)</f>
        <v>赤緑</v>
      </c>
      <c r="S72" s="15" t="s">
        <v>1</v>
      </c>
      <c r="T72" s="10" t="str">
        <f>INDEX(AG:AG,W70+1)</f>
        <v>神話レア</v>
      </c>
      <c r="U72" s="15" t="s">
        <v>2</v>
      </c>
      <c r="V72" s="10">
        <f>INDEX(AI:AI,W70+1)</f>
        <v>18</v>
      </c>
      <c r="W72" s="16"/>
      <c r="X72" s="10" t="str">
        <f>INDEX(AQ:AQ,W70+1)</f>
        <v>このクリーチャーが戦場に出たか、この形態に変身したとき、あなたがコントロールする最初のクリーチャーは+4/+4の修正を受ける。</v>
      </c>
      <c r="Y72" s="28"/>
      <c r="Z72" s="28"/>
      <c r="AA72" s="29"/>
      <c r="BF72" s="9" t="s">
        <v>1049</v>
      </c>
      <c r="BG72" s="1">
        <v>71</v>
      </c>
      <c r="BH72" s="1" t="s">
        <v>794</v>
      </c>
      <c r="BI72" s="1" t="s">
        <v>1055</v>
      </c>
      <c r="BJ72" s="1" t="s">
        <v>1366</v>
      </c>
    </row>
    <row r="73" spans="1:62">
      <c r="A73" s="1" t="str">
        <f t="shared" si="18"/>
        <v>|色|赤緑|レアリティ|神話レア|マナコスト|18|</v>
      </c>
      <c r="B73" s="1" t="s">
        <v>1049</v>
      </c>
      <c r="C73" s="1" t="s">
        <v>1069</v>
      </c>
      <c r="D73" s="4" t="s">
        <v>0</v>
      </c>
      <c r="E73" s="1" t="s">
        <v>1069</v>
      </c>
      <c r="F73" s="1" t="str">
        <f>IF(R72=0,"",R72)</f>
        <v>赤緑</v>
      </c>
      <c r="G73" s="1" t="s">
        <v>1069</v>
      </c>
      <c r="H73" s="4" t="s">
        <v>1073</v>
      </c>
      <c r="I73" s="1" t="s">
        <v>1069</v>
      </c>
      <c r="J73" s="1" t="str">
        <f>IF(T72=0,"",T72)</f>
        <v>神話レア</v>
      </c>
      <c r="K73" s="1" t="s">
        <v>1069</v>
      </c>
      <c r="L73" s="4" t="s">
        <v>1074</v>
      </c>
      <c r="M73" s="1" t="s">
        <v>1069</v>
      </c>
      <c r="N73" s="1">
        <f>IF(V72=0,"",V72)</f>
        <v>18</v>
      </c>
      <c r="O73" s="1" t="s">
        <v>1069</v>
      </c>
      <c r="Q73" s="9" t="s">
        <v>5</v>
      </c>
      <c r="R73" s="10" t="str">
        <f>INDEX(AL:AL,W70+1)</f>
        <v>クリーチャー</v>
      </c>
      <c r="S73" s="15" t="s">
        <v>1075</v>
      </c>
      <c r="T73" s="10" t="str">
        <f>INDEX(AN:AN,W70+1)</f>
        <v>人間</v>
      </c>
      <c r="U73" s="10" t="str">
        <f>INDEX(AO:AO,W70+1)</f>
        <v>狼男</v>
      </c>
      <c r="V73" s="10">
        <f>INDEX(AP:AP,W70+1)</f>
        <v>0</v>
      </c>
      <c r="W73" s="16"/>
      <c r="X73" s="10" t="str">
        <f>INDEX(AZ:AZ,W70+1)</f>
        <v>この</v>
      </c>
      <c r="Y73" s="10" t="str">
        <f>INDEX(BA:BA,W70+1)</f>
        <v/>
      </c>
      <c r="Z73" s="10" t="str">
        <f>INDEX(BB:BB,W70+1)</f>
        <v/>
      </c>
      <c r="AA73" s="10">
        <f>INDEX(BC:BC,W70+1)</f>
        <v>0</v>
      </c>
      <c r="BF73" s="9" t="s">
        <v>1049</v>
      </c>
      <c r="BG73" s="1">
        <v>72</v>
      </c>
      <c r="BH73" s="1" t="s">
        <v>894</v>
      </c>
      <c r="BI73" s="1" t="s">
        <v>1055</v>
      </c>
      <c r="BJ73" s="1" t="s">
        <v>1367</v>
      </c>
    </row>
    <row r="74" spans="1:62">
      <c r="A74" s="1" t="str">
        <f t="shared" si="18"/>
        <v>|種別|クリーチャー|サブタイプ|人間|狼男||</v>
      </c>
      <c r="B74" s="1" t="s">
        <v>1049</v>
      </c>
      <c r="C74" s="1" t="s">
        <v>1069</v>
      </c>
      <c r="D74" s="4" t="s">
        <v>5</v>
      </c>
      <c r="E74" s="1" t="s">
        <v>1069</v>
      </c>
      <c r="F74" s="1" t="str">
        <f>IF(R73=0,"",R73)</f>
        <v>クリーチャー</v>
      </c>
      <c r="G74" s="1" t="s">
        <v>1069</v>
      </c>
      <c r="H74" s="4" t="s">
        <v>1078</v>
      </c>
      <c r="I74" s="1" t="s">
        <v>1069</v>
      </c>
      <c r="J74" s="1" t="str">
        <f>IF(T73=0,"",T73)</f>
        <v>人間</v>
      </c>
      <c r="K74" s="1" t="s">
        <v>1069</v>
      </c>
      <c r="L74" s="1" t="str">
        <f>IF(U73=0,"",U73)</f>
        <v>狼男</v>
      </c>
      <c r="M74" s="1" t="s">
        <v>1069</v>
      </c>
      <c r="N74" s="1" t="str">
        <f>IF(V73=0,"",V73)</f>
        <v/>
      </c>
      <c r="O74" s="1" t="s">
        <v>1069</v>
      </c>
      <c r="Q74" s="9" t="s">
        <v>1079</v>
      </c>
      <c r="R74" s="10" t="str">
        <f>INDEX(BD:BD,W70+1)</f>
        <v>このクリーチャーが戦場に出たか、この形態に変身したとき、あなたがコントロールする最初のクリーチャーは+4/+4の修正を受ける。&amp;br;各ターン開始時に、直前のターンにカードが唱えられていなかった場合、このクリーチャーは変身する。</v>
      </c>
      <c r="S74" s="11"/>
      <c r="T74" s="11"/>
      <c r="U74" s="11"/>
      <c r="V74" s="12"/>
      <c r="W74" s="16"/>
      <c r="X74" s="8"/>
      <c r="Y74" s="8"/>
      <c r="Z74" s="8"/>
      <c r="AA74" s="30"/>
      <c r="BF74" s="9" t="s">
        <v>1049</v>
      </c>
      <c r="BG74" s="1">
        <v>73</v>
      </c>
      <c r="BH74" s="1" t="s">
        <v>1006</v>
      </c>
      <c r="BI74" s="1" t="s">
        <v>1055</v>
      </c>
      <c r="BJ74" s="1" t="s">
        <v>1368</v>
      </c>
    </row>
    <row r="75" spans="1:62">
      <c r="A75" s="1" t="str">
        <f t="shared" si="18"/>
        <v>|テキスト|&gt;|&gt;|&gt;|&gt;|このクリーチャーが戦場に出たか、この形態に変身したとき、あなたがコントロールする最初のクリーチャーは+4/+4の修正を受ける。&amp;br;各ターン開始時に、直前のターンにカードが唱えられていなかった場合、このクリーチャーは変身する。|</v>
      </c>
      <c r="B75" s="1" t="s">
        <v>1049</v>
      </c>
      <c r="C75" s="1" t="s">
        <v>1069</v>
      </c>
      <c r="D75" s="4" t="s">
        <v>1079</v>
      </c>
      <c r="E75" s="1" t="s">
        <v>1069</v>
      </c>
      <c r="F75" s="4" t="s">
        <v>1083</v>
      </c>
      <c r="G75" s="1" t="s">
        <v>1069</v>
      </c>
      <c r="H75" s="4" t="s">
        <v>1083</v>
      </c>
      <c r="I75" s="1" t="s">
        <v>1069</v>
      </c>
      <c r="J75" s="4" t="s">
        <v>1083</v>
      </c>
      <c r="K75" s="1" t="s">
        <v>1069</v>
      </c>
      <c r="L75" s="4" t="s">
        <v>1083</v>
      </c>
      <c r="M75" s="1" t="s">
        <v>1069</v>
      </c>
      <c r="N75" s="1" t="str">
        <f>IF(R74=0,"",R74)</f>
        <v>このクリーチャーが戦場に出たか、この形態に変身したとき、あなたがコントロールする最初のクリーチャーは+4/+4の修正を受ける。&amp;br;各ターン開始時に、直前のターンにカードが唱えられていなかった場合、このクリーチャーは変身する。</v>
      </c>
      <c r="O75" s="1" t="s">
        <v>1069</v>
      </c>
      <c r="Q75" s="14" t="s">
        <v>21</v>
      </c>
      <c r="R75" s="10" t="str">
        <f>INDEX(BE:BE,W70+1)</f>
        <v>When this creature enters the battlefield or Transform s to this form, the first creature you control gets +4/+4.&amp;br;At the beginning of any player's turn, if no cards were cast last turn, this creature Transforms.</v>
      </c>
      <c r="S75" s="11" t="s">
        <v>1173</v>
      </c>
      <c r="T75" s="10" t="str">
        <f>IF(X75="","",X75&amp;IF(Y75="",""," "&amp;Y75)&amp;IF(Z75="",""," "&amp;Z75)&amp;IF(AA75="",""," "&amp;AA75))</f>
        <v/>
      </c>
      <c r="U75" s="11"/>
      <c r="V75" s="12"/>
      <c r="W75" s="16" t="s">
        <v>1084</v>
      </c>
      <c r="X75" s="9" t="str">
        <f t="shared" ref="X75:AA75" si="20">IF(ISERROR(IF(LEN(X74)&gt;1,X74,VLOOKUP(X73,$AC:$AD,2,FALSE))),"",IF(LEN(X74)&gt;1,X74,VLOOKUP(X73,$AC:$AD,2,FALSE)))</f>
        <v/>
      </c>
      <c r="Y75" s="9" t="str">
        <f t="shared" si="20"/>
        <v/>
      </c>
      <c r="Z75" s="9" t="str">
        <f t="shared" si="20"/>
        <v/>
      </c>
      <c r="AA75" s="9" t="str">
        <f t="shared" si="20"/>
        <v> </v>
      </c>
      <c r="BF75" s="9" t="s">
        <v>1049</v>
      </c>
      <c r="BG75" s="1">
        <v>74</v>
      </c>
      <c r="BH75" s="1" t="s">
        <v>1009</v>
      </c>
      <c r="BI75" s="1" t="s">
        <v>1055</v>
      </c>
      <c r="BJ75" s="1" t="s">
        <v>1369</v>
      </c>
    </row>
    <row r="76" spans="1:62">
      <c r="A76" s="1" t="str">
        <f t="shared" si="18"/>
        <v>|英テキスト|&gt;|&gt;|&gt;|&gt;|When this creature enters the battlefield or Transform s to this form, the first creature you control gets +4/+4.&amp;br;At the beginning of any player's turn, if no cards were cast last turn, this creature Transforms.|</v>
      </c>
      <c r="B76" s="1" t="s">
        <v>1049</v>
      </c>
      <c r="C76" s="1" t="s">
        <v>1069</v>
      </c>
      <c r="D76" s="4" t="s">
        <v>1087</v>
      </c>
      <c r="E76" s="1" t="s">
        <v>1069</v>
      </c>
      <c r="F76" s="4" t="s">
        <v>1083</v>
      </c>
      <c r="G76" s="1" t="s">
        <v>1069</v>
      </c>
      <c r="H76" s="4" t="s">
        <v>1083</v>
      </c>
      <c r="I76" s="1" t="s">
        <v>1069</v>
      </c>
      <c r="J76" s="4" t="s">
        <v>1083</v>
      </c>
      <c r="K76" s="1" t="s">
        <v>1069</v>
      </c>
      <c r="L76" s="4" t="s">
        <v>1083</v>
      </c>
      <c r="M76" s="1" t="s">
        <v>1069</v>
      </c>
      <c r="N76" s="1" t="str">
        <f>IF(T75="","",T75&amp;"&amp;br;")&amp;IF(R75=0,"",R75)</f>
        <v>When this creature enters the battlefield or Transform s to this form, the first creature you control gets +4/+4.&amp;br;At the beginning of any player's turn, if no cards were cast last turn, this creature Transforms.</v>
      </c>
      <c r="O76" s="1" t="s">
        <v>1069</v>
      </c>
      <c r="Q76" s="9" t="s">
        <v>12</v>
      </c>
      <c r="R76" s="10" t="str">
        <f>IF(INDEX(AX:AX,W70+1)="",0,INDEX(AX:AX,W70+1)&amp;"/"&amp;INDEX(AY:AY,W70+1))</f>
        <v>8/8</v>
      </c>
      <c r="S76" s="11"/>
      <c r="T76" s="11"/>
      <c r="U76" s="11"/>
      <c r="V76" s="12"/>
      <c r="W76" s="16"/>
      <c r="X76" s="9"/>
      <c r="Y76" s="28"/>
      <c r="Z76" s="28"/>
      <c r="AA76" s="29"/>
      <c r="BF76" s="9" t="s">
        <v>1049</v>
      </c>
      <c r="BG76" s="1">
        <v>75</v>
      </c>
      <c r="BH76" s="1" t="s">
        <v>973</v>
      </c>
      <c r="BI76" s="1" t="s">
        <v>1055</v>
      </c>
      <c r="BJ76" s="1" t="s">
        <v>1370</v>
      </c>
    </row>
    <row r="77" spans="1:62">
      <c r="A77" s="1" t="str">
        <f t="shared" si="18"/>
        <v>|PT|&gt;|8/8|シールド数|&gt;||</v>
      </c>
      <c r="B77" s="1" t="s">
        <v>1049</v>
      </c>
      <c r="C77" s="1" t="s">
        <v>1069</v>
      </c>
      <c r="D77" s="1" t="s">
        <v>12</v>
      </c>
      <c r="E77" s="1" t="s">
        <v>1069</v>
      </c>
      <c r="F77" s="1" t="s">
        <v>1083</v>
      </c>
      <c r="G77" s="1" t="s">
        <v>1069</v>
      </c>
      <c r="H77" s="1" t="str">
        <f>IF(R76=0,"",R76)</f>
        <v>8/8</v>
      </c>
      <c r="I77" s="1" t="s">
        <v>1069</v>
      </c>
      <c r="J77" s="1" t="s">
        <v>1092</v>
      </c>
      <c r="K77" s="1" t="s">
        <v>1069</v>
      </c>
      <c r="L77" s="1" t="s">
        <v>1083</v>
      </c>
      <c r="M77" s="1" t="s">
        <v>1069</v>
      </c>
      <c r="N77" s="1" t="str">
        <f>IF(R77=0,"",R77)</f>
        <v/>
      </c>
      <c r="O77" s="1" t="s">
        <v>1069</v>
      </c>
      <c r="Q77" s="17" t="s">
        <v>13</v>
      </c>
      <c r="R77" s="10">
        <f>INDEX(AW:AW,W70+1)</f>
        <v>0</v>
      </c>
      <c r="S77" s="18"/>
      <c r="T77" s="18"/>
      <c r="U77" s="18"/>
      <c r="V77" s="19"/>
      <c r="W77" s="20"/>
      <c r="X77" s="21"/>
      <c r="Y77" s="31"/>
      <c r="Z77" s="31"/>
      <c r="AA77" s="32"/>
      <c r="BF77" s="9" t="s">
        <v>1049</v>
      </c>
      <c r="BG77" s="1">
        <v>76</v>
      </c>
      <c r="BH77" s="1" t="s">
        <v>1030</v>
      </c>
      <c r="BI77" s="1" t="s">
        <v>1055</v>
      </c>
      <c r="BJ77" s="1" t="s">
        <v>1371</v>
      </c>
    </row>
    <row r="78" spans="1:62">
      <c r="A78" s="1" t="str">
        <f t="shared" si="18"/>
        <v>&amp;br;&amp;br;</v>
      </c>
      <c r="B78" s="1" t="s">
        <v>1049</v>
      </c>
      <c r="C78" s="1" t="s">
        <v>1097</v>
      </c>
      <c r="R78" s="1"/>
      <c r="S78" s="1"/>
      <c r="T78" s="1"/>
      <c r="U78" s="1"/>
      <c r="V78" s="1"/>
      <c r="BF78" s="9" t="s">
        <v>1049</v>
      </c>
      <c r="BG78" s="1">
        <v>77</v>
      </c>
      <c r="BH78" s="1" t="s">
        <v>878</v>
      </c>
      <c r="BI78" s="1" t="s">
        <v>1055</v>
      </c>
      <c r="BJ78" s="1" t="s">
        <v>1372</v>
      </c>
    </row>
    <row r="79" spans="1:62">
      <c r="A79" s="1" t="str">
        <f t="shared" si="18"/>
        <v>#back(text=戻る,left)</v>
      </c>
      <c r="B79" s="1" t="s">
        <v>1049</v>
      </c>
      <c r="C79" s="1" t="s">
        <v>1100</v>
      </c>
      <c r="R79" s="1"/>
      <c r="S79" s="1"/>
      <c r="T79" s="1"/>
      <c r="U79" s="1"/>
      <c r="V79" s="1"/>
      <c r="BF79" s="9" t="s">
        <v>1049</v>
      </c>
      <c r="BG79" s="1">
        <v>78</v>
      </c>
      <c r="BH79" s="1" t="s">
        <v>827</v>
      </c>
      <c r="BI79" s="1" t="s">
        <v>1055</v>
      </c>
      <c r="BJ79" s="1" t="s">
        <v>1373</v>
      </c>
    </row>
    <row r="80" spans="1:62">
      <c r="A80" s="1" t="str">
        <f t="shared" si="18"/>
        <v>&amp;br;</v>
      </c>
      <c r="B80" s="1" t="s">
        <v>1049</v>
      </c>
      <c r="C80" s="1" t="s">
        <v>1048</v>
      </c>
      <c r="R80" s="1"/>
      <c r="S80" s="1"/>
      <c r="T80" s="1"/>
      <c r="U80" s="1"/>
      <c r="V80" s="1"/>
      <c r="BF80" s="9" t="s">
        <v>1049</v>
      </c>
      <c r="BG80" s="1">
        <v>79</v>
      </c>
      <c r="BH80" s="1" t="s">
        <v>909</v>
      </c>
      <c r="BI80" s="1" t="s">
        <v>1055</v>
      </c>
      <c r="BJ80" s="1" t="s">
        <v>1374</v>
      </c>
    </row>
    <row r="81" spans="1:62">
      <c r="A81" s="1" t="str">
        <f t="shared" si="18"/>
        <v>#comment(above,nsize=[15],size=[30],num=[10])</v>
      </c>
      <c r="B81" s="1" t="s">
        <v>1049</v>
      </c>
      <c r="C81" s="1" t="s">
        <v>1108</v>
      </c>
      <c r="R81" s="1"/>
      <c r="S81" s="1"/>
      <c r="T81" s="1"/>
      <c r="U81" s="1"/>
      <c r="V81" s="1"/>
      <c r="BF81" s="9" t="s">
        <v>1049</v>
      </c>
      <c r="BG81" s="1">
        <v>80</v>
      </c>
      <c r="BH81" s="1" t="s">
        <v>850</v>
      </c>
      <c r="BI81" s="1" t="s">
        <v>1055</v>
      </c>
      <c r="BJ81" s="1" t="s">
        <v>1375</v>
      </c>
    </row>
    <row r="82" spans="1:62">
      <c r="A82" s="1" t="str">
        <f t="shared" si="18"/>
        <v>&amp;br;&amp;br;</v>
      </c>
      <c r="B82" s="1" t="s">
        <v>1049</v>
      </c>
      <c r="C82" s="1" t="s">
        <v>1097</v>
      </c>
      <c r="R82" s="1"/>
      <c r="S82" s="1"/>
      <c r="T82" s="1"/>
      <c r="U82" s="1"/>
      <c r="V82" s="1"/>
      <c r="BF82" s="9" t="s">
        <v>1049</v>
      </c>
      <c r="BG82" s="1">
        <v>81</v>
      </c>
      <c r="BH82" s="1" t="s">
        <v>867</v>
      </c>
      <c r="BI82" s="1" t="s">
        <v>1055</v>
      </c>
      <c r="BJ82" s="1" t="s">
        <v>1376</v>
      </c>
    </row>
    <row r="83" spans="1:59">
      <c r="A83" s="1" t="str">
        <f t="shared" si="18"/>
        <v/>
      </c>
      <c r="B83" s="1" t="s">
        <v>1049</v>
      </c>
      <c r="Q83" s="5"/>
      <c r="R83" s="6"/>
      <c r="S83" s="6"/>
      <c r="T83" s="6"/>
      <c r="U83" s="6"/>
      <c r="V83" s="7"/>
      <c r="W83" s="8">
        <v>7</v>
      </c>
      <c r="X83" s="5"/>
      <c r="Y83" s="26"/>
      <c r="Z83" s="26"/>
      <c r="AA83" s="27"/>
      <c r="BF83" s="9" t="s">
        <v>1049</v>
      </c>
      <c r="BG83" s="1">
        <v>82</v>
      </c>
    </row>
    <row r="84" spans="1:59">
      <c r="A84" s="1" t="str">
        <f t="shared" si="18"/>
        <v>*揺るぎない頭目、ウルリッチ/Ulrich, Uncontested Alpha</v>
      </c>
      <c r="B84" s="1" t="s">
        <v>1049</v>
      </c>
      <c r="C84" s="1" t="str">
        <f>"*"&amp;R84&amp;"/"&amp;T84</f>
        <v>*揺るぎない頭目、ウルリッチ/Ulrich, Uncontested Alpha</v>
      </c>
      <c r="Q84" s="9" t="s">
        <v>3</v>
      </c>
      <c r="R84" s="10" t="str">
        <f>INDEX(AJ:AJ,W83+1)</f>
        <v>揺るぎない頭目、ウルリッチ</v>
      </c>
      <c r="S84" s="11" t="s">
        <v>4</v>
      </c>
      <c r="T84" s="10" t="str">
        <f>INDEX(AK:AK,W83+1)</f>
        <v>Ulrich, Uncontested Alpha</v>
      </c>
      <c r="U84" s="11"/>
      <c r="V84" s="12"/>
      <c r="W84" s="13"/>
      <c r="X84" s="9"/>
      <c r="Y84" s="28"/>
      <c r="Z84" s="28"/>
      <c r="AA84" s="29"/>
      <c r="BF84" s="9" t="s">
        <v>1049</v>
      </c>
      <c r="BG84" s="1">
        <v>83</v>
      </c>
    </row>
    <row r="85" spans="1:59">
      <c r="A85" s="1" t="str">
        <f t="shared" si="18"/>
        <v>|LEFT:80|LEFT:100|LEFT:100|LEFT:100|LEFT:100|LEFT:100|c</v>
      </c>
      <c r="B85" s="1" t="s">
        <v>1049</v>
      </c>
      <c r="C85" s="1" t="s">
        <v>1069</v>
      </c>
      <c r="D85" s="3" t="str">
        <f>$Q$1</f>
        <v>LEFT:80</v>
      </c>
      <c r="E85" s="3" t="s">
        <v>1069</v>
      </c>
      <c r="F85" s="3" t="str">
        <f t="shared" ref="F85:J85" si="21">$R$1</f>
        <v>LEFT:100</v>
      </c>
      <c r="G85" s="3" t="s">
        <v>1069</v>
      </c>
      <c r="H85" s="3" t="str">
        <f t="shared" si="21"/>
        <v>LEFT:100</v>
      </c>
      <c r="I85" s="3" t="s">
        <v>1069</v>
      </c>
      <c r="J85" s="3" t="str">
        <f t="shared" si="21"/>
        <v>LEFT:100</v>
      </c>
      <c r="K85" s="3" t="s">
        <v>1069</v>
      </c>
      <c r="L85" s="3" t="str">
        <f>$R$1</f>
        <v>LEFT:100</v>
      </c>
      <c r="M85" s="3" t="s">
        <v>1069</v>
      </c>
      <c r="N85" s="3" t="str">
        <f>$R$1</f>
        <v>LEFT:100</v>
      </c>
      <c r="O85" s="1" t="s">
        <v>1069</v>
      </c>
      <c r="P85" s="1" t="s">
        <v>1070</v>
      </c>
      <c r="Q85" s="14" t="s">
        <v>0</v>
      </c>
      <c r="R85" s="10" t="str">
        <f>INDEX(AF:AF,W83+1)</f>
        <v>赤緑</v>
      </c>
      <c r="S85" s="15" t="s">
        <v>1</v>
      </c>
      <c r="T85" s="10" t="str">
        <f>INDEX(AG:AG,W83+1)</f>
        <v>神話レア</v>
      </c>
      <c r="U85" s="15" t="s">
        <v>2</v>
      </c>
      <c r="V85" s="10">
        <f>INDEX(AI:AI,W83+1)</f>
        <v>2</v>
      </c>
      <c r="W85" s="16"/>
      <c r="X85" s="10" t="str">
        <f>INDEX(AQ:AQ,W83+1)</f>
        <v>このクリーチャーがこの形態に変身したとき、対戦相手がコントロールする最初のクリーチャーはこのクリーチャーのパワーに等しい点数のダメージを受ける。</v>
      </c>
      <c r="Y85" s="28"/>
      <c r="Z85" s="28"/>
      <c r="AA85" s="29"/>
      <c r="BF85" s="9" t="s">
        <v>1049</v>
      </c>
      <c r="BG85" s="1">
        <v>84</v>
      </c>
    </row>
    <row r="86" spans="1:59">
      <c r="A86" s="1" t="str">
        <f t="shared" si="18"/>
        <v>|色|赤緑|レアリティ|神話レア|マナコスト|2|</v>
      </c>
      <c r="B86" s="1" t="s">
        <v>1049</v>
      </c>
      <c r="C86" s="1" t="s">
        <v>1069</v>
      </c>
      <c r="D86" s="4" t="s">
        <v>0</v>
      </c>
      <c r="E86" s="1" t="s">
        <v>1069</v>
      </c>
      <c r="F86" s="1" t="str">
        <f>IF(R85=0,"",R85)</f>
        <v>赤緑</v>
      </c>
      <c r="G86" s="1" t="s">
        <v>1069</v>
      </c>
      <c r="H86" s="4" t="s">
        <v>1073</v>
      </c>
      <c r="I86" s="1" t="s">
        <v>1069</v>
      </c>
      <c r="J86" s="1" t="str">
        <f>IF(T85=0,"",T85)</f>
        <v>神話レア</v>
      </c>
      <c r="K86" s="1" t="s">
        <v>1069</v>
      </c>
      <c r="L86" s="4" t="s">
        <v>1074</v>
      </c>
      <c r="M86" s="1" t="s">
        <v>1069</v>
      </c>
      <c r="N86" s="1">
        <f>IF(V85=0,"",V85)</f>
        <v>2</v>
      </c>
      <c r="O86" s="1" t="s">
        <v>1069</v>
      </c>
      <c r="Q86" s="9" t="s">
        <v>5</v>
      </c>
      <c r="R86" s="10" t="str">
        <f>INDEX(AL:AL,W83+1)</f>
        <v>クリーチャー</v>
      </c>
      <c r="S86" s="15" t="s">
        <v>1075</v>
      </c>
      <c r="T86" s="10" t="str">
        <f>INDEX(AN:AN,W83+1)</f>
        <v>狼男</v>
      </c>
      <c r="U86" s="10">
        <f>INDEX(AO:AO,W83+1)</f>
        <v>0</v>
      </c>
      <c r="V86" s="10">
        <f>INDEX(AP:AP,W83+1)</f>
        <v>0</v>
      </c>
      <c r="W86" s="16"/>
      <c r="X86" s="10" t="str">
        <f>INDEX(AZ:AZ,W83+1)</f>
        <v>この</v>
      </c>
      <c r="Y86" s="10" t="str">
        <f>INDEX(BA:BA,W83+1)</f>
        <v/>
      </c>
      <c r="Z86" s="10" t="str">
        <f>INDEX(BB:BB,W83+1)</f>
        <v/>
      </c>
      <c r="AA86" s="10">
        <f>INDEX(BC:BC,W83+1)</f>
        <v>0</v>
      </c>
      <c r="BF86" s="9" t="s">
        <v>1049</v>
      </c>
      <c r="BG86" s="1">
        <v>85</v>
      </c>
    </row>
    <row r="87" spans="1:59">
      <c r="A87" s="1" t="str">
        <f t="shared" si="18"/>
        <v>|種別|クリーチャー|サブタイプ|狼男|||</v>
      </c>
      <c r="B87" s="1" t="s">
        <v>1049</v>
      </c>
      <c r="C87" s="1" t="s">
        <v>1069</v>
      </c>
      <c r="D87" s="4" t="s">
        <v>5</v>
      </c>
      <c r="E87" s="1" t="s">
        <v>1069</v>
      </c>
      <c r="F87" s="1" t="str">
        <f>IF(R86=0,"",R86)</f>
        <v>クリーチャー</v>
      </c>
      <c r="G87" s="1" t="s">
        <v>1069</v>
      </c>
      <c r="H87" s="4" t="s">
        <v>1078</v>
      </c>
      <c r="I87" s="1" t="s">
        <v>1069</v>
      </c>
      <c r="J87" s="1" t="str">
        <f>IF(T86=0,"",T86)</f>
        <v>狼男</v>
      </c>
      <c r="K87" s="1" t="s">
        <v>1069</v>
      </c>
      <c r="L87" s="1" t="str">
        <f>IF(U86=0,"",U86)</f>
        <v/>
      </c>
      <c r="M87" s="1" t="s">
        <v>1069</v>
      </c>
      <c r="N87" s="1" t="str">
        <f>IF(V86=0,"",V86)</f>
        <v/>
      </c>
      <c r="O87" s="1" t="s">
        <v>1069</v>
      </c>
      <c r="Q87" s="9" t="s">
        <v>1079</v>
      </c>
      <c r="R87" s="10" t="str">
        <f>INDEX(BD:BD,W83+1)</f>
        <v>このクリーチャーがこの形態に変身したとき、対戦相手がコントロールする最初のクリーチャーはこのクリーチャーのパワーに等しい点数のダメージを受ける。&amp;br;各ターン開始時に、直前のターンにカードが2枚以上唱えられていた場合、このクリーチャーは変身する。</v>
      </c>
      <c r="S87" s="11"/>
      <c r="T87" s="11"/>
      <c r="U87" s="11"/>
      <c r="V87" s="12"/>
      <c r="W87" s="16"/>
      <c r="X87" s="8"/>
      <c r="Y87" s="8"/>
      <c r="Z87" s="8"/>
      <c r="AA87" s="30"/>
      <c r="BF87" s="9" t="s">
        <v>1049</v>
      </c>
      <c r="BG87" s="1">
        <v>86</v>
      </c>
    </row>
    <row r="88" spans="1:59">
      <c r="A88" s="1" t="str">
        <f t="shared" si="18"/>
        <v>|テキスト|&gt;|&gt;|&gt;|&gt;|このクリーチャーがこの形態に変身したとき、対戦相手がコントロールする最初のクリーチャーはこのクリーチャーのパワーに等しい点数のダメージを受ける。&amp;br;各ターン開始時に、直前のターンにカードが2枚以上唱えられていた場合、このクリーチャーは変身する。|</v>
      </c>
      <c r="B88" s="1" t="s">
        <v>1049</v>
      </c>
      <c r="C88" s="1" t="s">
        <v>1069</v>
      </c>
      <c r="D88" s="4" t="s">
        <v>1079</v>
      </c>
      <c r="E88" s="1" t="s">
        <v>1069</v>
      </c>
      <c r="F88" s="4" t="s">
        <v>1083</v>
      </c>
      <c r="G88" s="1" t="s">
        <v>1069</v>
      </c>
      <c r="H88" s="4" t="s">
        <v>1083</v>
      </c>
      <c r="I88" s="1" t="s">
        <v>1069</v>
      </c>
      <c r="J88" s="4" t="s">
        <v>1083</v>
      </c>
      <c r="K88" s="1" t="s">
        <v>1069</v>
      </c>
      <c r="L88" s="4" t="s">
        <v>1083</v>
      </c>
      <c r="M88" s="1" t="s">
        <v>1069</v>
      </c>
      <c r="N88" s="1" t="str">
        <f>IF(R87=0,"",R87)</f>
        <v>このクリーチャーがこの形態に変身したとき、対戦相手がコントロールする最初のクリーチャーはこのクリーチャーのパワーに等しい点数のダメージを受ける。&amp;br;各ターン開始時に、直前のターンにカードが2枚以上唱えられていた場合、このクリーチャーは変身する。</v>
      </c>
      <c r="O88" s="1" t="s">
        <v>1069</v>
      </c>
      <c r="Q88" s="14" t="s">
        <v>21</v>
      </c>
      <c r="R88" s="10" t="str">
        <f>INDEX(BE:BE,W83+1)</f>
        <v>When this creature Transforms to this form, the first creature your opponent controls takes damage equal to this creature's power.&amp;br;At the beginning of any turn, if 2 or more cards were cast last turn, this creature Transforms.</v>
      </c>
      <c r="S88" s="11" t="s">
        <v>1173</v>
      </c>
      <c r="T88" s="10" t="str">
        <f>IF(X88="","",X88&amp;IF(Y88="",""," "&amp;Y88)&amp;IF(Z88="",""," "&amp;Z88)&amp;IF(AA88="",""," "&amp;AA88))</f>
        <v/>
      </c>
      <c r="U88" s="11"/>
      <c r="V88" s="12"/>
      <c r="W88" s="16" t="s">
        <v>1084</v>
      </c>
      <c r="X88" s="9" t="str">
        <f t="shared" ref="X88:AA88" si="22">IF(ISERROR(IF(LEN(X87)&gt;1,X87,VLOOKUP(X86,$AC:$AD,2,FALSE))),"",IF(LEN(X87)&gt;1,X87,VLOOKUP(X86,$AC:$AD,2,FALSE)))</f>
        <v/>
      </c>
      <c r="Y88" s="9" t="str">
        <f t="shared" si="22"/>
        <v/>
      </c>
      <c r="Z88" s="9" t="str">
        <f t="shared" si="22"/>
        <v/>
      </c>
      <c r="AA88" s="9" t="str">
        <f t="shared" si="22"/>
        <v> </v>
      </c>
      <c r="BF88" s="9" t="s">
        <v>1049</v>
      </c>
      <c r="BG88" s="1">
        <v>87</v>
      </c>
    </row>
    <row r="89" spans="1:59">
      <c r="A89" s="1" t="str">
        <f t="shared" si="18"/>
        <v>|英テキスト|&gt;|&gt;|&gt;|&gt;|When this creature Transforms to this form, the first creature your opponent controls takes damage equal to this creature's power.&amp;br;At the beginning of any turn, if 2 or more cards were cast last turn, this creature Transforms.|</v>
      </c>
      <c r="B89" s="1" t="s">
        <v>1049</v>
      </c>
      <c r="C89" s="1" t="s">
        <v>1069</v>
      </c>
      <c r="D89" s="4" t="s">
        <v>1087</v>
      </c>
      <c r="E89" s="1" t="s">
        <v>1069</v>
      </c>
      <c r="F89" s="4" t="s">
        <v>1083</v>
      </c>
      <c r="G89" s="1" t="s">
        <v>1069</v>
      </c>
      <c r="H89" s="4" t="s">
        <v>1083</v>
      </c>
      <c r="I89" s="1" t="s">
        <v>1069</v>
      </c>
      <c r="J89" s="4" t="s">
        <v>1083</v>
      </c>
      <c r="K89" s="1" t="s">
        <v>1069</v>
      </c>
      <c r="L89" s="4" t="s">
        <v>1083</v>
      </c>
      <c r="M89" s="1" t="s">
        <v>1069</v>
      </c>
      <c r="N89" s="1" t="str">
        <f>IF(T88="","",T88&amp;"&amp;br;")&amp;IF(R88=0,"",R88)</f>
        <v>When this creature Transforms to this form, the first creature your opponent controls takes damage equal to this creature's power.&amp;br;At the beginning of any turn, if 2 or more cards were cast last turn, this creature Transforms.</v>
      </c>
      <c r="O89" s="1" t="s">
        <v>1069</v>
      </c>
      <c r="Q89" s="9" t="s">
        <v>12</v>
      </c>
      <c r="R89" s="10" t="str">
        <f>IF(INDEX(AX:AX,W83+1)="",0,INDEX(AX:AX,W83+1)&amp;"/"&amp;INDEX(AY:AY,W83+1))</f>
        <v>12/12</v>
      </c>
      <c r="S89" s="11"/>
      <c r="T89" s="11"/>
      <c r="U89" s="11"/>
      <c r="V89" s="12"/>
      <c r="W89" s="16"/>
      <c r="X89" s="9"/>
      <c r="Y89" s="28"/>
      <c r="Z89" s="28"/>
      <c r="AA89" s="29"/>
      <c r="BF89" s="9" t="s">
        <v>1049</v>
      </c>
      <c r="BG89" s="1">
        <v>88</v>
      </c>
    </row>
    <row r="90" spans="1:59">
      <c r="A90" s="1" t="str">
        <f t="shared" si="18"/>
        <v>|PT|&gt;|12/12|シールド数|&gt;||</v>
      </c>
      <c r="B90" s="1" t="s">
        <v>1049</v>
      </c>
      <c r="C90" s="1" t="s">
        <v>1069</v>
      </c>
      <c r="D90" s="1" t="s">
        <v>12</v>
      </c>
      <c r="E90" s="1" t="s">
        <v>1069</v>
      </c>
      <c r="F90" s="1" t="s">
        <v>1083</v>
      </c>
      <c r="G90" s="1" t="s">
        <v>1069</v>
      </c>
      <c r="H90" s="1" t="str">
        <f>IF(R89=0,"",R89)</f>
        <v>12/12</v>
      </c>
      <c r="I90" s="1" t="s">
        <v>1069</v>
      </c>
      <c r="J90" s="1" t="s">
        <v>1092</v>
      </c>
      <c r="K90" s="1" t="s">
        <v>1069</v>
      </c>
      <c r="L90" s="1" t="s">
        <v>1083</v>
      </c>
      <c r="M90" s="1" t="s">
        <v>1069</v>
      </c>
      <c r="N90" s="1" t="str">
        <f>IF(R90=0,"",R90)</f>
        <v/>
      </c>
      <c r="O90" s="1" t="s">
        <v>1069</v>
      </c>
      <c r="Q90" s="17" t="s">
        <v>13</v>
      </c>
      <c r="R90" s="10">
        <f>INDEX(AW:AW,W83+1)</f>
        <v>0</v>
      </c>
      <c r="S90" s="18"/>
      <c r="T90" s="18"/>
      <c r="U90" s="18"/>
      <c r="V90" s="19"/>
      <c r="W90" s="20"/>
      <c r="X90" s="21"/>
      <c r="Y90" s="31"/>
      <c r="Z90" s="31"/>
      <c r="AA90" s="32"/>
      <c r="BF90" s="9" t="s">
        <v>1049</v>
      </c>
      <c r="BG90" s="1">
        <v>89</v>
      </c>
    </row>
    <row r="91" spans="1:59">
      <c r="A91" s="1" t="str">
        <f t="shared" si="18"/>
        <v>&amp;br;&amp;br;</v>
      </c>
      <c r="B91" s="1" t="s">
        <v>1049</v>
      </c>
      <c r="C91" s="1" t="s">
        <v>1097</v>
      </c>
      <c r="R91" s="1"/>
      <c r="S91" s="1"/>
      <c r="T91" s="1"/>
      <c r="U91" s="1"/>
      <c r="V91" s="1"/>
      <c r="BF91" s="9" t="s">
        <v>1049</v>
      </c>
      <c r="BG91" s="1">
        <v>90</v>
      </c>
    </row>
    <row r="92" spans="1:59">
      <c r="A92" s="1" t="str">
        <f t="shared" si="18"/>
        <v>#back(text=戻る,left)</v>
      </c>
      <c r="B92" s="1" t="s">
        <v>1049</v>
      </c>
      <c r="C92" s="1" t="s">
        <v>1100</v>
      </c>
      <c r="R92" s="1"/>
      <c r="S92" s="1"/>
      <c r="T92" s="1"/>
      <c r="U92" s="1"/>
      <c r="V92" s="1"/>
      <c r="BF92" s="9" t="s">
        <v>1049</v>
      </c>
      <c r="BG92" s="1">
        <v>91</v>
      </c>
    </row>
    <row r="93" spans="1:59">
      <c r="A93" s="1" t="str">
        <f t="shared" si="18"/>
        <v>&amp;br;</v>
      </c>
      <c r="B93" s="1" t="s">
        <v>1049</v>
      </c>
      <c r="C93" s="1" t="s">
        <v>1048</v>
      </c>
      <c r="R93" s="1"/>
      <c r="S93" s="1"/>
      <c r="T93" s="1"/>
      <c r="U93" s="1"/>
      <c r="V93" s="1"/>
      <c r="BF93" s="9" t="s">
        <v>1049</v>
      </c>
      <c r="BG93" s="1">
        <v>92</v>
      </c>
    </row>
    <row r="94" spans="1:59">
      <c r="A94" s="1" t="str">
        <f t="shared" si="18"/>
        <v>#comment(above,nsize=[15],size=[30],num=[10])</v>
      </c>
      <c r="B94" s="1" t="s">
        <v>1049</v>
      </c>
      <c r="C94" s="1" t="s">
        <v>1108</v>
      </c>
      <c r="R94" s="1"/>
      <c r="S94" s="1"/>
      <c r="T94" s="1"/>
      <c r="U94" s="1"/>
      <c r="V94" s="1"/>
      <c r="BF94" s="9" t="s">
        <v>1049</v>
      </c>
      <c r="BG94" s="1">
        <v>93</v>
      </c>
    </row>
    <row r="95" spans="1:59">
      <c r="A95" s="1" t="str">
        <f t="shared" si="18"/>
        <v>&amp;br;&amp;br;</v>
      </c>
      <c r="B95" s="1" t="s">
        <v>1049</v>
      </c>
      <c r="C95" s="1" t="s">
        <v>1097</v>
      </c>
      <c r="R95" s="1"/>
      <c r="S95" s="1"/>
      <c r="T95" s="1"/>
      <c r="U95" s="1"/>
      <c r="V95" s="1"/>
      <c r="BF95" s="9" t="s">
        <v>1049</v>
      </c>
      <c r="BG95" s="1">
        <v>94</v>
      </c>
    </row>
    <row r="96" spans="1:59">
      <c r="A96" s="1" t="str">
        <f t="shared" si="18"/>
        <v/>
      </c>
      <c r="B96" s="1" t="s">
        <v>1049</v>
      </c>
      <c r="Q96" s="5"/>
      <c r="R96" s="6"/>
      <c r="S96" s="6"/>
      <c r="T96" s="6"/>
      <c r="U96" s="6"/>
      <c r="V96" s="7"/>
      <c r="W96" s="8">
        <v>8</v>
      </c>
      <c r="X96" s="5"/>
      <c r="Y96" s="26"/>
      <c r="Z96" s="26"/>
      <c r="AA96" s="27"/>
      <c r="BF96" s="9" t="s">
        <v>1049</v>
      </c>
      <c r="BG96" s="1">
        <v>95</v>
      </c>
    </row>
    <row r="97" spans="1:59">
      <c r="A97" s="1" t="str">
        <f t="shared" si="18"/>
        <v>*優雅な鷺の勇者/Heron's Grace Champion</v>
      </c>
      <c r="B97" s="1" t="s">
        <v>1049</v>
      </c>
      <c r="C97" s="1" t="str">
        <f>"*"&amp;R97&amp;"/"&amp;T97</f>
        <v>*優雅な鷺の勇者/Heron's Grace Champion</v>
      </c>
      <c r="Q97" s="9" t="s">
        <v>3</v>
      </c>
      <c r="R97" s="10" t="str">
        <f>INDEX(AJ:AJ,W96+1)</f>
        <v>優雅な鷺の勇者</v>
      </c>
      <c r="S97" s="11" t="s">
        <v>4</v>
      </c>
      <c r="T97" s="10" t="str">
        <f>INDEX(AK:AK,W96+1)</f>
        <v>Heron's Grace Champion</v>
      </c>
      <c r="U97" s="11"/>
      <c r="V97" s="12"/>
      <c r="W97" s="13"/>
      <c r="X97" s="9"/>
      <c r="Y97" s="28"/>
      <c r="Z97" s="28"/>
      <c r="AA97" s="29"/>
      <c r="BF97" s="9" t="s">
        <v>1049</v>
      </c>
      <c r="BG97" s="1">
        <v>96</v>
      </c>
    </row>
    <row r="98" spans="1:59">
      <c r="A98" s="1" t="str">
        <f t="shared" si="18"/>
        <v>|LEFT:80|LEFT:100|LEFT:100|LEFT:100|LEFT:100|LEFT:100|c</v>
      </c>
      <c r="B98" s="1" t="s">
        <v>1049</v>
      </c>
      <c r="C98" s="1" t="s">
        <v>1069</v>
      </c>
      <c r="D98" s="3" t="str">
        <f>$Q$1</f>
        <v>LEFT:80</v>
      </c>
      <c r="E98" s="3" t="s">
        <v>1069</v>
      </c>
      <c r="F98" s="3" t="str">
        <f t="shared" ref="F98:J98" si="23">$R$1</f>
        <v>LEFT:100</v>
      </c>
      <c r="G98" s="3" t="s">
        <v>1069</v>
      </c>
      <c r="H98" s="3" t="str">
        <f t="shared" si="23"/>
        <v>LEFT:100</v>
      </c>
      <c r="I98" s="3" t="s">
        <v>1069</v>
      </c>
      <c r="J98" s="3" t="str">
        <f t="shared" si="23"/>
        <v>LEFT:100</v>
      </c>
      <c r="K98" s="3" t="s">
        <v>1069</v>
      </c>
      <c r="L98" s="3" t="str">
        <f>$R$1</f>
        <v>LEFT:100</v>
      </c>
      <c r="M98" s="3" t="s">
        <v>1069</v>
      </c>
      <c r="N98" s="3" t="str">
        <f>$R$1</f>
        <v>LEFT:100</v>
      </c>
      <c r="O98" s="1" t="s">
        <v>1069</v>
      </c>
      <c r="P98" s="1" t="s">
        <v>1070</v>
      </c>
      <c r="Q98" s="14" t="s">
        <v>0</v>
      </c>
      <c r="R98" s="10" t="str">
        <f>INDEX(AF:AF,W96+1)</f>
        <v>緑白</v>
      </c>
      <c r="S98" s="15" t="s">
        <v>1</v>
      </c>
      <c r="T98" s="10" t="str">
        <f>INDEX(AG:AG,W96+1)</f>
        <v>レア</v>
      </c>
      <c r="U98" s="15" t="s">
        <v>2</v>
      </c>
      <c r="V98" s="10">
        <f>INDEX(AI:AI,W96+1)</f>
        <v>16</v>
      </c>
      <c r="W98" s="16"/>
      <c r="X98" s="10" t="str">
        <f>INDEX(AQ:AQ,W96+1)</f>
        <v>絆魂</v>
      </c>
      <c r="Y98" s="28"/>
      <c r="Z98" s="28"/>
      <c r="AA98" s="29"/>
      <c r="BF98" s="9" t="s">
        <v>1049</v>
      </c>
      <c r="BG98" s="1">
        <v>97</v>
      </c>
    </row>
    <row r="99" spans="1:59">
      <c r="A99" s="1" t="str">
        <f t="shared" si="18"/>
        <v>|色|緑白|レアリティ|レア|マナコスト|16|</v>
      </c>
      <c r="B99" s="1" t="s">
        <v>1049</v>
      </c>
      <c r="C99" s="1" t="s">
        <v>1069</v>
      </c>
      <c r="D99" s="4" t="s">
        <v>0</v>
      </c>
      <c r="E99" s="1" t="s">
        <v>1069</v>
      </c>
      <c r="F99" s="1" t="str">
        <f>IF(R98=0,"",R98)</f>
        <v>緑白</v>
      </c>
      <c r="G99" s="1" t="s">
        <v>1069</v>
      </c>
      <c r="H99" s="4" t="s">
        <v>1073</v>
      </c>
      <c r="I99" s="1" t="s">
        <v>1069</v>
      </c>
      <c r="J99" s="1" t="str">
        <f>IF(T98=0,"",T98)</f>
        <v>レア</v>
      </c>
      <c r="K99" s="1" t="s">
        <v>1069</v>
      </c>
      <c r="L99" s="4" t="s">
        <v>1074</v>
      </c>
      <c r="M99" s="1" t="s">
        <v>1069</v>
      </c>
      <c r="N99" s="1">
        <f>IF(V98=0,"",V98)</f>
        <v>16</v>
      </c>
      <c r="O99" s="1" t="s">
        <v>1069</v>
      </c>
      <c r="Q99" s="9" t="s">
        <v>5</v>
      </c>
      <c r="R99" s="10" t="str">
        <f>INDEX(AL:AL,W96+1)</f>
        <v>クリーチャー</v>
      </c>
      <c r="S99" s="15" t="s">
        <v>1075</v>
      </c>
      <c r="T99" s="10" t="str">
        <f>INDEX(AN:AN,W96+1)</f>
        <v>人間</v>
      </c>
      <c r="U99" s="10" t="str">
        <f>INDEX(AO:AO,W96+1)</f>
        <v>騎士</v>
      </c>
      <c r="V99" s="10">
        <f>INDEX(AP:AP,W96+1)</f>
        <v>0</v>
      </c>
      <c r="W99" s="16"/>
      <c r="X99" s="10" t="str">
        <f>INDEX(AZ:AZ,W96+1)</f>
        <v>絆魂</v>
      </c>
      <c r="Y99" s="10" t="str">
        <f>INDEX(BA:BA,W96+1)</f>
        <v/>
      </c>
      <c r="Z99" s="10" t="str">
        <f>INDEX(BB:BB,W96+1)</f>
        <v/>
      </c>
      <c r="AA99" s="10">
        <f>INDEX(BC:BC,W96+1)</f>
        <v>0</v>
      </c>
      <c r="BF99" s="9" t="s">
        <v>1049</v>
      </c>
      <c r="BG99" s="1">
        <v>98</v>
      </c>
    </row>
    <row r="100" spans="1:59">
      <c r="A100" s="1" t="str">
        <f t="shared" si="18"/>
        <v>|種別|クリーチャー|サブタイプ|人間|騎士||</v>
      </c>
      <c r="B100" s="1" t="s">
        <v>1049</v>
      </c>
      <c r="C100" s="1" t="s">
        <v>1069</v>
      </c>
      <c r="D100" s="4" t="s">
        <v>5</v>
      </c>
      <c r="E100" s="1" t="s">
        <v>1069</v>
      </c>
      <c r="F100" s="1" t="str">
        <f>IF(R99=0,"",R99)</f>
        <v>クリーチャー</v>
      </c>
      <c r="G100" s="1" t="s">
        <v>1069</v>
      </c>
      <c r="H100" s="4" t="s">
        <v>1078</v>
      </c>
      <c r="I100" s="1" t="s">
        <v>1069</v>
      </c>
      <c r="J100" s="1" t="str">
        <f>IF(T99=0,"",T99)</f>
        <v>人間</v>
      </c>
      <c r="K100" s="1" t="s">
        <v>1069</v>
      </c>
      <c r="L100" s="1" t="str">
        <f>IF(U99=0,"",U99)</f>
        <v>騎士</v>
      </c>
      <c r="M100" s="1" t="s">
        <v>1069</v>
      </c>
      <c r="N100" s="1" t="str">
        <f>IF(V99=0,"",V99)</f>
        <v/>
      </c>
      <c r="O100" s="1" t="s">
        <v>1069</v>
      </c>
      <c r="Q100" s="9" t="s">
        <v>1079</v>
      </c>
      <c r="R100" s="10" t="str">
        <f>INDEX(BD:BD,W96+1)</f>
        <v>絆魂&amp;br;このクリーチャーが戦場に出たとき、あなたのターン終了時まで、あなたがコントロールする他の人間は+2/+2の修正を受けるとともに絆魂を得る。</v>
      </c>
      <c r="S100" s="11"/>
      <c r="T100" s="11"/>
      <c r="U100" s="11"/>
      <c r="V100" s="12"/>
      <c r="W100" s="16"/>
      <c r="X100" s="8"/>
      <c r="Y100" s="8"/>
      <c r="Z100" s="8"/>
      <c r="AA100" s="30"/>
      <c r="BF100" s="9" t="s">
        <v>1049</v>
      </c>
      <c r="BG100" s="1">
        <v>99</v>
      </c>
    </row>
    <row r="101" spans="1:59">
      <c r="A101" s="1" t="str">
        <f t="shared" si="18"/>
        <v>|テキスト|&gt;|&gt;|&gt;|&gt;|絆魂&amp;br;このクリーチャーが戦場に出たとき、あなたのターン終了時まで、あなたがコントロールする他の人間は+2/+2の修正を受けるとともに絆魂を得る。|</v>
      </c>
      <c r="B101" s="1" t="s">
        <v>1049</v>
      </c>
      <c r="C101" s="1" t="s">
        <v>1069</v>
      </c>
      <c r="D101" s="4" t="s">
        <v>1079</v>
      </c>
      <c r="E101" s="1" t="s">
        <v>1069</v>
      </c>
      <c r="F101" s="4" t="s">
        <v>1083</v>
      </c>
      <c r="G101" s="1" t="s">
        <v>1069</v>
      </c>
      <c r="H101" s="4" t="s">
        <v>1083</v>
      </c>
      <c r="I101" s="1" t="s">
        <v>1069</v>
      </c>
      <c r="J101" s="4" t="s">
        <v>1083</v>
      </c>
      <c r="K101" s="1" t="s">
        <v>1069</v>
      </c>
      <c r="L101" s="4" t="s">
        <v>1083</v>
      </c>
      <c r="M101" s="1" t="s">
        <v>1069</v>
      </c>
      <c r="N101" s="1" t="str">
        <f>IF(R100=0,"",R100)</f>
        <v>絆魂&amp;br;このクリーチャーが戦場に出たとき、あなたのターン終了時まで、あなたがコントロールする他の人間は+2/+2の修正を受けるとともに絆魂を得る。</v>
      </c>
      <c r="O101" s="1" t="s">
        <v>1069</v>
      </c>
      <c r="Q101" s="14" t="s">
        <v>21</v>
      </c>
      <c r="R101" s="10" t="str">
        <f>INDEX(BE:BE,W96+1)</f>
        <v>When this creature enters the battlefield, other Humans you control get +2/+2 and gain Lifelink until the end of your turn.</v>
      </c>
      <c r="S101" s="11" t="s">
        <v>1173</v>
      </c>
      <c r="T101" s="10" t="str">
        <f>IF(X101="","",X101&amp;IF(Y101="",""," "&amp;Y101)&amp;IF(Z101="",""," "&amp;Z101)&amp;IF(AA101="",""," "&amp;AA101))</f>
        <v>Lifelink  </v>
      </c>
      <c r="U101" s="11"/>
      <c r="V101" s="12"/>
      <c r="W101" s="16" t="s">
        <v>1084</v>
      </c>
      <c r="X101" s="9" t="str">
        <f t="shared" ref="X101:AA101" si="24">IF(ISERROR(IF(LEN(X100)&gt;1,X100,VLOOKUP(X99,$AC:$AD,2,FALSE))),"",IF(LEN(X100)&gt;1,X100,VLOOKUP(X99,$AC:$AD,2,FALSE)))</f>
        <v>Lifelink</v>
      </c>
      <c r="Y101" s="9" t="str">
        <f t="shared" si="24"/>
        <v/>
      </c>
      <c r="Z101" s="9" t="str">
        <f t="shared" si="24"/>
        <v/>
      </c>
      <c r="AA101" s="9" t="str">
        <f t="shared" si="24"/>
        <v> </v>
      </c>
      <c r="BF101" s="9" t="s">
        <v>1049</v>
      </c>
      <c r="BG101" s="1">
        <v>100</v>
      </c>
    </row>
    <row r="102" spans="1:59">
      <c r="A102" s="1" t="str">
        <f t="shared" si="18"/>
        <v>|英テキスト|&gt;|&gt;|&gt;|&gt;|Lifelink  &amp;br;When this creature enters the battlefield, other Humans you control get +2/+2 and gain Lifelink until the end of your turn.|</v>
      </c>
      <c r="B102" s="1" t="s">
        <v>1049</v>
      </c>
      <c r="C102" s="1" t="s">
        <v>1069</v>
      </c>
      <c r="D102" s="4" t="s">
        <v>1087</v>
      </c>
      <c r="E102" s="1" t="s">
        <v>1069</v>
      </c>
      <c r="F102" s="4" t="s">
        <v>1083</v>
      </c>
      <c r="G102" s="1" t="s">
        <v>1069</v>
      </c>
      <c r="H102" s="4" t="s">
        <v>1083</v>
      </c>
      <c r="I102" s="1" t="s">
        <v>1069</v>
      </c>
      <c r="J102" s="4" t="s">
        <v>1083</v>
      </c>
      <c r="K102" s="1" t="s">
        <v>1069</v>
      </c>
      <c r="L102" s="4" t="s">
        <v>1083</v>
      </c>
      <c r="M102" s="1" t="s">
        <v>1069</v>
      </c>
      <c r="N102" s="1" t="str">
        <f>IF(T101="","",T101&amp;"&amp;br;")&amp;IF(R101=0,"",R101)</f>
        <v>Lifelink  &amp;br;When this creature enters the battlefield, other Humans you control get +2/+2 and gain Lifelink until the end of your turn.</v>
      </c>
      <c r="O102" s="1" t="s">
        <v>1069</v>
      </c>
      <c r="Q102" s="9" t="s">
        <v>12</v>
      </c>
      <c r="R102" s="10" t="str">
        <f>IF(INDEX(AX:AX,W96+1)="",0,INDEX(AX:AX,W96+1)&amp;"/"&amp;INDEX(AY:AY,W96+1))</f>
        <v>6/6</v>
      </c>
      <c r="S102" s="11"/>
      <c r="T102" s="11"/>
      <c r="U102" s="11"/>
      <c r="V102" s="12"/>
      <c r="W102" s="16"/>
      <c r="X102" s="9"/>
      <c r="Y102" s="28"/>
      <c r="Z102" s="28"/>
      <c r="AA102" s="29"/>
      <c r="BF102" s="9" t="s">
        <v>1049</v>
      </c>
      <c r="BG102" s="1">
        <v>101</v>
      </c>
    </row>
    <row r="103" spans="1:59">
      <c r="A103" s="1" t="str">
        <f t="shared" si="18"/>
        <v>|PT|&gt;|6/6|シールド数|&gt;||</v>
      </c>
      <c r="B103" s="1" t="s">
        <v>1049</v>
      </c>
      <c r="C103" s="1" t="s">
        <v>1069</v>
      </c>
      <c r="D103" s="1" t="s">
        <v>12</v>
      </c>
      <c r="E103" s="1" t="s">
        <v>1069</v>
      </c>
      <c r="F103" s="1" t="s">
        <v>1083</v>
      </c>
      <c r="G103" s="1" t="s">
        <v>1069</v>
      </c>
      <c r="H103" s="1" t="str">
        <f>IF(R102=0,"",R102)</f>
        <v>6/6</v>
      </c>
      <c r="I103" s="1" t="s">
        <v>1069</v>
      </c>
      <c r="J103" s="1" t="s">
        <v>1092</v>
      </c>
      <c r="K103" s="1" t="s">
        <v>1069</v>
      </c>
      <c r="L103" s="1" t="s">
        <v>1083</v>
      </c>
      <c r="M103" s="1" t="s">
        <v>1069</v>
      </c>
      <c r="N103" s="1" t="str">
        <f>IF(R103=0,"",R103)</f>
        <v/>
      </c>
      <c r="O103" s="1" t="s">
        <v>1069</v>
      </c>
      <c r="Q103" s="17" t="s">
        <v>13</v>
      </c>
      <c r="R103" s="10">
        <f>INDEX(AW:AW,W96+1)</f>
        <v>0</v>
      </c>
      <c r="S103" s="18"/>
      <c r="T103" s="18"/>
      <c r="U103" s="18"/>
      <c r="V103" s="19"/>
      <c r="W103" s="20"/>
      <c r="X103" s="21"/>
      <c r="Y103" s="31"/>
      <c r="Z103" s="31"/>
      <c r="AA103" s="32"/>
      <c r="BF103" s="9" t="s">
        <v>1049</v>
      </c>
      <c r="BG103" s="1">
        <v>102</v>
      </c>
    </row>
    <row r="104" spans="1:59">
      <c r="A104" s="1" t="str">
        <f t="shared" si="18"/>
        <v>&amp;br;&amp;br;</v>
      </c>
      <c r="B104" s="1" t="s">
        <v>1049</v>
      </c>
      <c r="C104" s="1" t="s">
        <v>1097</v>
      </c>
      <c r="R104" s="1"/>
      <c r="S104" s="1"/>
      <c r="T104" s="1"/>
      <c r="U104" s="1"/>
      <c r="V104" s="1"/>
      <c r="BF104" s="9" t="s">
        <v>1049</v>
      </c>
      <c r="BG104" s="1">
        <v>103</v>
      </c>
    </row>
    <row r="105" spans="1:59">
      <c r="A105" s="1" t="str">
        <f t="shared" si="18"/>
        <v>#back(text=戻る,left)</v>
      </c>
      <c r="B105" s="1" t="s">
        <v>1049</v>
      </c>
      <c r="C105" s="1" t="s">
        <v>1100</v>
      </c>
      <c r="R105" s="1"/>
      <c r="S105" s="1"/>
      <c r="T105" s="1"/>
      <c r="U105" s="1"/>
      <c r="V105" s="1"/>
      <c r="BF105" s="9" t="s">
        <v>1049</v>
      </c>
      <c r="BG105" s="1">
        <v>104</v>
      </c>
    </row>
    <row r="106" spans="1:59">
      <c r="A106" s="1" t="str">
        <f t="shared" si="18"/>
        <v>&amp;br;</v>
      </c>
      <c r="B106" s="1" t="s">
        <v>1049</v>
      </c>
      <c r="C106" s="1" t="s">
        <v>1048</v>
      </c>
      <c r="R106" s="1"/>
      <c r="S106" s="1"/>
      <c r="T106" s="1"/>
      <c r="U106" s="1"/>
      <c r="V106" s="1"/>
      <c r="BF106" s="9" t="s">
        <v>1049</v>
      </c>
      <c r="BG106" s="1">
        <v>105</v>
      </c>
    </row>
    <row r="107" spans="1:59">
      <c r="A107" s="1" t="str">
        <f t="shared" si="18"/>
        <v>#comment(above,nsize=[15],size=[30],num=[10])</v>
      </c>
      <c r="B107" s="1" t="s">
        <v>1049</v>
      </c>
      <c r="C107" s="1" t="s">
        <v>1108</v>
      </c>
      <c r="R107" s="1"/>
      <c r="S107" s="1"/>
      <c r="T107" s="1"/>
      <c r="U107" s="1"/>
      <c r="V107" s="1"/>
      <c r="BF107" s="9" t="s">
        <v>1049</v>
      </c>
      <c r="BG107" s="1">
        <v>106</v>
      </c>
    </row>
    <row r="108" spans="1:59">
      <c r="A108" s="1" t="str">
        <f t="shared" si="18"/>
        <v>&amp;br;&amp;br;</v>
      </c>
      <c r="B108" s="1" t="s">
        <v>1049</v>
      </c>
      <c r="C108" s="1" t="s">
        <v>1097</v>
      </c>
      <c r="R108" s="1"/>
      <c r="S108" s="1"/>
      <c r="T108" s="1"/>
      <c r="U108" s="1"/>
      <c r="V108" s="1"/>
      <c r="BF108" s="9" t="s">
        <v>1049</v>
      </c>
      <c r="BG108" s="1">
        <v>107</v>
      </c>
    </row>
    <row r="109" spans="1:59">
      <c r="A109" s="1" t="str">
        <f t="shared" si="18"/>
        <v/>
      </c>
      <c r="B109" s="1" t="s">
        <v>1049</v>
      </c>
      <c r="Q109" s="5"/>
      <c r="R109" s="6"/>
      <c r="S109" s="6"/>
      <c r="T109" s="6"/>
      <c r="U109" s="6"/>
      <c r="V109" s="7"/>
      <c r="W109" s="8">
        <v>9</v>
      </c>
      <c r="X109" s="5"/>
      <c r="Y109" s="26"/>
      <c r="Z109" s="26"/>
      <c r="AA109" s="27"/>
      <c r="BF109" s="9" t="s">
        <v>1049</v>
      </c>
      <c r="BG109" s="1">
        <v>108</v>
      </c>
    </row>
    <row r="110" spans="1:59">
      <c r="A110" s="1" t="str">
        <f t="shared" si="18"/>
        <v>*絡み草の闇潜み/Lashweed Lurker</v>
      </c>
      <c r="B110" s="1" t="s">
        <v>1049</v>
      </c>
      <c r="C110" s="1" t="str">
        <f>"*"&amp;R110&amp;"/"&amp;T110</f>
        <v>*絡み草の闇潜み/Lashweed Lurker</v>
      </c>
      <c r="Q110" s="9" t="s">
        <v>3</v>
      </c>
      <c r="R110" s="10" t="str">
        <f>INDEX(AJ:AJ,W109+1)</f>
        <v>絡み草の闇潜み</v>
      </c>
      <c r="S110" s="11" t="s">
        <v>4</v>
      </c>
      <c r="T110" s="10" t="str">
        <f>INDEX(AK:AK,W109+1)</f>
        <v>Lashweed Lurker</v>
      </c>
      <c r="U110" s="11"/>
      <c r="V110" s="12"/>
      <c r="W110" s="13"/>
      <c r="X110" s="9"/>
      <c r="Y110" s="28"/>
      <c r="Z110" s="28"/>
      <c r="AA110" s="29"/>
      <c r="BF110" s="9" t="s">
        <v>1049</v>
      </c>
      <c r="BG110" s="1">
        <v>109</v>
      </c>
    </row>
    <row r="111" spans="1:59">
      <c r="A111" s="1" t="str">
        <f t="shared" si="18"/>
        <v>|LEFT:80|LEFT:100|LEFT:100|LEFT:100|LEFT:100|LEFT:100|c</v>
      </c>
      <c r="B111" s="1" t="s">
        <v>1049</v>
      </c>
      <c r="C111" s="1" t="s">
        <v>1069</v>
      </c>
      <c r="D111" s="3" t="str">
        <f>$Q$1</f>
        <v>LEFT:80</v>
      </c>
      <c r="E111" s="3" t="s">
        <v>1069</v>
      </c>
      <c r="F111" s="3" t="str">
        <f t="shared" ref="F111:J111" si="25">$R$1</f>
        <v>LEFT:100</v>
      </c>
      <c r="G111" s="3" t="s">
        <v>1069</v>
      </c>
      <c r="H111" s="3" t="str">
        <f t="shared" si="25"/>
        <v>LEFT:100</v>
      </c>
      <c r="I111" s="3" t="s">
        <v>1069</v>
      </c>
      <c r="J111" s="3" t="str">
        <f t="shared" si="25"/>
        <v>LEFT:100</v>
      </c>
      <c r="K111" s="3" t="s">
        <v>1069</v>
      </c>
      <c r="L111" s="3" t="str">
        <f>$R$1</f>
        <v>LEFT:100</v>
      </c>
      <c r="M111" s="3" t="s">
        <v>1069</v>
      </c>
      <c r="N111" s="3" t="str">
        <f>$R$1</f>
        <v>LEFT:100</v>
      </c>
      <c r="O111" s="1" t="s">
        <v>1069</v>
      </c>
      <c r="P111" s="1" t="s">
        <v>1070</v>
      </c>
      <c r="Q111" s="14" t="s">
        <v>0</v>
      </c>
      <c r="R111" s="10" t="str">
        <f>INDEX(AF:AF,W109+1)</f>
        <v>無色</v>
      </c>
      <c r="S111" s="15" t="s">
        <v>1</v>
      </c>
      <c r="T111" s="10" t="str">
        <f>INDEX(AG:AG,W109+1)</f>
        <v>アンコモン</v>
      </c>
      <c r="U111" s="15" t="s">
        <v>2</v>
      </c>
      <c r="V111" s="10">
        <f>INDEX(AI:AI,W109+1)</f>
        <v>14</v>
      </c>
      <c r="W111" s="16"/>
      <c r="X111" s="10" t="str">
        <f>INDEX(AQ:AQ,W109+1)</f>
        <v>現出2</v>
      </c>
      <c r="Y111" s="28"/>
      <c r="Z111" s="28"/>
      <c r="AA111" s="29"/>
      <c r="BF111" s="9" t="s">
        <v>1049</v>
      </c>
      <c r="BG111" s="1">
        <v>110</v>
      </c>
    </row>
    <row r="112" spans="1:59">
      <c r="A112" s="1" t="str">
        <f t="shared" si="18"/>
        <v>|色|無色|レアリティ|アンコモン|マナコスト|14|</v>
      </c>
      <c r="B112" s="1" t="s">
        <v>1049</v>
      </c>
      <c r="C112" s="1" t="s">
        <v>1069</v>
      </c>
      <c r="D112" s="4" t="s">
        <v>0</v>
      </c>
      <c r="E112" s="1" t="s">
        <v>1069</v>
      </c>
      <c r="F112" s="1" t="str">
        <f>IF(R111=0,"",R111)</f>
        <v>無色</v>
      </c>
      <c r="G112" s="1" t="s">
        <v>1069</v>
      </c>
      <c r="H112" s="4" t="s">
        <v>1073</v>
      </c>
      <c r="I112" s="1" t="s">
        <v>1069</v>
      </c>
      <c r="J112" s="1" t="str">
        <f>IF(T111=0,"",T111)</f>
        <v>アンコモン</v>
      </c>
      <c r="K112" s="1" t="s">
        <v>1069</v>
      </c>
      <c r="L112" s="4" t="s">
        <v>1074</v>
      </c>
      <c r="M112" s="1" t="s">
        <v>1069</v>
      </c>
      <c r="N112" s="1">
        <f>IF(V111=0,"",V111)</f>
        <v>14</v>
      </c>
      <c r="O112" s="1" t="s">
        <v>1069</v>
      </c>
      <c r="Q112" s="9" t="s">
        <v>5</v>
      </c>
      <c r="R112" s="10" t="str">
        <f>INDEX(AL:AL,W109+1)</f>
        <v>クリーチャー</v>
      </c>
      <c r="S112" s="15" t="s">
        <v>1075</v>
      </c>
      <c r="T112" s="10" t="str">
        <f>INDEX(AN:AN,W109+1)</f>
        <v>エルドラージ</v>
      </c>
      <c r="U112" s="10" t="str">
        <f>INDEX(AO:AO,W109+1)</f>
        <v>ホラー</v>
      </c>
      <c r="V112" s="10">
        <f>INDEX(AP:AP,W109+1)</f>
        <v>0</v>
      </c>
      <c r="W112" s="16"/>
      <c r="X112" s="10" t="str">
        <f>INDEX(AZ:AZ,W109+1)</f>
        <v>現出</v>
      </c>
      <c r="Y112" s="10" t="str">
        <f>INDEX(BA:BA,W109+1)</f>
        <v/>
      </c>
      <c r="Z112" s="10" t="str">
        <f>INDEX(BB:BB,W109+1)</f>
        <v/>
      </c>
      <c r="AA112" s="10">
        <f>INDEX(BC:BC,W109+1)</f>
        <v>0</v>
      </c>
      <c r="BF112" s="9" t="s">
        <v>1049</v>
      </c>
      <c r="BG112" s="1">
        <v>111</v>
      </c>
    </row>
    <row r="113" spans="1:59">
      <c r="A113" s="1" t="str">
        <f t="shared" si="18"/>
        <v>|種別|クリーチャー|サブタイプ|エルドラージ|ホラー||</v>
      </c>
      <c r="B113" s="1" t="s">
        <v>1049</v>
      </c>
      <c r="C113" s="1" t="s">
        <v>1069</v>
      </c>
      <c r="D113" s="4" t="s">
        <v>5</v>
      </c>
      <c r="E113" s="1" t="s">
        <v>1069</v>
      </c>
      <c r="F113" s="1" t="str">
        <f>IF(R112=0,"",R112)</f>
        <v>クリーチャー</v>
      </c>
      <c r="G113" s="1" t="s">
        <v>1069</v>
      </c>
      <c r="H113" s="4" t="s">
        <v>1078</v>
      </c>
      <c r="I113" s="1" t="s">
        <v>1069</v>
      </c>
      <c r="J113" s="1" t="str">
        <f>IF(T112=0,"",T112)</f>
        <v>エルドラージ</v>
      </c>
      <c r="K113" s="1" t="s">
        <v>1069</v>
      </c>
      <c r="L113" s="1" t="str">
        <f>IF(U112=0,"",U112)</f>
        <v>ホラー</v>
      </c>
      <c r="M113" s="1" t="s">
        <v>1069</v>
      </c>
      <c r="N113" s="1" t="str">
        <f>IF(V112=0,"",V112)</f>
        <v/>
      </c>
      <c r="O113" s="1" t="s">
        <v>1069</v>
      </c>
      <c r="Q113" s="9" t="s">
        <v>1079</v>
      </c>
      <c r="R113" s="10" t="str">
        <f>INDEX(BD:BD,W109+1)</f>
        <v>現出2&amp;br;このクリーチャーが戦場に出たとき、クリーチャー1体を対象とし、それをオーナーのライブラリーの一番上に戻す。</v>
      </c>
      <c r="S113" s="11"/>
      <c r="T113" s="11"/>
      <c r="U113" s="11"/>
      <c r="V113" s="12"/>
      <c r="W113" s="16"/>
      <c r="X113" s="8"/>
      <c r="Y113" s="8"/>
      <c r="Z113" s="8"/>
      <c r="AA113" s="30"/>
      <c r="BF113" s="9" t="s">
        <v>1049</v>
      </c>
      <c r="BG113" s="1">
        <v>112</v>
      </c>
    </row>
    <row r="114" spans="1:59">
      <c r="A114" s="1" t="str">
        <f t="shared" si="18"/>
        <v>|テキスト|&gt;|&gt;|&gt;|&gt;|現出2&amp;br;このクリーチャーが戦場に出たとき、クリーチャー1体を対象とし、それをオーナーのライブラリーの一番上に戻す。|</v>
      </c>
      <c r="B114" s="1" t="s">
        <v>1049</v>
      </c>
      <c r="C114" s="1" t="s">
        <v>1069</v>
      </c>
      <c r="D114" s="4" t="s">
        <v>1079</v>
      </c>
      <c r="E114" s="1" t="s">
        <v>1069</v>
      </c>
      <c r="F114" s="4" t="s">
        <v>1083</v>
      </c>
      <c r="G114" s="1" t="s">
        <v>1069</v>
      </c>
      <c r="H114" s="4" t="s">
        <v>1083</v>
      </c>
      <c r="I114" s="1" t="s">
        <v>1069</v>
      </c>
      <c r="J114" s="4" t="s">
        <v>1083</v>
      </c>
      <c r="K114" s="1" t="s">
        <v>1069</v>
      </c>
      <c r="L114" s="4" t="s">
        <v>1083</v>
      </c>
      <c r="M114" s="1" t="s">
        <v>1069</v>
      </c>
      <c r="N114" s="1" t="str">
        <f>IF(R113=0,"",R113)</f>
        <v>現出2&amp;br;このクリーチャーが戦場に出たとき、クリーチャー1体を対象とし、それをオーナーのライブラリーの一番上に戻す。</v>
      </c>
      <c r="O114" s="1" t="s">
        <v>1069</v>
      </c>
      <c r="Q114" s="14" t="s">
        <v>21</v>
      </c>
      <c r="R114" s="10" t="str">
        <f>INDEX(BE:BE,W109+1)</f>
        <v>Emerge 2.&amp;br;When this creature enters the battlefield, target creature is Returned on top of its owner's library.</v>
      </c>
      <c r="S114" s="11" t="s">
        <v>1173</v>
      </c>
      <c r="T114" s="10" t="str">
        <f>IF(X114="","",X114&amp;IF(Y114="",""," "&amp;Y114)&amp;IF(Z114="",""," "&amp;Z114)&amp;IF(AA114="",""," "&amp;AA114))</f>
        <v/>
      </c>
      <c r="U114" s="11"/>
      <c r="V114" s="12"/>
      <c r="W114" s="16" t="s">
        <v>1084</v>
      </c>
      <c r="X114" s="9" t="str">
        <f t="shared" ref="X114:AA114" si="26">IF(ISERROR(IF(LEN(X113)&gt;1,X113,VLOOKUP(X112,$AC:$AD,2,FALSE))),"",IF(LEN(X113)&gt;1,X113,VLOOKUP(X112,$AC:$AD,2,FALSE)))</f>
        <v/>
      </c>
      <c r="Y114" s="9" t="str">
        <f t="shared" si="26"/>
        <v/>
      </c>
      <c r="Z114" s="9" t="str">
        <f t="shared" si="26"/>
        <v/>
      </c>
      <c r="AA114" s="9" t="str">
        <f t="shared" si="26"/>
        <v> </v>
      </c>
      <c r="BF114" s="9" t="s">
        <v>1049</v>
      </c>
      <c r="BG114" s="1">
        <v>113</v>
      </c>
    </row>
    <row r="115" spans="1:59">
      <c r="A115" s="1" t="str">
        <f t="shared" si="18"/>
        <v>|英テキスト|&gt;|&gt;|&gt;|&gt;|Emerge 2.&amp;br;When this creature enters the battlefield, target creature is Returned on top of its owner's library.|</v>
      </c>
      <c r="B115" s="1" t="s">
        <v>1049</v>
      </c>
      <c r="C115" s="1" t="s">
        <v>1069</v>
      </c>
      <c r="D115" s="4" t="s">
        <v>1087</v>
      </c>
      <c r="E115" s="1" t="s">
        <v>1069</v>
      </c>
      <c r="F115" s="4" t="s">
        <v>1083</v>
      </c>
      <c r="G115" s="1" t="s">
        <v>1069</v>
      </c>
      <c r="H115" s="4" t="s">
        <v>1083</v>
      </c>
      <c r="I115" s="1" t="s">
        <v>1069</v>
      </c>
      <c r="J115" s="4" t="s">
        <v>1083</v>
      </c>
      <c r="K115" s="1" t="s">
        <v>1069</v>
      </c>
      <c r="L115" s="4" t="s">
        <v>1083</v>
      </c>
      <c r="M115" s="1" t="s">
        <v>1069</v>
      </c>
      <c r="N115" s="1" t="str">
        <f>IF(T114="","",T114&amp;"&amp;br;")&amp;IF(R114=0,"",R114)</f>
        <v>Emerge 2.&amp;br;When this creature enters the battlefield, target creature is Returned on top of its owner's library.</v>
      </c>
      <c r="O115" s="1" t="s">
        <v>1069</v>
      </c>
      <c r="Q115" s="9" t="s">
        <v>12</v>
      </c>
      <c r="R115" s="10" t="str">
        <f>IF(INDEX(AX:AX,W109+1)="",0,INDEX(AX:AX,W109+1)&amp;"/"&amp;INDEX(AY:AY,W109+1))</f>
        <v>5/4</v>
      </c>
      <c r="S115" s="11"/>
      <c r="T115" s="11"/>
      <c r="U115" s="11"/>
      <c r="V115" s="12"/>
      <c r="W115" s="16"/>
      <c r="X115" s="9"/>
      <c r="Y115" s="28"/>
      <c r="Z115" s="28"/>
      <c r="AA115" s="29"/>
      <c r="BF115" s="9" t="s">
        <v>1049</v>
      </c>
      <c r="BG115" s="1">
        <v>114</v>
      </c>
    </row>
    <row r="116" spans="1:59">
      <c r="A116" s="1" t="str">
        <f t="shared" si="18"/>
        <v>|PT|&gt;|5/4|シールド数|&gt;||</v>
      </c>
      <c r="B116" s="1" t="s">
        <v>1049</v>
      </c>
      <c r="C116" s="1" t="s">
        <v>1069</v>
      </c>
      <c r="D116" s="1" t="s">
        <v>12</v>
      </c>
      <c r="E116" s="1" t="s">
        <v>1069</v>
      </c>
      <c r="F116" s="1" t="s">
        <v>1083</v>
      </c>
      <c r="G116" s="1" t="s">
        <v>1069</v>
      </c>
      <c r="H116" s="1" t="str">
        <f>IF(R115=0,"",R115)</f>
        <v>5/4</v>
      </c>
      <c r="I116" s="1" t="s">
        <v>1069</v>
      </c>
      <c r="J116" s="1" t="s">
        <v>1092</v>
      </c>
      <c r="K116" s="1" t="s">
        <v>1069</v>
      </c>
      <c r="L116" s="1" t="s">
        <v>1083</v>
      </c>
      <c r="M116" s="1" t="s">
        <v>1069</v>
      </c>
      <c r="N116" s="1" t="str">
        <f>IF(R116=0,"",R116)</f>
        <v/>
      </c>
      <c r="O116" s="1" t="s">
        <v>1069</v>
      </c>
      <c r="Q116" s="17" t="s">
        <v>13</v>
      </c>
      <c r="R116" s="10">
        <f>INDEX(AW:AW,W109+1)</f>
        <v>0</v>
      </c>
      <c r="S116" s="18"/>
      <c r="T116" s="18"/>
      <c r="U116" s="18"/>
      <c r="V116" s="19"/>
      <c r="W116" s="20"/>
      <c r="X116" s="21"/>
      <c r="Y116" s="31"/>
      <c r="Z116" s="31"/>
      <c r="AA116" s="32"/>
      <c r="BF116" s="9" t="s">
        <v>1049</v>
      </c>
      <c r="BG116" s="1">
        <v>115</v>
      </c>
    </row>
    <row r="117" spans="1:59">
      <c r="A117" s="1" t="str">
        <f t="shared" si="18"/>
        <v>&amp;br;&amp;br;</v>
      </c>
      <c r="B117" s="1" t="s">
        <v>1049</v>
      </c>
      <c r="C117" s="1" t="s">
        <v>1097</v>
      </c>
      <c r="R117" s="1"/>
      <c r="S117" s="1"/>
      <c r="T117" s="1"/>
      <c r="U117" s="1"/>
      <c r="V117" s="1"/>
      <c r="BF117" s="9" t="s">
        <v>1049</v>
      </c>
      <c r="BG117" s="1">
        <v>116</v>
      </c>
    </row>
    <row r="118" spans="1:59">
      <c r="A118" s="1" t="str">
        <f t="shared" si="18"/>
        <v>#back(text=戻る,left)</v>
      </c>
      <c r="B118" s="1" t="s">
        <v>1049</v>
      </c>
      <c r="C118" s="1" t="s">
        <v>1100</v>
      </c>
      <c r="R118" s="1"/>
      <c r="S118" s="1"/>
      <c r="T118" s="1"/>
      <c r="U118" s="1"/>
      <c r="V118" s="1"/>
      <c r="BF118" s="9" t="s">
        <v>1049</v>
      </c>
      <c r="BG118" s="1">
        <v>117</v>
      </c>
    </row>
    <row r="119" spans="1:59">
      <c r="A119" s="1" t="str">
        <f t="shared" si="18"/>
        <v>&amp;br;</v>
      </c>
      <c r="B119" s="1" t="s">
        <v>1049</v>
      </c>
      <c r="C119" s="1" t="s">
        <v>1048</v>
      </c>
      <c r="R119" s="1"/>
      <c r="S119" s="1"/>
      <c r="T119" s="1"/>
      <c r="U119" s="1"/>
      <c r="V119" s="1"/>
      <c r="BF119" s="9" t="s">
        <v>1049</v>
      </c>
      <c r="BG119" s="1">
        <v>118</v>
      </c>
    </row>
    <row r="120" spans="1:59">
      <c r="A120" s="1" t="str">
        <f t="shared" si="18"/>
        <v>#comment(above,nsize=[15],size=[30],num=[10])</v>
      </c>
      <c r="B120" s="1" t="s">
        <v>1049</v>
      </c>
      <c r="C120" s="1" t="s">
        <v>1108</v>
      </c>
      <c r="R120" s="1"/>
      <c r="S120" s="1"/>
      <c r="T120" s="1"/>
      <c r="U120" s="1"/>
      <c r="V120" s="1"/>
      <c r="BF120" s="9" t="s">
        <v>1049</v>
      </c>
      <c r="BG120" s="1">
        <v>119</v>
      </c>
    </row>
    <row r="121" spans="1:59">
      <c r="A121" s="1" t="str">
        <f t="shared" si="18"/>
        <v>&amp;br;&amp;br;</v>
      </c>
      <c r="B121" s="1" t="s">
        <v>1049</v>
      </c>
      <c r="C121" s="1" t="s">
        <v>1097</v>
      </c>
      <c r="R121" s="1"/>
      <c r="S121" s="1"/>
      <c r="T121" s="1"/>
      <c r="U121" s="1"/>
      <c r="V121" s="1"/>
      <c r="BF121" s="9" t="s">
        <v>1049</v>
      </c>
      <c r="BG121" s="1">
        <v>120</v>
      </c>
    </row>
    <row r="122" spans="1:59">
      <c r="A122" s="1" t="str">
        <f t="shared" si="18"/>
        <v/>
      </c>
      <c r="B122" s="1" t="s">
        <v>1049</v>
      </c>
      <c r="Q122" s="5"/>
      <c r="R122" s="6"/>
      <c r="S122" s="6"/>
      <c r="T122" s="6"/>
      <c r="U122" s="6"/>
      <c r="V122" s="7"/>
      <c r="W122" s="8">
        <v>10</v>
      </c>
      <c r="X122" s="5"/>
      <c r="Y122" s="26"/>
      <c r="Z122" s="26"/>
      <c r="AA122" s="27"/>
      <c r="BF122" s="9" t="s">
        <v>1049</v>
      </c>
      <c r="BG122" s="1">
        <v>121</v>
      </c>
    </row>
    <row r="123" spans="1:59">
      <c r="A123" s="1" t="str">
        <f t="shared" si="18"/>
        <v>*自然もどき/Mockery of Nature</v>
      </c>
      <c r="B123" s="1" t="s">
        <v>1049</v>
      </c>
      <c r="C123" s="1" t="str">
        <f>"*"&amp;R123&amp;"/"&amp;T123</f>
        <v>*自然もどき/Mockery of Nature</v>
      </c>
      <c r="Q123" s="9" t="s">
        <v>3</v>
      </c>
      <c r="R123" s="10" t="str">
        <f>INDEX(AJ:AJ,W122+1)</f>
        <v>自然もどき</v>
      </c>
      <c r="S123" s="11" t="s">
        <v>4</v>
      </c>
      <c r="T123" s="10" t="str">
        <f>INDEX(AK:AK,W122+1)</f>
        <v>Mockery of Nature</v>
      </c>
      <c r="U123" s="11"/>
      <c r="V123" s="12"/>
      <c r="W123" s="13"/>
      <c r="X123" s="9"/>
      <c r="Y123" s="28"/>
      <c r="Z123" s="28"/>
      <c r="AA123" s="29"/>
      <c r="BF123" s="9" t="s">
        <v>1049</v>
      </c>
      <c r="BG123" s="1">
        <v>122</v>
      </c>
    </row>
    <row r="124" spans="1:59">
      <c r="A124" s="1" t="str">
        <f t="shared" si="18"/>
        <v>|LEFT:80|LEFT:100|LEFT:100|LEFT:100|LEFT:100|LEFT:100|c</v>
      </c>
      <c r="B124" s="1" t="s">
        <v>1049</v>
      </c>
      <c r="C124" s="1" t="s">
        <v>1069</v>
      </c>
      <c r="D124" s="3" t="str">
        <f>$Q$1</f>
        <v>LEFT:80</v>
      </c>
      <c r="E124" s="3" t="s">
        <v>1069</v>
      </c>
      <c r="F124" s="3" t="str">
        <f t="shared" ref="F124:J124" si="27">$R$1</f>
        <v>LEFT:100</v>
      </c>
      <c r="G124" s="3" t="s">
        <v>1069</v>
      </c>
      <c r="H124" s="3" t="str">
        <f t="shared" si="27"/>
        <v>LEFT:100</v>
      </c>
      <c r="I124" s="3" t="s">
        <v>1069</v>
      </c>
      <c r="J124" s="3" t="str">
        <f t="shared" si="27"/>
        <v>LEFT:100</v>
      </c>
      <c r="K124" s="3" t="s">
        <v>1069</v>
      </c>
      <c r="L124" s="3" t="str">
        <f>$R$1</f>
        <v>LEFT:100</v>
      </c>
      <c r="M124" s="3" t="s">
        <v>1069</v>
      </c>
      <c r="N124" s="3" t="str">
        <f>$R$1</f>
        <v>LEFT:100</v>
      </c>
      <c r="O124" s="1" t="s">
        <v>1069</v>
      </c>
      <c r="P124" s="1" t="s">
        <v>1070</v>
      </c>
      <c r="Q124" s="14" t="s">
        <v>0</v>
      </c>
      <c r="R124" s="10" t="str">
        <f>INDEX(AF:AF,W122+1)</f>
        <v>無色</v>
      </c>
      <c r="S124" s="15" t="s">
        <v>1</v>
      </c>
      <c r="T124" s="10" t="str">
        <f>INDEX(AG:AG,W122+1)</f>
        <v>アンコモン</v>
      </c>
      <c r="U124" s="15" t="s">
        <v>2</v>
      </c>
      <c r="V124" s="10">
        <f>INDEX(AI:AI,W122+1)</f>
        <v>16</v>
      </c>
      <c r="W124" s="16"/>
      <c r="X124" s="10" t="str">
        <f>INDEX(AQ:AQ,W122+1)</f>
        <v>現出2</v>
      </c>
      <c r="Y124" s="28"/>
      <c r="Z124" s="28"/>
      <c r="AA124" s="29"/>
      <c r="BF124" s="9" t="s">
        <v>1049</v>
      </c>
      <c r="BG124" s="1">
        <v>123</v>
      </c>
    </row>
    <row r="125" spans="1:59">
      <c r="A125" s="1" t="str">
        <f t="shared" si="18"/>
        <v>|色|無色|レアリティ|アンコモン|マナコスト|16|</v>
      </c>
      <c r="B125" s="1" t="s">
        <v>1049</v>
      </c>
      <c r="C125" s="1" t="s">
        <v>1069</v>
      </c>
      <c r="D125" s="4" t="s">
        <v>0</v>
      </c>
      <c r="E125" s="1" t="s">
        <v>1069</v>
      </c>
      <c r="F125" s="1" t="str">
        <f>IF(R124=0,"",R124)</f>
        <v>無色</v>
      </c>
      <c r="G125" s="1" t="s">
        <v>1069</v>
      </c>
      <c r="H125" s="4" t="s">
        <v>1073</v>
      </c>
      <c r="I125" s="1" t="s">
        <v>1069</v>
      </c>
      <c r="J125" s="1" t="str">
        <f>IF(T124=0,"",T124)</f>
        <v>アンコモン</v>
      </c>
      <c r="K125" s="1" t="s">
        <v>1069</v>
      </c>
      <c r="L125" s="4" t="s">
        <v>1074</v>
      </c>
      <c r="M125" s="1" t="s">
        <v>1069</v>
      </c>
      <c r="N125" s="1">
        <f>IF(V124=0,"",V124)</f>
        <v>16</v>
      </c>
      <c r="O125" s="1" t="s">
        <v>1069</v>
      </c>
      <c r="Q125" s="9" t="s">
        <v>5</v>
      </c>
      <c r="R125" s="10" t="str">
        <f>INDEX(AL:AL,W122+1)</f>
        <v>クリーチャー</v>
      </c>
      <c r="S125" s="15" t="s">
        <v>1075</v>
      </c>
      <c r="T125" s="10" t="str">
        <f>INDEX(AN:AN,W122+1)</f>
        <v>エルドラージ</v>
      </c>
      <c r="U125" s="10" t="str">
        <f>INDEX(AO:AO,W122+1)</f>
        <v>ビースト</v>
      </c>
      <c r="V125" s="10">
        <f>INDEX(AP:AP,W122+1)</f>
        <v>0</v>
      </c>
      <c r="W125" s="16"/>
      <c r="X125" s="10" t="str">
        <f>INDEX(AZ:AZ,W122+1)</f>
        <v>現出</v>
      </c>
      <c r="Y125" s="10" t="str">
        <f>INDEX(BA:BA,W122+1)</f>
        <v/>
      </c>
      <c r="Z125" s="10" t="str">
        <f>INDEX(BB:BB,W122+1)</f>
        <v/>
      </c>
      <c r="AA125" s="10">
        <f>INDEX(BC:BC,W122+1)</f>
        <v>0</v>
      </c>
      <c r="BF125" s="9" t="s">
        <v>1049</v>
      </c>
      <c r="BG125" s="1">
        <v>124</v>
      </c>
    </row>
    <row r="126" spans="1:59">
      <c r="A126" s="1" t="str">
        <f t="shared" si="18"/>
        <v>|種別|クリーチャー|サブタイプ|エルドラージ|ビースト||</v>
      </c>
      <c r="B126" s="1" t="s">
        <v>1049</v>
      </c>
      <c r="C126" s="1" t="s">
        <v>1069</v>
      </c>
      <c r="D126" s="4" t="s">
        <v>5</v>
      </c>
      <c r="E126" s="1" t="s">
        <v>1069</v>
      </c>
      <c r="F126" s="1" t="str">
        <f>IF(R125=0,"",R125)</f>
        <v>クリーチャー</v>
      </c>
      <c r="G126" s="1" t="s">
        <v>1069</v>
      </c>
      <c r="H126" s="4" t="s">
        <v>1078</v>
      </c>
      <c r="I126" s="1" t="s">
        <v>1069</v>
      </c>
      <c r="J126" s="1" t="str">
        <f>IF(T125=0,"",T125)</f>
        <v>エルドラージ</v>
      </c>
      <c r="K126" s="1" t="s">
        <v>1069</v>
      </c>
      <c r="L126" s="1" t="str">
        <f>IF(U125=0,"",U125)</f>
        <v>ビースト</v>
      </c>
      <c r="M126" s="1" t="s">
        <v>1069</v>
      </c>
      <c r="N126" s="1" t="str">
        <f>IF(V125=0,"",V125)</f>
        <v/>
      </c>
      <c r="O126" s="1" t="s">
        <v>1069</v>
      </c>
      <c r="Q126" s="9" t="s">
        <v>1079</v>
      </c>
      <c r="R126" s="10" t="str">
        <f>INDEX(BD:BD,W122+1)</f>
        <v>現出2&amp;br;このクリーチャーが戦場に出たとき、対戦相手がコントロールするサポートジェムを1個破壊する。</v>
      </c>
      <c r="S126" s="11"/>
      <c r="T126" s="11"/>
      <c r="U126" s="11"/>
      <c r="V126" s="12"/>
      <c r="W126" s="16"/>
      <c r="X126" s="8"/>
      <c r="Y126" s="8"/>
      <c r="Z126" s="8"/>
      <c r="AA126" s="30"/>
      <c r="BF126" s="9" t="s">
        <v>1049</v>
      </c>
      <c r="BG126" s="1">
        <v>125</v>
      </c>
    </row>
    <row r="127" spans="1:59">
      <c r="A127" s="1" t="str">
        <f t="shared" si="18"/>
        <v>|テキスト|&gt;|&gt;|&gt;|&gt;|現出2&amp;br;このクリーチャーが戦場に出たとき、対戦相手がコントロールするサポートジェムを1個破壊する。|</v>
      </c>
      <c r="B127" s="1" t="s">
        <v>1049</v>
      </c>
      <c r="C127" s="1" t="s">
        <v>1069</v>
      </c>
      <c r="D127" s="4" t="s">
        <v>1079</v>
      </c>
      <c r="E127" s="1" t="s">
        <v>1069</v>
      </c>
      <c r="F127" s="4" t="s">
        <v>1083</v>
      </c>
      <c r="G127" s="1" t="s">
        <v>1069</v>
      </c>
      <c r="H127" s="4" t="s">
        <v>1083</v>
      </c>
      <c r="I127" s="1" t="s">
        <v>1069</v>
      </c>
      <c r="J127" s="4" t="s">
        <v>1083</v>
      </c>
      <c r="K127" s="1" t="s">
        <v>1069</v>
      </c>
      <c r="L127" s="4" t="s">
        <v>1083</v>
      </c>
      <c r="M127" s="1" t="s">
        <v>1069</v>
      </c>
      <c r="N127" s="1" t="str">
        <f>IF(R126=0,"",R126)</f>
        <v>現出2&amp;br;このクリーチャーが戦場に出たとき、対戦相手がコントロールするサポートジェムを1個破壊する。</v>
      </c>
      <c r="O127" s="1" t="s">
        <v>1069</v>
      </c>
      <c r="Q127" s="14" t="s">
        <v>21</v>
      </c>
      <c r="R127" s="10" t="str">
        <f>INDEX(BE:BE,W122+1)</f>
        <v>Emerge 2.&amp;br;When this creature enters the battlefield, one support gem your opponent controls is Destroyed.</v>
      </c>
      <c r="S127" s="11" t="s">
        <v>1173</v>
      </c>
      <c r="T127" s="10" t="str">
        <f>IF(X127="","",X127&amp;IF(Y127="",""," "&amp;Y127)&amp;IF(Z127="",""," "&amp;Z127)&amp;IF(AA127="",""," "&amp;AA127))</f>
        <v/>
      </c>
      <c r="U127" s="11"/>
      <c r="V127" s="12"/>
      <c r="W127" s="16" t="s">
        <v>1084</v>
      </c>
      <c r="X127" s="9" t="str">
        <f t="shared" ref="X127:AA127" si="28">IF(ISERROR(IF(LEN(X126)&gt;1,X126,VLOOKUP(X125,$AC:$AD,2,FALSE))),"",IF(LEN(X126)&gt;1,X126,VLOOKUP(X125,$AC:$AD,2,FALSE)))</f>
        <v/>
      </c>
      <c r="Y127" s="9" t="str">
        <f t="shared" si="28"/>
        <v/>
      </c>
      <c r="Z127" s="9" t="str">
        <f t="shared" si="28"/>
        <v/>
      </c>
      <c r="AA127" s="9" t="str">
        <f t="shared" si="28"/>
        <v> </v>
      </c>
      <c r="BF127" s="9" t="s">
        <v>1049</v>
      </c>
      <c r="BG127" s="1">
        <v>126</v>
      </c>
    </row>
    <row r="128" spans="1:59">
      <c r="A128" s="1" t="str">
        <f t="shared" si="18"/>
        <v>|英テキスト|&gt;|&gt;|&gt;|&gt;|Emerge 2.&amp;br;When this creature enters the battlefield, one support gem your opponent controls is Destroyed.|</v>
      </c>
      <c r="B128" s="1" t="s">
        <v>1049</v>
      </c>
      <c r="C128" s="1" t="s">
        <v>1069</v>
      </c>
      <c r="D128" s="4" t="s">
        <v>1087</v>
      </c>
      <c r="E128" s="1" t="s">
        <v>1069</v>
      </c>
      <c r="F128" s="4" t="s">
        <v>1083</v>
      </c>
      <c r="G128" s="1" t="s">
        <v>1069</v>
      </c>
      <c r="H128" s="4" t="s">
        <v>1083</v>
      </c>
      <c r="I128" s="1" t="s">
        <v>1069</v>
      </c>
      <c r="J128" s="4" t="s">
        <v>1083</v>
      </c>
      <c r="K128" s="1" t="s">
        <v>1069</v>
      </c>
      <c r="L128" s="4" t="s">
        <v>1083</v>
      </c>
      <c r="M128" s="1" t="s">
        <v>1069</v>
      </c>
      <c r="N128" s="1" t="str">
        <f>IF(T127="","",T127&amp;"&amp;br;")&amp;IF(R127=0,"",R127)</f>
        <v>Emerge 2.&amp;br;When this creature enters the battlefield, one support gem your opponent controls is Destroyed.</v>
      </c>
      <c r="O128" s="1" t="s">
        <v>1069</v>
      </c>
      <c r="Q128" s="9" t="s">
        <v>12</v>
      </c>
      <c r="R128" s="10" t="str">
        <f>IF(INDEX(AX:AX,W122+1)="",0,INDEX(AX:AX,W122+1)&amp;"/"&amp;INDEX(AY:AY,W122+1))</f>
        <v>6/5</v>
      </c>
      <c r="S128" s="11"/>
      <c r="T128" s="11"/>
      <c r="U128" s="11"/>
      <c r="V128" s="12"/>
      <c r="W128" s="16"/>
      <c r="X128" s="9"/>
      <c r="Y128" s="28"/>
      <c r="Z128" s="28"/>
      <c r="AA128" s="29"/>
      <c r="BF128" s="9" t="s">
        <v>1049</v>
      </c>
      <c r="BG128" s="1">
        <v>127</v>
      </c>
    </row>
    <row r="129" spans="1:59">
      <c r="A129" s="1" t="str">
        <f t="shared" si="18"/>
        <v>|PT|&gt;|6/5|シールド数|&gt;||</v>
      </c>
      <c r="B129" s="1" t="s">
        <v>1049</v>
      </c>
      <c r="C129" s="1" t="s">
        <v>1069</v>
      </c>
      <c r="D129" s="1" t="s">
        <v>12</v>
      </c>
      <c r="E129" s="1" t="s">
        <v>1069</v>
      </c>
      <c r="F129" s="1" t="s">
        <v>1083</v>
      </c>
      <c r="G129" s="1" t="s">
        <v>1069</v>
      </c>
      <c r="H129" s="1" t="str">
        <f>IF(R128=0,"",R128)</f>
        <v>6/5</v>
      </c>
      <c r="I129" s="1" t="s">
        <v>1069</v>
      </c>
      <c r="J129" s="1" t="s">
        <v>1092</v>
      </c>
      <c r="K129" s="1" t="s">
        <v>1069</v>
      </c>
      <c r="L129" s="1" t="s">
        <v>1083</v>
      </c>
      <c r="M129" s="1" t="s">
        <v>1069</v>
      </c>
      <c r="N129" s="1" t="str">
        <f>IF(R129=0,"",R129)</f>
        <v/>
      </c>
      <c r="O129" s="1" t="s">
        <v>1069</v>
      </c>
      <c r="Q129" s="17" t="s">
        <v>13</v>
      </c>
      <c r="R129" s="10">
        <f>INDEX(AW:AW,W122+1)</f>
        <v>0</v>
      </c>
      <c r="S129" s="18"/>
      <c r="T129" s="18"/>
      <c r="U129" s="18"/>
      <c r="V129" s="19"/>
      <c r="W129" s="20"/>
      <c r="X129" s="21"/>
      <c r="Y129" s="31"/>
      <c r="Z129" s="31"/>
      <c r="AA129" s="32"/>
      <c r="BF129" s="9" t="s">
        <v>1049</v>
      </c>
      <c r="BG129" s="1">
        <v>128</v>
      </c>
    </row>
    <row r="130" spans="1:59">
      <c r="A130" s="1" t="str">
        <f t="shared" si="18"/>
        <v>&amp;br;&amp;br;</v>
      </c>
      <c r="B130" s="1" t="s">
        <v>1049</v>
      </c>
      <c r="C130" s="1" t="s">
        <v>1097</v>
      </c>
      <c r="R130" s="1"/>
      <c r="S130" s="1"/>
      <c r="T130" s="1"/>
      <c r="U130" s="1"/>
      <c r="V130" s="1"/>
      <c r="BF130" s="9" t="s">
        <v>1049</v>
      </c>
      <c r="BG130" s="1">
        <v>129</v>
      </c>
    </row>
    <row r="131" spans="1:59">
      <c r="A131" s="1" t="str">
        <f t="shared" si="18"/>
        <v>#back(text=戻る,left)</v>
      </c>
      <c r="B131" s="1" t="s">
        <v>1049</v>
      </c>
      <c r="C131" s="1" t="s">
        <v>1100</v>
      </c>
      <c r="R131" s="1"/>
      <c r="S131" s="1"/>
      <c r="T131" s="1"/>
      <c r="U131" s="1"/>
      <c r="V131" s="1"/>
      <c r="BF131" s="9" t="s">
        <v>1049</v>
      </c>
      <c r="BG131" s="1">
        <v>130</v>
      </c>
    </row>
    <row r="132" spans="1:59">
      <c r="A132" s="1" t="str">
        <f t="shared" si="18"/>
        <v>&amp;br;</v>
      </c>
      <c r="B132" s="1" t="s">
        <v>1049</v>
      </c>
      <c r="C132" s="1" t="s">
        <v>1048</v>
      </c>
      <c r="R132" s="1"/>
      <c r="S132" s="1"/>
      <c r="T132" s="1"/>
      <c r="U132" s="1"/>
      <c r="V132" s="1"/>
      <c r="BF132" s="9" t="s">
        <v>1049</v>
      </c>
      <c r="BG132" s="1">
        <v>131</v>
      </c>
    </row>
    <row r="133" spans="1:59">
      <c r="A133" s="1" t="str">
        <f t="shared" si="18"/>
        <v>#comment(above,nsize=[15],size=[30],num=[10])</v>
      </c>
      <c r="B133" s="1" t="s">
        <v>1049</v>
      </c>
      <c r="C133" s="1" t="s">
        <v>1108</v>
      </c>
      <c r="R133" s="1"/>
      <c r="S133" s="1"/>
      <c r="T133" s="1"/>
      <c r="U133" s="1"/>
      <c r="V133" s="1"/>
      <c r="BF133" s="9" t="s">
        <v>1049</v>
      </c>
      <c r="BG133" s="1">
        <v>132</v>
      </c>
    </row>
    <row r="134" spans="1:59">
      <c r="A134" s="1" t="str">
        <f t="shared" ref="A134:A197" si="29">CONCATENATE(C134,D134,E134,F134,G134,H134,I134,J134,K134,L134,M134,N134,O134,P134)</f>
        <v>&amp;br;&amp;br;</v>
      </c>
      <c r="B134" s="1" t="s">
        <v>1049</v>
      </c>
      <c r="C134" s="1" t="s">
        <v>1097</v>
      </c>
      <c r="R134" s="1"/>
      <c r="S134" s="1"/>
      <c r="T134" s="1"/>
      <c r="U134" s="1"/>
      <c r="V134" s="1"/>
      <c r="BF134" s="9" t="s">
        <v>1049</v>
      </c>
      <c r="BG134" s="1">
        <v>133</v>
      </c>
    </row>
    <row r="135" spans="1:59">
      <c r="A135" s="1" t="str">
        <f t="shared" si="29"/>
        <v/>
      </c>
      <c r="B135" s="1" t="s">
        <v>1049</v>
      </c>
      <c r="Q135" s="5"/>
      <c r="R135" s="6"/>
      <c r="S135" s="6"/>
      <c r="T135" s="6"/>
      <c r="U135" s="6"/>
      <c r="V135" s="7"/>
      <c r="W135" s="8">
        <v>11</v>
      </c>
      <c r="X135" s="5"/>
      <c r="Y135" s="26"/>
      <c r="Z135" s="26"/>
      <c r="AA135" s="27"/>
      <c r="BF135" s="9" t="s">
        <v>1049</v>
      </c>
      <c r="BG135" s="1">
        <v>134</v>
      </c>
    </row>
    <row r="136" spans="1:59">
      <c r="A136" s="1" t="str">
        <f t="shared" si="29"/>
        <v>*溺墓のビヒモス/Drownyard Behemoth</v>
      </c>
      <c r="B136" s="1" t="s">
        <v>1049</v>
      </c>
      <c r="C136" s="1" t="str">
        <f>"*"&amp;R136&amp;"/"&amp;T136</f>
        <v>*溺墓のビヒモス/Drownyard Behemoth</v>
      </c>
      <c r="Q136" s="9" t="s">
        <v>3</v>
      </c>
      <c r="R136" s="10" t="str">
        <f>INDEX(AJ:AJ,W135+1)</f>
        <v>溺墓のビヒモス</v>
      </c>
      <c r="S136" s="11" t="s">
        <v>4</v>
      </c>
      <c r="T136" s="10" t="str">
        <f>INDEX(AK:AK,W135+1)</f>
        <v>Drownyard Behemoth</v>
      </c>
      <c r="U136" s="11"/>
      <c r="V136" s="12"/>
      <c r="W136" s="13"/>
      <c r="X136" s="9"/>
      <c r="Y136" s="28"/>
      <c r="Z136" s="28"/>
      <c r="AA136" s="29"/>
      <c r="BF136" s="9" t="s">
        <v>1049</v>
      </c>
      <c r="BG136" s="1">
        <v>135</v>
      </c>
    </row>
    <row r="137" spans="1:59">
      <c r="A137" s="1" t="str">
        <f t="shared" si="29"/>
        <v>|LEFT:80|LEFT:100|LEFT:100|LEFT:100|LEFT:100|LEFT:100|c</v>
      </c>
      <c r="B137" s="1" t="s">
        <v>1049</v>
      </c>
      <c r="C137" s="1" t="s">
        <v>1069</v>
      </c>
      <c r="D137" s="3" t="str">
        <f>$Q$1</f>
        <v>LEFT:80</v>
      </c>
      <c r="E137" s="3" t="s">
        <v>1069</v>
      </c>
      <c r="F137" s="3" t="str">
        <f t="shared" ref="F137:J137" si="30">$R$1</f>
        <v>LEFT:100</v>
      </c>
      <c r="G137" s="3" t="s">
        <v>1069</v>
      </c>
      <c r="H137" s="3" t="str">
        <f t="shared" si="30"/>
        <v>LEFT:100</v>
      </c>
      <c r="I137" s="3" t="s">
        <v>1069</v>
      </c>
      <c r="J137" s="3" t="str">
        <f t="shared" si="30"/>
        <v>LEFT:100</v>
      </c>
      <c r="K137" s="3" t="s">
        <v>1069</v>
      </c>
      <c r="L137" s="3" t="str">
        <f>$R$1</f>
        <v>LEFT:100</v>
      </c>
      <c r="M137" s="3" t="s">
        <v>1069</v>
      </c>
      <c r="N137" s="3" t="str">
        <f>$R$1</f>
        <v>LEFT:100</v>
      </c>
      <c r="O137" s="1" t="s">
        <v>1069</v>
      </c>
      <c r="P137" s="1" t="s">
        <v>1070</v>
      </c>
      <c r="Q137" s="14" t="s">
        <v>0</v>
      </c>
      <c r="R137" s="10" t="str">
        <f>INDEX(AF:AF,W135+1)</f>
        <v>無色</v>
      </c>
      <c r="S137" s="15" t="s">
        <v>1</v>
      </c>
      <c r="T137" s="10" t="str">
        <f>INDEX(AG:AG,W135+1)</f>
        <v>アンコモン</v>
      </c>
      <c r="U137" s="15" t="s">
        <v>2</v>
      </c>
      <c r="V137" s="10">
        <f>INDEX(AI:AI,W135+1)</f>
        <v>16</v>
      </c>
      <c r="W137" s="16"/>
      <c r="X137" s="10" t="str">
        <f>INDEX(AQ:AQ,W135+1)</f>
        <v>呪禁</v>
      </c>
      <c r="Y137" s="28"/>
      <c r="Z137" s="28"/>
      <c r="AA137" s="29"/>
      <c r="BF137" s="9" t="s">
        <v>1049</v>
      </c>
      <c r="BG137" s="1">
        <v>136</v>
      </c>
    </row>
    <row r="138" spans="1:59">
      <c r="A138" s="1" t="str">
        <f t="shared" si="29"/>
        <v>|色|無色|レアリティ|アンコモン|マナコスト|16|</v>
      </c>
      <c r="B138" s="1" t="s">
        <v>1049</v>
      </c>
      <c r="C138" s="1" t="s">
        <v>1069</v>
      </c>
      <c r="D138" s="4" t="s">
        <v>0</v>
      </c>
      <c r="E138" s="1" t="s">
        <v>1069</v>
      </c>
      <c r="F138" s="1" t="str">
        <f>IF(R137=0,"",R137)</f>
        <v>無色</v>
      </c>
      <c r="G138" s="1" t="s">
        <v>1069</v>
      </c>
      <c r="H138" s="4" t="s">
        <v>1073</v>
      </c>
      <c r="I138" s="1" t="s">
        <v>1069</v>
      </c>
      <c r="J138" s="1" t="str">
        <f>IF(T137=0,"",T137)</f>
        <v>アンコモン</v>
      </c>
      <c r="K138" s="1" t="s">
        <v>1069</v>
      </c>
      <c r="L138" s="4" t="s">
        <v>1074</v>
      </c>
      <c r="M138" s="1" t="s">
        <v>1069</v>
      </c>
      <c r="N138" s="1">
        <f>IF(V137=0,"",V137)</f>
        <v>16</v>
      </c>
      <c r="O138" s="1" t="s">
        <v>1069</v>
      </c>
      <c r="Q138" s="9" t="s">
        <v>5</v>
      </c>
      <c r="R138" s="10" t="str">
        <f>INDEX(AL:AL,W135+1)</f>
        <v>クリーチャー</v>
      </c>
      <c r="S138" s="15" t="s">
        <v>1075</v>
      </c>
      <c r="T138" s="10" t="str">
        <f>INDEX(AN:AN,W135+1)</f>
        <v>エルドラージ</v>
      </c>
      <c r="U138" s="10">
        <f>INDEX(AO:AO,W135+1)</f>
        <v>0</v>
      </c>
      <c r="V138" s="10">
        <f>INDEX(AP:AP,W135+1)</f>
        <v>0</v>
      </c>
      <c r="W138" s="16"/>
      <c r="X138" s="10" t="str">
        <f>INDEX(AZ:AZ,W135+1)</f>
        <v>呪禁</v>
      </c>
      <c r="Y138" s="10" t="str">
        <f>INDEX(BA:BA,W135+1)</f>
        <v/>
      </c>
      <c r="Z138" s="10" t="str">
        <f>INDEX(BB:BB,W135+1)</f>
        <v/>
      </c>
      <c r="AA138" s="10">
        <f>INDEX(BC:BC,W135+1)</f>
        <v>0</v>
      </c>
      <c r="BF138" s="9" t="s">
        <v>1049</v>
      </c>
      <c r="BG138" s="1">
        <v>137</v>
      </c>
    </row>
    <row r="139" spans="1:59">
      <c r="A139" s="1" t="str">
        <f t="shared" si="29"/>
        <v>|種別|クリーチャー|サブタイプ|エルドラージ|||</v>
      </c>
      <c r="B139" s="1" t="s">
        <v>1049</v>
      </c>
      <c r="C139" s="1" t="s">
        <v>1069</v>
      </c>
      <c r="D139" s="4" t="s">
        <v>5</v>
      </c>
      <c r="E139" s="1" t="s">
        <v>1069</v>
      </c>
      <c r="F139" s="1" t="str">
        <f>IF(R138=0,"",R138)</f>
        <v>クリーチャー</v>
      </c>
      <c r="G139" s="1" t="s">
        <v>1069</v>
      </c>
      <c r="H139" s="4" t="s">
        <v>1078</v>
      </c>
      <c r="I139" s="1" t="s">
        <v>1069</v>
      </c>
      <c r="J139" s="1" t="str">
        <f>IF(T138=0,"",T138)</f>
        <v>エルドラージ</v>
      </c>
      <c r="K139" s="1" t="s">
        <v>1069</v>
      </c>
      <c r="L139" s="1" t="str">
        <f>IF(U138=0,"",U138)</f>
        <v/>
      </c>
      <c r="M139" s="1" t="s">
        <v>1069</v>
      </c>
      <c r="N139" s="1" t="str">
        <f>IF(V138=0,"",V138)</f>
        <v/>
      </c>
      <c r="O139" s="1" t="s">
        <v>1069</v>
      </c>
      <c r="Q139" s="9" t="s">
        <v>1079</v>
      </c>
      <c r="R139" s="10" t="str">
        <f>INDEX(BD:BD,W135+1)</f>
        <v>呪禁&amp;br;現出2</v>
      </c>
      <c r="S139" s="11"/>
      <c r="T139" s="11"/>
      <c r="U139" s="11"/>
      <c r="V139" s="12"/>
      <c r="W139" s="16"/>
      <c r="X139" s="8"/>
      <c r="Y139" s="8"/>
      <c r="Z139" s="8"/>
      <c r="AA139" s="30"/>
      <c r="BF139" s="9" t="s">
        <v>1049</v>
      </c>
      <c r="BG139" s="1">
        <v>138</v>
      </c>
    </row>
    <row r="140" spans="1:59">
      <c r="A140" s="1" t="str">
        <f t="shared" si="29"/>
        <v>|テキスト|&gt;|&gt;|&gt;|&gt;|呪禁&amp;br;現出2|</v>
      </c>
      <c r="B140" s="1" t="s">
        <v>1049</v>
      </c>
      <c r="C140" s="1" t="s">
        <v>1069</v>
      </c>
      <c r="D140" s="4" t="s">
        <v>1079</v>
      </c>
      <c r="E140" s="1" t="s">
        <v>1069</v>
      </c>
      <c r="F140" s="4" t="s">
        <v>1083</v>
      </c>
      <c r="G140" s="1" t="s">
        <v>1069</v>
      </c>
      <c r="H140" s="4" t="s">
        <v>1083</v>
      </c>
      <c r="I140" s="1" t="s">
        <v>1069</v>
      </c>
      <c r="J140" s="4" t="s">
        <v>1083</v>
      </c>
      <c r="K140" s="1" t="s">
        <v>1069</v>
      </c>
      <c r="L140" s="4" t="s">
        <v>1083</v>
      </c>
      <c r="M140" s="1" t="s">
        <v>1069</v>
      </c>
      <c r="N140" s="1" t="str">
        <f>IF(R139=0,"",R139)</f>
        <v>呪禁&amp;br;現出2</v>
      </c>
      <c r="O140" s="1" t="s">
        <v>1069</v>
      </c>
      <c r="Q140" s="14" t="s">
        <v>21</v>
      </c>
      <c r="R140" s="10" t="str">
        <f>INDEX(BE:BE,W135+1)</f>
        <v>Emerge 2.</v>
      </c>
      <c r="S140" s="11" t="s">
        <v>1173</v>
      </c>
      <c r="T140" s="10" t="str">
        <f>IF(X140="","",X140&amp;IF(Y140="",""," "&amp;Y140)&amp;IF(Z140="",""," "&amp;Z140)&amp;IF(AA140="",""," "&amp;AA140))</f>
        <v>Hexproof  </v>
      </c>
      <c r="U140" s="11"/>
      <c r="V140" s="12"/>
      <c r="W140" s="16" t="s">
        <v>1084</v>
      </c>
      <c r="X140" s="9" t="str">
        <f t="shared" ref="X140:AA140" si="31">IF(ISERROR(IF(LEN(X139)&gt;1,X139,VLOOKUP(X138,$AC:$AD,2,FALSE))),"",IF(LEN(X139)&gt;1,X139,VLOOKUP(X138,$AC:$AD,2,FALSE)))</f>
        <v>Hexproof</v>
      </c>
      <c r="Y140" s="9" t="str">
        <f t="shared" si="31"/>
        <v/>
      </c>
      <c r="Z140" s="9" t="str">
        <f t="shared" si="31"/>
        <v/>
      </c>
      <c r="AA140" s="9" t="str">
        <f t="shared" si="31"/>
        <v> </v>
      </c>
      <c r="BF140" s="9" t="s">
        <v>1049</v>
      </c>
      <c r="BG140" s="1">
        <v>139</v>
      </c>
    </row>
    <row r="141" spans="1:59">
      <c r="A141" s="1" t="str">
        <f t="shared" si="29"/>
        <v>|英テキスト|&gt;|&gt;|&gt;|&gt;|Hexproof  &amp;br;Emerge 2.|</v>
      </c>
      <c r="B141" s="1" t="s">
        <v>1049</v>
      </c>
      <c r="C141" s="1" t="s">
        <v>1069</v>
      </c>
      <c r="D141" s="4" t="s">
        <v>1087</v>
      </c>
      <c r="E141" s="1" t="s">
        <v>1069</v>
      </c>
      <c r="F141" s="4" t="s">
        <v>1083</v>
      </c>
      <c r="G141" s="1" t="s">
        <v>1069</v>
      </c>
      <c r="H141" s="4" t="s">
        <v>1083</v>
      </c>
      <c r="I141" s="1" t="s">
        <v>1069</v>
      </c>
      <c r="J141" s="4" t="s">
        <v>1083</v>
      </c>
      <c r="K141" s="1" t="s">
        <v>1069</v>
      </c>
      <c r="L141" s="4" t="s">
        <v>1083</v>
      </c>
      <c r="M141" s="1" t="s">
        <v>1069</v>
      </c>
      <c r="N141" s="1" t="str">
        <f>IF(T140="","",T140&amp;"&amp;br;")&amp;IF(R140=0,"",R140)</f>
        <v>Hexproof  &amp;br;Emerge 2.</v>
      </c>
      <c r="O141" s="1" t="s">
        <v>1069</v>
      </c>
      <c r="Q141" s="9" t="s">
        <v>12</v>
      </c>
      <c r="R141" s="10" t="str">
        <f>IF(INDEX(AX:AX,W135+1)="",0,INDEX(AX:AX,W135+1)&amp;"/"&amp;INDEX(AY:AY,W135+1))</f>
        <v>5/7</v>
      </c>
      <c r="S141" s="11"/>
      <c r="T141" s="11"/>
      <c r="U141" s="11"/>
      <c r="V141" s="12"/>
      <c r="W141" s="16"/>
      <c r="X141" s="9"/>
      <c r="Y141" s="28"/>
      <c r="Z141" s="28"/>
      <c r="AA141" s="29"/>
      <c r="BF141" s="9" t="s">
        <v>1049</v>
      </c>
      <c r="BG141" s="1">
        <v>140</v>
      </c>
    </row>
    <row r="142" spans="1:59">
      <c r="A142" s="1" t="str">
        <f t="shared" si="29"/>
        <v>|PT|&gt;|5/7|シールド数|&gt;||</v>
      </c>
      <c r="B142" s="1" t="s">
        <v>1049</v>
      </c>
      <c r="C142" s="1" t="s">
        <v>1069</v>
      </c>
      <c r="D142" s="1" t="s">
        <v>12</v>
      </c>
      <c r="E142" s="1" t="s">
        <v>1069</v>
      </c>
      <c r="F142" s="1" t="s">
        <v>1083</v>
      </c>
      <c r="G142" s="1" t="s">
        <v>1069</v>
      </c>
      <c r="H142" s="1" t="str">
        <f>IF(R141=0,"",R141)</f>
        <v>5/7</v>
      </c>
      <c r="I142" s="1" t="s">
        <v>1069</v>
      </c>
      <c r="J142" s="1" t="s">
        <v>1092</v>
      </c>
      <c r="K142" s="1" t="s">
        <v>1069</v>
      </c>
      <c r="L142" s="1" t="s">
        <v>1083</v>
      </c>
      <c r="M142" s="1" t="s">
        <v>1069</v>
      </c>
      <c r="N142" s="1" t="str">
        <f>IF(R142=0,"",R142)</f>
        <v/>
      </c>
      <c r="O142" s="1" t="s">
        <v>1069</v>
      </c>
      <c r="Q142" s="17" t="s">
        <v>13</v>
      </c>
      <c r="R142" s="10">
        <f>INDEX(AW:AW,W135+1)</f>
        <v>0</v>
      </c>
      <c r="S142" s="18"/>
      <c r="T142" s="18"/>
      <c r="U142" s="18"/>
      <c r="V142" s="19"/>
      <c r="W142" s="20"/>
      <c r="X142" s="21"/>
      <c r="Y142" s="31"/>
      <c r="Z142" s="31"/>
      <c r="AA142" s="32"/>
      <c r="BF142" s="9" t="s">
        <v>1049</v>
      </c>
      <c r="BG142" s="1">
        <v>141</v>
      </c>
    </row>
    <row r="143" spans="1:59">
      <c r="A143" s="1" t="str">
        <f t="shared" si="29"/>
        <v>&amp;br;&amp;br;</v>
      </c>
      <c r="B143" s="1" t="s">
        <v>1049</v>
      </c>
      <c r="C143" s="1" t="s">
        <v>1097</v>
      </c>
      <c r="R143" s="1"/>
      <c r="S143" s="1"/>
      <c r="T143" s="1"/>
      <c r="U143" s="1"/>
      <c r="V143" s="1"/>
      <c r="BF143" s="9" t="s">
        <v>1049</v>
      </c>
      <c r="BG143" s="1">
        <v>142</v>
      </c>
    </row>
    <row r="144" spans="1:59">
      <c r="A144" s="1" t="str">
        <f t="shared" si="29"/>
        <v>#back(text=戻る,left)</v>
      </c>
      <c r="B144" s="1" t="s">
        <v>1049</v>
      </c>
      <c r="C144" s="1" t="s">
        <v>1100</v>
      </c>
      <c r="R144" s="1"/>
      <c r="S144" s="1"/>
      <c r="T144" s="1"/>
      <c r="U144" s="1"/>
      <c r="V144" s="1"/>
      <c r="BF144" s="9" t="s">
        <v>1049</v>
      </c>
      <c r="BG144" s="1">
        <v>143</v>
      </c>
    </row>
    <row r="145" spans="1:59">
      <c r="A145" s="1" t="str">
        <f t="shared" si="29"/>
        <v>&amp;br;</v>
      </c>
      <c r="B145" s="1" t="s">
        <v>1049</v>
      </c>
      <c r="C145" s="1" t="s">
        <v>1048</v>
      </c>
      <c r="R145" s="1"/>
      <c r="S145" s="1"/>
      <c r="T145" s="1"/>
      <c r="U145" s="1"/>
      <c r="V145" s="1"/>
      <c r="BF145" s="9" t="s">
        <v>1049</v>
      </c>
      <c r="BG145" s="1">
        <v>144</v>
      </c>
    </row>
    <row r="146" spans="1:59">
      <c r="A146" s="1" t="str">
        <f t="shared" si="29"/>
        <v>#comment(above,nsize=[15],size=[30],num=[10])</v>
      </c>
      <c r="B146" s="1" t="s">
        <v>1049</v>
      </c>
      <c r="C146" s="1" t="s">
        <v>1108</v>
      </c>
      <c r="R146" s="1"/>
      <c r="S146" s="1"/>
      <c r="T146" s="1"/>
      <c r="U146" s="1"/>
      <c r="V146" s="1"/>
      <c r="BF146" s="9" t="s">
        <v>1049</v>
      </c>
      <c r="BG146" s="1">
        <v>145</v>
      </c>
    </row>
    <row r="147" spans="1:59">
      <c r="A147" s="1" t="str">
        <f t="shared" si="29"/>
        <v>&amp;br;&amp;br;</v>
      </c>
      <c r="B147" s="1" t="s">
        <v>1049</v>
      </c>
      <c r="C147" s="1" t="s">
        <v>1097</v>
      </c>
      <c r="R147" s="1"/>
      <c r="S147" s="1"/>
      <c r="T147" s="1"/>
      <c r="U147" s="1"/>
      <c r="V147" s="1"/>
      <c r="BF147" s="9" t="s">
        <v>1049</v>
      </c>
      <c r="BG147" s="1">
        <v>146</v>
      </c>
    </row>
    <row r="148" spans="1:59">
      <c r="A148" s="1" t="str">
        <f t="shared" si="29"/>
        <v/>
      </c>
      <c r="B148" s="1" t="s">
        <v>1049</v>
      </c>
      <c r="Q148" s="5"/>
      <c r="R148" s="6"/>
      <c r="S148" s="6"/>
      <c r="T148" s="6"/>
      <c r="U148" s="6"/>
      <c r="V148" s="7"/>
      <c r="W148" s="8">
        <v>12</v>
      </c>
      <c r="X148" s="5"/>
      <c r="Y148" s="26"/>
      <c r="Z148" s="26"/>
      <c r="AA148" s="27"/>
      <c r="BF148" s="9" t="s">
        <v>1049</v>
      </c>
      <c r="BG148" s="1">
        <v>147</v>
      </c>
    </row>
    <row r="149" spans="1:59">
      <c r="A149" s="1" t="str">
        <f t="shared" si="29"/>
        <v>*甚だしい大口/Abundant Maw</v>
      </c>
      <c r="B149" s="1" t="s">
        <v>1049</v>
      </c>
      <c r="C149" s="1" t="str">
        <f>"*"&amp;R149&amp;"/"&amp;T149</f>
        <v>*甚だしい大口/Abundant Maw</v>
      </c>
      <c r="Q149" s="9" t="s">
        <v>3</v>
      </c>
      <c r="R149" s="10" t="str">
        <f>INDEX(AJ:AJ,W148+1)</f>
        <v>甚だしい大口</v>
      </c>
      <c r="S149" s="11" t="s">
        <v>4</v>
      </c>
      <c r="T149" s="10" t="str">
        <f>INDEX(AK:AK,W148+1)</f>
        <v>Abundant Maw</v>
      </c>
      <c r="U149" s="11"/>
      <c r="V149" s="12"/>
      <c r="W149" s="13"/>
      <c r="X149" s="9"/>
      <c r="Y149" s="28"/>
      <c r="Z149" s="28"/>
      <c r="AA149" s="29"/>
      <c r="BF149" s="9" t="s">
        <v>1049</v>
      </c>
      <c r="BG149" s="1">
        <v>148</v>
      </c>
    </row>
    <row r="150" spans="1:59">
      <c r="A150" s="1" t="str">
        <f t="shared" si="29"/>
        <v>|LEFT:80|LEFT:100|LEFT:100|LEFT:100|LEFT:100|LEFT:100|c</v>
      </c>
      <c r="B150" s="1" t="s">
        <v>1049</v>
      </c>
      <c r="C150" s="1" t="s">
        <v>1069</v>
      </c>
      <c r="D150" s="3" t="str">
        <f>$Q$1</f>
        <v>LEFT:80</v>
      </c>
      <c r="E150" s="3" t="s">
        <v>1069</v>
      </c>
      <c r="F150" s="3" t="str">
        <f t="shared" ref="F150:J150" si="32">$R$1</f>
        <v>LEFT:100</v>
      </c>
      <c r="G150" s="3" t="s">
        <v>1069</v>
      </c>
      <c r="H150" s="3" t="str">
        <f t="shared" si="32"/>
        <v>LEFT:100</v>
      </c>
      <c r="I150" s="3" t="s">
        <v>1069</v>
      </c>
      <c r="J150" s="3" t="str">
        <f t="shared" si="32"/>
        <v>LEFT:100</v>
      </c>
      <c r="K150" s="3" t="s">
        <v>1069</v>
      </c>
      <c r="L150" s="3" t="str">
        <f>$R$1</f>
        <v>LEFT:100</v>
      </c>
      <c r="M150" s="3" t="s">
        <v>1069</v>
      </c>
      <c r="N150" s="3" t="str">
        <f>$R$1</f>
        <v>LEFT:100</v>
      </c>
      <c r="O150" s="1" t="s">
        <v>1069</v>
      </c>
      <c r="P150" s="1" t="s">
        <v>1070</v>
      </c>
      <c r="Q150" s="14" t="s">
        <v>0</v>
      </c>
      <c r="R150" s="10" t="str">
        <f>INDEX(AF:AF,W148+1)</f>
        <v>無色</v>
      </c>
      <c r="S150" s="15" t="s">
        <v>1</v>
      </c>
      <c r="T150" s="10" t="str">
        <f>INDEX(AG:AG,W148+1)</f>
        <v>アンコモン</v>
      </c>
      <c r="U150" s="15" t="s">
        <v>2</v>
      </c>
      <c r="V150" s="10">
        <f>INDEX(AI:AI,W148+1)</f>
        <v>23</v>
      </c>
      <c r="W150" s="16"/>
      <c r="X150" s="10" t="str">
        <f>INDEX(AQ:AQ,W148+1)</f>
        <v>現出3</v>
      </c>
      <c r="Y150" s="28"/>
      <c r="Z150" s="28"/>
      <c r="AA150" s="29"/>
      <c r="BF150" s="9" t="s">
        <v>1049</v>
      </c>
      <c r="BG150" s="1">
        <v>149</v>
      </c>
    </row>
    <row r="151" spans="1:59">
      <c r="A151" s="1" t="str">
        <f t="shared" si="29"/>
        <v>|色|無色|レアリティ|アンコモン|マナコスト|23|</v>
      </c>
      <c r="B151" s="1" t="s">
        <v>1049</v>
      </c>
      <c r="C151" s="1" t="s">
        <v>1069</v>
      </c>
      <c r="D151" s="4" t="s">
        <v>0</v>
      </c>
      <c r="E151" s="1" t="s">
        <v>1069</v>
      </c>
      <c r="F151" s="1" t="str">
        <f>IF(R150=0,"",R150)</f>
        <v>無色</v>
      </c>
      <c r="G151" s="1" t="s">
        <v>1069</v>
      </c>
      <c r="H151" s="4" t="s">
        <v>1073</v>
      </c>
      <c r="I151" s="1" t="s">
        <v>1069</v>
      </c>
      <c r="J151" s="1" t="str">
        <f>IF(T150=0,"",T150)</f>
        <v>アンコモン</v>
      </c>
      <c r="K151" s="1" t="s">
        <v>1069</v>
      </c>
      <c r="L151" s="4" t="s">
        <v>1074</v>
      </c>
      <c r="M151" s="1" t="s">
        <v>1069</v>
      </c>
      <c r="N151" s="1">
        <f>IF(V150=0,"",V150)</f>
        <v>23</v>
      </c>
      <c r="O151" s="1" t="s">
        <v>1069</v>
      </c>
      <c r="Q151" s="9" t="s">
        <v>5</v>
      </c>
      <c r="R151" s="10" t="str">
        <f>INDEX(AL:AL,W148+1)</f>
        <v>クリーチャー</v>
      </c>
      <c r="S151" s="15" t="s">
        <v>1075</v>
      </c>
      <c r="T151" s="10" t="str">
        <f>INDEX(AN:AN,W148+1)</f>
        <v>エルドラージ</v>
      </c>
      <c r="U151" s="10">
        <f>INDEX(AO:AO,W148+1)</f>
        <v>0</v>
      </c>
      <c r="V151" s="10">
        <f>INDEX(AP:AP,W148+1)</f>
        <v>0</v>
      </c>
      <c r="W151" s="16"/>
      <c r="X151" s="10" t="str">
        <f>INDEX(AZ:AZ,W148+1)</f>
        <v>現出</v>
      </c>
      <c r="Y151" s="10" t="str">
        <f>INDEX(BA:BA,W148+1)</f>
        <v/>
      </c>
      <c r="Z151" s="10" t="str">
        <f>INDEX(BB:BB,W148+1)</f>
        <v/>
      </c>
      <c r="AA151" s="10">
        <f>INDEX(BC:BC,W148+1)</f>
        <v>0</v>
      </c>
      <c r="BF151" s="9" t="s">
        <v>1049</v>
      </c>
      <c r="BG151" s="1">
        <v>150</v>
      </c>
    </row>
    <row r="152" spans="1:59">
      <c r="A152" s="1" t="str">
        <f t="shared" si="29"/>
        <v>|種別|クリーチャー|サブタイプ|エルドラージ|||</v>
      </c>
      <c r="B152" s="1" t="s">
        <v>1049</v>
      </c>
      <c r="C152" s="1" t="s">
        <v>1069</v>
      </c>
      <c r="D152" s="4" t="s">
        <v>5</v>
      </c>
      <c r="E152" s="1" t="s">
        <v>1069</v>
      </c>
      <c r="F152" s="1" t="str">
        <f>IF(R151=0,"",R151)</f>
        <v>クリーチャー</v>
      </c>
      <c r="G152" s="1" t="s">
        <v>1069</v>
      </c>
      <c r="H152" s="4" t="s">
        <v>1078</v>
      </c>
      <c r="I152" s="1" t="s">
        <v>1069</v>
      </c>
      <c r="J152" s="1" t="str">
        <f>IF(T151=0,"",T151)</f>
        <v>エルドラージ</v>
      </c>
      <c r="K152" s="1" t="s">
        <v>1069</v>
      </c>
      <c r="L152" s="1" t="str">
        <f>IF(U151=0,"",U151)</f>
        <v/>
      </c>
      <c r="M152" s="1" t="s">
        <v>1069</v>
      </c>
      <c r="N152" s="1" t="str">
        <f>IF(V151=0,"",V151)</f>
        <v/>
      </c>
      <c r="O152" s="1" t="s">
        <v>1069</v>
      </c>
      <c r="Q152" s="9" t="s">
        <v>1079</v>
      </c>
      <c r="R152" s="10" t="str">
        <f>INDEX(BD:BD,W148+1)</f>
        <v>現出3&amp;br;このクリーチャーが戦場に出たとき、対戦相手は3点のダメージを受け、あなたは3点のライフを得る。</v>
      </c>
      <c r="S152" s="11"/>
      <c r="T152" s="11"/>
      <c r="U152" s="11"/>
      <c r="V152" s="12"/>
      <c r="W152" s="16"/>
      <c r="X152" s="8"/>
      <c r="Y152" s="8"/>
      <c r="Z152" s="8"/>
      <c r="AA152" s="30"/>
      <c r="BF152" s="9" t="s">
        <v>1049</v>
      </c>
      <c r="BG152" s="1">
        <v>151</v>
      </c>
    </row>
    <row r="153" spans="1:59">
      <c r="A153" s="1" t="str">
        <f t="shared" si="29"/>
        <v>|テキスト|&gt;|&gt;|&gt;|&gt;|現出3&amp;br;このクリーチャーが戦場に出たとき、対戦相手は3点のダメージを受け、あなたは3点のライフを得る。|</v>
      </c>
      <c r="B153" s="1" t="s">
        <v>1049</v>
      </c>
      <c r="C153" s="1" t="s">
        <v>1069</v>
      </c>
      <c r="D153" s="4" t="s">
        <v>1079</v>
      </c>
      <c r="E153" s="1" t="s">
        <v>1069</v>
      </c>
      <c r="F153" s="4" t="s">
        <v>1083</v>
      </c>
      <c r="G153" s="1" t="s">
        <v>1069</v>
      </c>
      <c r="H153" s="4" t="s">
        <v>1083</v>
      </c>
      <c r="I153" s="1" t="s">
        <v>1069</v>
      </c>
      <c r="J153" s="4" t="s">
        <v>1083</v>
      </c>
      <c r="K153" s="1" t="s">
        <v>1069</v>
      </c>
      <c r="L153" s="4" t="s">
        <v>1083</v>
      </c>
      <c r="M153" s="1" t="s">
        <v>1069</v>
      </c>
      <c r="N153" s="1" t="str">
        <f>IF(R152=0,"",R152)</f>
        <v>現出3&amp;br;このクリーチャーが戦場に出たとき、対戦相手は3点のダメージを受け、あなたは3点のライフを得る。</v>
      </c>
      <c r="O153" s="1" t="s">
        <v>1069</v>
      </c>
      <c r="Q153" s="14" t="s">
        <v>21</v>
      </c>
      <c r="R153" s="10" t="str">
        <f>INDEX(BE:BE,W148+1)</f>
        <v>Emerge 3.&amp;br;When this creature enters the battlefield, your opponent takes 3 damage and you gain 3 life.</v>
      </c>
      <c r="S153" s="11" t="s">
        <v>1173</v>
      </c>
      <c r="T153" s="10" t="str">
        <f>IF(X153="","",X153&amp;IF(Y153="",""," "&amp;Y153)&amp;IF(Z153="",""," "&amp;Z153)&amp;IF(AA153="",""," "&amp;AA153))</f>
        <v/>
      </c>
      <c r="U153" s="11"/>
      <c r="V153" s="12"/>
      <c r="W153" s="16" t="s">
        <v>1084</v>
      </c>
      <c r="X153" s="9" t="str">
        <f t="shared" ref="X153:AA153" si="33">IF(ISERROR(IF(LEN(X152)&gt;1,X152,VLOOKUP(X151,$AC:$AD,2,FALSE))),"",IF(LEN(X152)&gt;1,X152,VLOOKUP(X151,$AC:$AD,2,FALSE)))</f>
        <v/>
      </c>
      <c r="Y153" s="9" t="str">
        <f t="shared" si="33"/>
        <v/>
      </c>
      <c r="Z153" s="9" t="str">
        <f t="shared" si="33"/>
        <v/>
      </c>
      <c r="AA153" s="9" t="str">
        <f t="shared" si="33"/>
        <v> </v>
      </c>
      <c r="BF153" s="9" t="s">
        <v>1049</v>
      </c>
      <c r="BG153" s="1">
        <v>152</v>
      </c>
    </row>
    <row r="154" spans="1:59">
      <c r="A154" s="1" t="str">
        <f t="shared" si="29"/>
        <v>|英テキスト|&gt;|&gt;|&gt;|&gt;|Emerge 3.&amp;br;When this creature enters the battlefield, your opponent takes 3 damage and you gain 3 life.|</v>
      </c>
      <c r="B154" s="1" t="s">
        <v>1049</v>
      </c>
      <c r="C154" s="1" t="s">
        <v>1069</v>
      </c>
      <c r="D154" s="4" t="s">
        <v>1087</v>
      </c>
      <c r="E154" s="1" t="s">
        <v>1069</v>
      </c>
      <c r="F154" s="4" t="s">
        <v>1083</v>
      </c>
      <c r="G154" s="1" t="s">
        <v>1069</v>
      </c>
      <c r="H154" s="4" t="s">
        <v>1083</v>
      </c>
      <c r="I154" s="1" t="s">
        <v>1069</v>
      </c>
      <c r="J154" s="4" t="s">
        <v>1083</v>
      </c>
      <c r="K154" s="1" t="s">
        <v>1069</v>
      </c>
      <c r="L154" s="4" t="s">
        <v>1083</v>
      </c>
      <c r="M154" s="1" t="s">
        <v>1069</v>
      </c>
      <c r="N154" s="1" t="str">
        <f>IF(T153="","",T153&amp;"&amp;br;")&amp;IF(R153=0,"",R153)</f>
        <v>Emerge 3.&amp;br;When this creature enters the battlefield, your opponent takes 3 damage and you gain 3 life.</v>
      </c>
      <c r="O154" s="1" t="s">
        <v>1069</v>
      </c>
      <c r="Q154" s="9" t="s">
        <v>12</v>
      </c>
      <c r="R154" s="10" t="str">
        <f>IF(INDEX(AX:AX,W148+1)="",0,INDEX(AX:AX,W148+1)&amp;"/"&amp;INDEX(AY:AY,W148+1))</f>
        <v>3/4</v>
      </c>
      <c r="S154" s="11"/>
      <c r="T154" s="11"/>
      <c r="U154" s="11"/>
      <c r="V154" s="12"/>
      <c r="W154" s="16"/>
      <c r="X154" s="9"/>
      <c r="Y154" s="28"/>
      <c r="Z154" s="28"/>
      <c r="AA154" s="29"/>
      <c r="BF154" s="9" t="s">
        <v>1049</v>
      </c>
      <c r="BG154" s="1">
        <v>153</v>
      </c>
    </row>
    <row r="155" spans="1:59">
      <c r="A155" s="1" t="str">
        <f t="shared" si="29"/>
        <v>|PT|&gt;|3/4|シールド数|&gt;||</v>
      </c>
      <c r="B155" s="1" t="s">
        <v>1049</v>
      </c>
      <c r="C155" s="1" t="s">
        <v>1069</v>
      </c>
      <c r="D155" s="1" t="s">
        <v>12</v>
      </c>
      <c r="E155" s="1" t="s">
        <v>1069</v>
      </c>
      <c r="F155" s="1" t="s">
        <v>1083</v>
      </c>
      <c r="G155" s="1" t="s">
        <v>1069</v>
      </c>
      <c r="H155" s="1" t="str">
        <f>IF(R154=0,"",R154)</f>
        <v>3/4</v>
      </c>
      <c r="I155" s="1" t="s">
        <v>1069</v>
      </c>
      <c r="J155" s="1" t="s">
        <v>1092</v>
      </c>
      <c r="K155" s="1" t="s">
        <v>1069</v>
      </c>
      <c r="L155" s="1" t="s">
        <v>1083</v>
      </c>
      <c r="M155" s="1" t="s">
        <v>1069</v>
      </c>
      <c r="N155" s="1" t="str">
        <f>IF(R155=0,"",R155)</f>
        <v/>
      </c>
      <c r="O155" s="1" t="s">
        <v>1069</v>
      </c>
      <c r="Q155" s="17" t="s">
        <v>13</v>
      </c>
      <c r="R155" s="10">
        <f>INDEX(AW:AW,W148+1)</f>
        <v>0</v>
      </c>
      <c r="S155" s="18"/>
      <c r="T155" s="18"/>
      <c r="U155" s="18"/>
      <c r="V155" s="19"/>
      <c r="W155" s="20"/>
      <c r="X155" s="21"/>
      <c r="Y155" s="31"/>
      <c r="Z155" s="31"/>
      <c r="AA155" s="32"/>
      <c r="BF155" s="9" t="s">
        <v>1049</v>
      </c>
      <c r="BG155" s="1">
        <v>154</v>
      </c>
    </row>
    <row r="156" spans="1:59">
      <c r="A156" s="1" t="str">
        <f t="shared" si="29"/>
        <v>&amp;br;&amp;br;</v>
      </c>
      <c r="B156" s="1" t="s">
        <v>1049</v>
      </c>
      <c r="C156" s="1" t="s">
        <v>1097</v>
      </c>
      <c r="R156" s="1"/>
      <c r="S156" s="1"/>
      <c r="T156" s="1"/>
      <c r="U156" s="1"/>
      <c r="V156" s="1"/>
      <c r="BF156" s="9" t="s">
        <v>1049</v>
      </c>
      <c r="BG156" s="1">
        <v>155</v>
      </c>
    </row>
    <row r="157" spans="1:59">
      <c r="A157" s="1" t="str">
        <f t="shared" si="29"/>
        <v>#back(text=戻る,left)</v>
      </c>
      <c r="B157" s="1" t="s">
        <v>1049</v>
      </c>
      <c r="C157" s="1" t="s">
        <v>1100</v>
      </c>
      <c r="R157" s="1"/>
      <c r="S157" s="1"/>
      <c r="T157" s="1"/>
      <c r="U157" s="1"/>
      <c r="V157" s="1"/>
      <c r="BF157" s="9" t="s">
        <v>1049</v>
      </c>
      <c r="BG157" s="1">
        <v>156</v>
      </c>
    </row>
    <row r="158" spans="1:59">
      <c r="A158" s="1" t="str">
        <f t="shared" si="29"/>
        <v>&amp;br;</v>
      </c>
      <c r="B158" s="1" t="s">
        <v>1049</v>
      </c>
      <c r="C158" s="1" t="s">
        <v>1048</v>
      </c>
      <c r="R158" s="1"/>
      <c r="S158" s="1"/>
      <c r="T158" s="1"/>
      <c r="U158" s="1"/>
      <c r="V158" s="1"/>
      <c r="BF158" s="9" t="s">
        <v>1049</v>
      </c>
      <c r="BG158" s="1">
        <v>157</v>
      </c>
    </row>
    <row r="159" spans="1:59">
      <c r="A159" s="1" t="str">
        <f t="shared" si="29"/>
        <v>#comment(above,nsize=[15],size=[30],num=[10])</v>
      </c>
      <c r="B159" s="1" t="s">
        <v>1049</v>
      </c>
      <c r="C159" s="1" t="s">
        <v>1108</v>
      </c>
      <c r="R159" s="1"/>
      <c r="S159" s="1"/>
      <c r="T159" s="1"/>
      <c r="U159" s="1"/>
      <c r="V159" s="1"/>
      <c r="BF159" s="9" t="s">
        <v>1049</v>
      </c>
      <c r="BG159" s="1">
        <v>158</v>
      </c>
    </row>
    <row r="160" spans="1:59">
      <c r="A160" s="1" t="str">
        <f t="shared" si="29"/>
        <v>&amp;br;&amp;br;</v>
      </c>
      <c r="B160" s="1" t="s">
        <v>1049</v>
      </c>
      <c r="C160" s="1" t="s">
        <v>1097</v>
      </c>
      <c r="R160" s="1"/>
      <c r="S160" s="1"/>
      <c r="T160" s="1"/>
      <c r="U160" s="1"/>
      <c r="V160" s="1"/>
      <c r="BF160" s="9" t="s">
        <v>1049</v>
      </c>
      <c r="BG160" s="1">
        <v>159</v>
      </c>
    </row>
    <row r="161" spans="1:59">
      <c r="A161" s="1" t="str">
        <f t="shared" si="29"/>
        <v/>
      </c>
      <c r="B161" s="1" t="s">
        <v>1049</v>
      </c>
      <c r="Q161" s="5"/>
      <c r="R161" s="6"/>
      <c r="S161" s="6"/>
      <c r="T161" s="6"/>
      <c r="U161" s="6"/>
      <c r="V161" s="7"/>
      <c r="W161" s="8">
        <v>13</v>
      </c>
      <c r="X161" s="5"/>
      <c r="Y161" s="26"/>
      <c r="Z161" s="26"/>
      <c r="AA161" s="27"/>
      <c r="BF161" s="9" t="s">
        <v>1049</v>
      </c>
      <c r="BG161" s="1">
        <v>160</v>
      </c>
    </row>
    <row r="162" spans="1:59">
      <c r="A162" s="1" t="str">
        <f t="shared" si="29"/>
        <v>*厄介な船沈め/Vexing Scuttler</v>
      </c>
      <c r="B162" s="1" t="s">
        <v>1049</v>
      </c>
      <c r="C162" s="1" t="str">
        <f>"*"&amp;R162&amp;"/"&amp;T162</f>
        <v>*厄介な船沈め/Vexing Scuttler</v>
      </c>
      <c r="Q162" s="9" t="s">
        <v>3</v>
      </c>
      <c r="R162" s="10" t="str">
        <f>INDEX(AJ:AJ,W161+1)</f>
        <v>厄介な船沈め</v>
      </c>
      <c r="S162" s="11" t="s">
        <v>4</v>
      </c>
      <c r="T162" s="10" t="str">
        <f>INDEX(AK:AK,W161+1)</f>
        <v>Vexing Scuttler</v>
      </c>
      <c r="U162" s="11"/>
      <c r="V162" s="12"/>
      <c r="W162" s="13"/>
      <c r="X162" s="9"/>
      <c r="Y162" s="28"/>
      <c r="Z162" s="28"/>
      <c r="AA162" s="29"/>
      <c r="BF162" s="9" t="s">
        <v>1049</v>
      </c>
      <c r="BG162" s="1">
        <v>161</v>
      </c>
    </row>
    <row r="163" spans="1:59">
      <c r="A163" s="1" t="str">
        <f t="shared" si="29"/>
        <v>|LEFT:80|LEFT:100|LEFT:100|LEFT:100|LEFT:100|LEFT:100|c</v>
      </c>
      <c r="B163" s="1" t="s">
        <v>1049</v>
      </c>
      <c r="C163" s="1" t="s">
        <v>1069</v>
      </c>
      <c r="D163" s="3" t="str">
        <f>$Q$1</f>
        <v>LEFT:80</v>
      </c>
      <c r="E163" s="3" t="s">
        <v>1069</v>
      </c>
      <c r="F163" s="3" t="str">
        <f t="shared" ref="F163:J163" si="34">$R$1</f>
        <v>LEFT:100</v>
      </c>
      <c r="G163" s="3" t="s">
        <v>1069</v>
      </c>
      <c r="H163" s="3" t="str">
        <f t="shared" si="34"/>
        <v>LEFT:100</v>
      </c>
      <c r="I163" s="3" t="s">
        <v>1069</v>
      </c>
      <c r="J163" s="3" t="str">
        <f t="shared" si="34"/>
        <v>LEFT:100</v>
      </c>
      <c r="K163" s="3" t="s">
        <v>1069</v>
      </c>
      <c r="L163" s="3" t="str">
        <f>$R$1</f>
        <v>LEFT:100</v>
      </c>
      <c r="M163" s="3" t="s">
        <v>1069</v>
      </c>
      <c r="N163" s="3" t="str">
        <f>$R$1</f>
        <v>LEFT:100</v>
      </c>
      <c r="O163" s="1" t="s">
        <v>1069</v>
      </c>
      <c r="P163" s="1" t="s">
        <v>1070</v>
      </c>
      <c r="Q163" s="14" t="s">
        <v>0</v>
      </c>
      <c r="R163" s="10" t="str">
        <f>INDEX(AF:AF,W161+1)</f>
        <v>無色</v>
      </c>
      <c r="S163" s="15" t="s">
        <v>1</v>
      </c>
      <c r="T163" s="10" t="str">
        <f>INDEX(AG:AG,W161+1)</f>
        <v>アンコモン</v>
      </c>
      <c r="U163" s="15" t="s">
        <v>2</v>
      </c>
      <c r="V163" s="10">
        <f>INDEX(AI:AI,W161+1)</f>
        <v>14</v>
      </c>
      <c r="W163" s="16"/>
      <c r="X163" s="10" t="str">
        <f>INDEX(AQ:AQ,W161+1)</f>
        <v>現出2</v>
      </c>
      <c r="Y163" s="28"/>
      <c r="Z163" s="28"/>
      <c r="AA163" s="29"/>
      <c r="BF163" s="9" t="s">
        <v>1049</v>
      </c>
      <c r="BG163" s="1">
        <v>162</v>
      </c>
    </row>
    <row r="164" spans="1:59">
      <c r="A164" s="1" t="str">
        <f t="shared" si="29"/>
        <v>|色|無色|レアリティ|アンコモン|マナコスト|14|</v>
      </c>
      <c r="B164" s="1" t="s">
        <v>1049</v>
      </c>
      <c r="C164" s="1" t="s">
        <v>1069</v>
      </c>
      <c r="D164" s="4" t="s">
        <v>0</v>
      </c>
      <c r="E164" s="1" t="s">
        <v>1069</v>
      </c>
      <c r="F164" s="1" t="str">
        <f>IF(R163=0,"",R163)</f>
        <v>無色</v>
      </c>
      <c r="G164" s="1" t="s">
        <v>1069</v>
      </c>
      <c r="H164" s="4" t="s">
        <v>1073</v>
      </c>
      <c r="I164" s="1" t="s">
        <v>1069</v>
      </c>
      <c r="J164" s="1" t="str">
        <f>IF(T163=0,"",T163)</f>
        <v>アンコモン</v>
      </c>
      <c r="K164" s="1" t="s">
        <v>1069</v>
      </c>
      <c r="L164" s="4" t="s">
        <v>1074</v>
      </c>
      <c r="M164" s="1" t="s">
        <v>1069</v>
      </c>
      <c r="N164" s="1">
        <f>IF(V163=0,"",V163)</f>
        <v>14</v>
      </c>
      <c r="O164" s="1" t="s">
        <v>1069</v>
      </c>
      <c r="Q164" s="9" t="s">
        <v>5</v>
      </c>
      <c r="R164" s="10" t="str">
        <f>INDEX(AL:AL,W161+1)</f>
        <v>クリーチャー</v>
      </c>
      <c r="S164" s="15" t="s">
        <v>1075</v>
      </c>
      <c r="T164" s="10" t="str">
        <f>INDEX(AN:AN,W161+1)</f>
        <v>エルドラージ</v>
      </c>
      <c r="U164" s="10">
        <f>INDEX(AO:AO,W161+1)</f>
        <v>0</v>
      </c>
      <c r="V164" s="10">
        <f>INDEX(AP:AP,W161+1)</f>
        <v>0</v>
      </c>
      <c r="W164" s="16"/>
      <c r="X164" s="10" t="str">
        <f>INDEX(AZ:AZ,W161+1)</f>
        <v>現出</v>
      </c>
      <c r="Y164" s="10" t="str">
        <f>INDEX(BA:BA,W161+1)</f>
        <v/>
      </c>
      <c r="Z164" s="10" t="str">
        <f>INDEX(BB:BB,W161+1)</f>
        <v/>
      </c>
      <c r="AA164" s="10">
        <f>INDEX(BC:BC,W161+1)</f>
        <v>0</v>
      </c>
      <c r="BF164" s="9" t="s">
        <v>1049</v>
      </c>
      <c r="BG164" s="1">
        <v>163</v>
      </c>
    </row>
    <row r="165" spans="1:59">
      <c r="A165" s="1" t="str">
        <f t="shared" si="29"/>
        <v>|種別|クリーチャー|サブタイプ|エルドラージ|||</v>
      </c>
      <c r="B165" s="1" t="s">
        <v>1049</v>
      </c>
      <c r="C165" s="1" t="s">
        <v>1069</v>
      </c>
      <c r="D165" s="4" t="s">
        <v>5</v>
      </c>
      <c r="E165" s="1" t="s">
        <v>1069</v>
      </c>
      <c r="F165" s="1" t="str">
        <f>IF(R164=0,"",R164)</f>
        <v>クリーチャー</v>
      </c>
      <c r="G165" s="1" t="s">
        <v>1069</v>
      </c>
      <c r="H165" s="4" t="s">
        <v>1078</v>
      </c>
      <c r="I165" s="1" t="s">
        <v>1069</v>
      </c>
      <c r="J165" s="1" t="str">
        <f>IF(T164=0,"",T164)</f>
        <v>エルドラージ</v>
      </c>
      <c r="K165" s="1" t="s">
        <v>1069</v>
      </c>
      <c r="L165" s="1" t="str">
        <f>IF(U164=0,"",U164)</f>
        <v/>
      </c>
      <c r="M165" s="1" t="s">
        <v>1069</v>
      </c>
      <c r="N165" s="1" t="str">
        <f>IF(V164=0,"",V164)</f>
        <v/>
      </c>
      <c r="O165" s="1" t="s">
        <v>1069</v>
      </c>
      <c r="Q165" s="9" t="s">
        <v>1079</v>
      </c>
      <c r="R165" s="10" t="str">
        <f>INDEX(BD:BD,W161+1)</f>
        <v>現出2&amp;br;このクリーチャーが戦場に出たとき、あなたが最後に唱えた呪文をオーナーの手札に戻す。</v>
      </c>
      <c r="S165" s="11"/>
      <c r="T165" s="11"/>
      <c r="U165" s="11"/>
      <c r="V165" s="12"/>
      <c r="W165" s="16"/>
      <c r="X165" s="8"/>
      <c r="Y165" s="8"/>
      <c r="Z165" s="8"/>
      <c r="AA165" s="30"/>
      <c r="BF165" s="9" t="s">
        <v>1049</v>
      </c>
      <c r="BG165" s="1">
        <v>164</v>
      </c>
    </row>
    <row r="166" spans="1:59">
      <c r="A166" s="1" t="str">
        <f t="shared" si="29"/>
        <v>|テキスト|&gt;|&gt;|&gt;|&gt;|現出2&amp;br;このクリーチャーが戦場に出たとき、あなたが最後に唱えた呪文をオーナーの手札に戻す。|</v>
      </c>
      <c r="B166" s="1" t="s">
        <v>1049</v>
      </c>
      <c r="C166" s="1" t="s">
        <v>1069</v>
      </c>
      <c r="D166" s="4" t="s">
        <v>1079</v>
      </c>
      <c r="E166" s="1" t="s">
        <v>1069</v>
      </c>
      <c r="F166" s="4" t="s">
        <v>1083</v>
      </c>
      <c r="G166" s="1" t="s">
        <v>1069</v>
      </c>
      <c r="H166" s="4" t="s">
        <v>1083</v>
      </c>
      <c r="I166" s="1" t="s">
        <v>1069</v>
      </c>
      <c r="J166" s="4" t="s">
        <v>1083</v>
      </c>
      <c r="K166" s="1" t="s">
        <v>1069</v>
      </c>
      <c r="L166" s="4" t="s">
        <v>1083</v>
      </c>
      <c r="M166" s="1" t="s">
        <v>1069</v>
      </c>
      <c r="N166" s="1" t="str">
        <f>IF(R165=0,"",R165)</f>
        <v>現出2&amp;br;このクリーチャーが戦場に出たとき、あなたが最後に唱えた呪文をオーナーの手札に戻す。</v>
      </c>
      <c r="O166" s="1" t="s">
        <v>1069</v>
      </c>
      <c r="Q166" s="14" t="s">
        <v>21</v>
      </c>
      <c r="R166" s="10" t="str">
        <f>INDEX(BE:BE,W161+1)</f>
        <v>Emerge 2.&amp;br;When this creature enters the battlefield, the last spell you cast is Returned to its owner's hand.</v>
      </c>
      <c r="S166" s="11" t="s">
        <v>1173</v>
      </c>
      <c r="T166" s="10" t="str">
        <f>IF(X166="","",X166&amp;IF(Y166="",""," "&amp;Y166)&amp;IF(Z166="",""," "&amp;Z166)&amp;IF(AA166="",""," "&amp;AA166))</f>
        <v/>
      </c>
      <c r="U166" s="11"/>
      <c r="V166" s="12"/>
      <c r="W166" s="16" t="s">
        <v>1084</v>
      </c>
      <c r="X166" s="9" t="str">
        <f t="shared" ref="X166:AA166" si="35">IF(ISERROR(IF(LEN(X165)&gt;1,X165,VLOOKUP(X164,$AC:$AD,2,FALSE))),"",IF(LEN(X165)&gt;1,X165,VLOOKUP(X164,$AC:$AD,2,FALSE)))</f>
        <v/>
      </c>
      <c r="Y166" s="9" t="str">
        <f t="shared" si="35"/>
        <v/>
      </c>
      <c r="Z166" s="9" t="str">
        <f t="shared" si="35"/>
        <v/>
      </c>
      <c r="AA166" s="9" t="str">
        <f t="shared" si="35"/>
        <v> </v>
      </c>
      <c r="BF166" s="9" t="s">
        <v>1049</v>
      </c>
      <c r="BG166" s="1">
        <v>165</v>
      </c>
    </row>
    <row r="167" spans="1:59">
      <c r="A167" s="1" t="str">
        <f t="shared" si="29"/>
        <v>|英テキスト|&gt;|&gt;|&gt;|&gt;|Emerge 2.&amp;br;When this creature enters the battlefield, the last spell you cast is Returned to its owner's hand.|</v>
      </c>
      <c r="B167" s="1" t="s">
        <v>1049</v>
      </c>
      <c r="C167" s="1" t="s">
        <v>1069</v>
      </c>
      <c r="D167" s="4" t="s">
        <v>1087</v>
      </c>
      <c r="E167" s="1" t="s">
        <v>1069</v>
      </c>
      <c r="F167" s="4" t="s">
        <v>1083</v>
      </c>
      <c r="G167" s="1" t="s">
        <v>1069</v>
      </c>
      <c r="H167" s="4" t="s">
        <v>1083</v>
      </c>
      <c r="I167" s="1" t="s">
        <v>1069</v>
      </c>
      <c r="J167" s="4" t="s">
        <v>1083</v>
      </c>
      <c r="K167" s="1" t="s">
        <v>1069</v>
      </c>
      <c r="L167" s="4" t="s">
        <v>1083</v>
      </c>
      <c r="M167" s="1" t="s">
        <v>1069</v>
      </c>
      <c r="N167" s="1" t="str">
        <f>IF(T166="","",T166&amp;"&amp;br;")&amp;IF(R166=0,"",R166)</f>
        <v>Emerge 2.&amp;br;When this creature enters the battlefield, the last spell you cast is Returned to its owner's hand.</v>
      </c>
      <c r="O167" s="1" t="s">
        <v>1069</v>
      </c>
      <c r="Q167" s="9" t="s">
        <v>12</v>
      </c>
      <c r="R167" s="10" t="str">
        <f>IF(INDEX(AX:AX,W161+1)="",0,INDEX(AX:AX,W161+1)&amp;"/"&amp;INDEX(AY:AY,W161+1))</f>
        <v>4/5</v>
      </c>
      <c r="S167" s="11"/>
      <c r="T167" s="11"/>
      <c r="U167" s="11"/>
      <c r="V167" s="12"/>
      <c r="W167" s="16"/>
      <c r="X167" s="9"/>
      <c r="Y167" s="28"/>
      <c r="Z167" s="28"/>
      <c r="AA167" s="29"/>
      <c r="BF167" s="9" t="s">
        <v>1049</v>
      </c>
      <c r="BG167" s="1">
        <v>166</v>
      </c>
    </row>
    <row r="168" spans="1:59">
      <c r="A168" s="1" t="str">
        <f t="shared" si="29"/>
        <v>|PT|&gt;|4/5|シールド数|&gt;||</v>
      </c>
      <c r="B168" s="1" t="s">
        <v>1049</v>
      </c>
      <c r="C168" s="1" t="s">
        <v>1069</v>
      </c>
      <c r="D168" s="1" t="s">
        <v>12</v>
      </c>
      <c r="E168" s="1" t="s">
        <v>1069</v>
      </c>
      <c r="F168" s="1" t="s">
        <v>1083</v>
      </c>
      <c r="G168" s="1" t="s">
        <v>1069</v>
      </c>
      <c r="H168" s="1" t="str">
        <f>IF(R167=0,"",R167)</f>
        <v>4/5</v>
      </c>
      <c r="I168" s="1" t="s">
        <v>1069</v>
      </c>
      <c r="J168" s="1" t="s">
        <v>1092</v>
      </c>
      <c r="K168" s="1" t="s">
        <v>1069</v>
      </c>
      <c r="L168" s="1" t="s">
        <v>1083</v>
      </c>
      <c r="M168" s="1" t="s">
        <v>1069</v>
      </c>
      <c r="N168" s="1" t="str">
        <f>IF(R168=0,"",R168)</f>
        <v/>
      </c>
      <c r="O168" s="1" t="s">
        <v>1069</v>
      </c>
      <c r="Q168" s="17" t="s">
        <v>13</v>
      </c>
      <c r="R168" s="10">
        <f>INDEX(AW:AW,W161+1)</f>
        <v>0</v>
      </c>
      <c r="S168" s="18"/>
      <c r="T168" s="18"/>
      <c r="U168" s="18"/>
      <c r="V168" s="19"/>
      <c r="W168" s="20"/>
      <c r="X168" s="21"/>
      <c r="Y168" s="31"/>
      <c r="Z168" s="31"/>
      <c r="AA168" s="32"/>
      <c r="BF168" s="9" t="s">
        <v>1049</v>
      </c>
      <c r="BG168" s="1">
        <v>167</v>
      </c>
    </row>
    <row r="169" spans="1:59">
      <c r="A169" s="1" t="str">
        <f t="shared" si="29"/>
        <v>&amp;br;&amp;br;</v>
      </c>
      <c r="B169" s="1" t="s">
        <v>1049</v>
      </c>
      <c r="C169" s="1" t="s">
        <v>1097</v>
      </c>
      <c r="R169" s="1"/>
      <c r="S169" s="1"/>
      <c r="T169" s="1"/>
      <c r="U169" s="1"/>
      <c r="V169" s="1"/>
      <c r="BF169" s="9" t="s">
        <v>1049</v>
      </c>
      <c r="BG169" s="1">
        <v>168</v>
      </c>
    </row>
    <row r="170" spans="1:59">
      <c r="A170" s="1" t="str">
        <f t="shared" si="29"/>
        <v>#back(text=戻る,left)</v>
      </c>
      <c r="B170" s="1" t="s">
        <v>1049</v>
      </c>
      <c r="C170" s="1" t="s">
        <v>1100</v>
      </c>
      <c r="R170" s="1"/>
      <c r="S170" s="1"/>
      <c r="T170" s="1"/>
      <c r="U170" s="1"/>
      <c r="V170" s="1"/>
      <c r="BF170" s="9" t="s">
        <v>1049</v>
      </c>
      <c r="BG170" s="1">
        <v>169</v>
      </c>
    </row>
    <row r="171" spans="1:59">
      <c r="A171" s="1" t="str">
        <f t="shared" si="29"/>
        <v>&amp;br;</v>
      </c>
      <c r="B171" s="1" t="s">
        <v>1049</v>
      </c>
      <c r="C171" s="1" t="s">
        <v>1048</v>
      </c>
      <c r="R171" s="1"/>
      <c r="S171" s="1"/>
      <c r="T171" s="1"/>
      <c r="U171" s="1"/>
      <c r="V171" s="1"/>
      <c r="BF171" s="9" t="s">
        <v>1049</v>
      </c>
      <c r="BG171" s="1">
        <v>170</v>
      </c>
    </row>
    <row r="172" spans="1:59">
      <c r="A172" s="1" t="str">
        <f t="shared" si="29"/>
        <v>#comment(above,nsize=[15],size=[30],num=[10])</v>
      </c>
      <c r="B172" s="1" t="s">
        <v>1049</v>
      </c>
      <c r="C172" s="1" t="s">
        <v>1108</v>
      </c>
      <c r="R172" s="1"/>
      <c r="S172" s="1"/>
      <c r="T172" s="1"/>
      <c r="U172" s="1"/>
      <c r="V172" s="1"/>
      <c r="BF172" s="9" t="s">
        <v>1049</v>
      </c>
      <c r="BG172" s="1">
        <v>171</v>
      </c>
    </row>
    <row r="173" spans="1:59">
      <c r="A173" s="1" t="str">
        <f t="shared" si="29"/>
        <v>&amp;br;&amp;br;</v>
      </c>
      <c r="B173" s="1" t="s">
        <v>1049</v>
      </c>
      <c r="C173" s="1" t="s">
        <v>1097</v>
      </c>
      <c r="R173" s="1"/>
      <c r="S173" s="1"/>
      <c r="T173" s="1"/>
      <c r="U173" s="1"/>
      <c r="V173" s="1"/>
      <c r="BF173" s="9" t="s">
        <v>1049</v>
      </c>
      <c r="BG173" s="1">
        <v>172</v>
      </c>
    </row>
    <row r="174" spans="1:59">
      <c r="A174" s="1" t="str">
        <f t="shared" si="29"/>
        <v/>
      </c>
      <c r="B174" s="1" t="s">
        <v>1049</v>
      </c>
      <c r="Q174" s="5"/>
      <c r="R174" s="6"/>
      <c r="S174" s="6"/>
      <c r="T174" s="6"/>
      <c r="U174" s="6"/>
      <c r="V174" s="7"/>
      <c r="W174" s="8">
        <v>14</v>
      </c>
      <c r="X174" s="5"/>
      <c r="Y174" s="26"/>
      <c r="Z174" s="26"/>
      <c r="AA174" s="27"/>
      <c r="BF174" s="9" t="s">
        <v>1049</v>
      </c>
      <c r="BG174" s="1">
        <v>173</v>
      </c>
    </row>
    <row r="175" spans="1:59">
      <c r="A175" s="1" t="str">
        <f t="shared" si="29"/>
        <v>*永遠の災い魔/Eternal Scourge</v>
      </c>
      <c r="B175" s="1" t="s">
        <v>1049</v>
      </c>
      <c r="C175" s="1" t="str">
        <f>"*"&amp;R175&amp;"/"&amp;T175</f>
        <v>*永遠の災い魔/Eternal Scourge</v>
      </c>
      <c r="Q175" s="9" t="s">
        <v>3</v>
      </c>
      <c r="R175" s="10" t="str">
        <f>INDEX(AJ:AJ,W174+1)</f>
        <v>永遠の災い魔</v>
      </c>
      <c r="S175" s="11" t="s">
        <v>4</v>
      </c>
      <c r="T175" s="10" t="str">
        <f>INDEX(AK:AK,W174+1)</f>
        <v>Eternal Scourge</v>
      </c>
      <c r="U175" s="11"/>
      <c r="V175" s="12"/>
      <c r="W175" s="13"/>
      <c r="X175" s="9"/>
      <c r="Y175" s="28"/>
      <c r="Z175" s="28"/>
      <c r="AA175" s="29"/>
      <c r="BF175" s="9" t="s">
        <v>1049</v>
      </c>
      <c r="BG175" s="1">
        <v>174</v>
      </c>
    </row>
    <row r="176" spans="1:59">
      <c r="A176" s="1" t="str">
        <f t="shared" si="29"/>
        <v>|LEFT:80|LEFT:100|LEFT:100|LEFT:100|LEFT:100|LEFT:100|c</v>
      </c>
      <c r="B176" s="1" t="s">
        <v>1049</v>
      </c>
      <c r="C176" s="1" t="s">
        <v>1069</v>
      </c>
      <c r="D176" s="3" t="str">
        <f>$Q$1</f>
        <v>LEFT:80</v>
      </c>
      <c r="E176" s="3" t="s">
        <v>1069</v>
      </c>
      <c r="F176" s="3" t="str">
        <f t="shared" ref="F176:J176" si="36">$R$1</f>
        <v>LEFT:100</v>
      </c>
      <c r="G176" s="3" t="s">
        <v>1069</v>
      </c>
      <c r="H176" s="3" t="str">
        <f t="shared" si="36"/>
        <v>LEFT:100</v>
      </c>
      <c r="I176" s="3" t="s">
        <v>1069</v>
      </c>
      <c r="J176" s="3" t="str">
        <f t="shared" si="36"/>
        <v>LEFT:100</v>
      </c>
      <c r="K176" s="3" t="s">
        <v>1069</v>
      </c>
      <c r="L176" s="3" t="str">
        <f>$R$1</f>
        <v>LEFT:100</v>
      </c>
      <c r="M176" s="3" t="s">
        <v>1069</v>
      </c>
      <c r="N176" s="3" t="str">
        <f>$R$1</f>
        <v>LEFT:100</v>
      </c>
      <c r="O176" s="1" t="s">
        <v>1069</v>
      </c>
      <c r="P176" s="1" t="s">
        <v>1070</v>
      </c>
      <c r="Q176" s="14" t="s">
        <v>0</v>
      </c>
      <c r="R176" s="10" t="str">
        <f>INDEX(AF:AF,W174+1)</f>
        <v>無色</v>
      </c>
      <c r="S176" s="15" t="s">
        <v>1</v>
      </c>
      <c r="T176" s="10" t="str">
        <f>INDEX(AG:AG,W174+1)</f>
        <v>レア</v>
      </c>
      <c r="U176" s="15" t="s">
        <v>2</v>
      </c>
      <c r="V176" s="10">
        <f>INDEX(AI:AI,W174+1)</f>
        <v>12</v>
      </c>
      <c r="W176" s="16"/>
      <c r="X176" s="10" t="str">
        <f>INDEX(AQ:AQ,W174+1)</f>
        <v>ディフェンダー</v>
      </c>
      <c r="Y176" s="28"/>
      <c r="Z176" s="28"/>
      <c r="AA176" s="29"/>
      <c r="BF176" s="9" t="s">
        <v>1049</v>
      </c>
      <c r="BG176" s="1">
        <v>175</v>
      </c>
    </row>
    <row r="177" spans="1:59">
      <c r="A177" s="1" t="str">
        <f t="shared" si="29"/>
        <v>|色|無色|レアリティ|レア|マナコスト|12|</v>
      </c>
      <c r="B177" s="1" t="s">
        <v>1049</v>
      </c>
      <c r="C177" s="1" t="s">
        <v>1069</v>
      </c>
      <c r="D177" s="4" t="s">
        <v>0</v>
      </c>
      <c r="E177" s="1" t="s">
        <v>1069</v>
      </c>
      <c r="F177" s="1" t="str">
        <f>IF(R176=0,"",R176)</f>
        <v>無色</v>
      </c>
      <c r="G177" s="1" t="s">
        <v>1069</v>
      </c>
      <c r="H177" s="4" t="s">
        <v>1073</v>
      </c>
      <c r="I177" s="1" t="s">
        <v>1069</v>
      </c>
      <c r="J177" s="1" t="str">
        <f>IF(T176=0,"",T176)</f>
        <v>レア</v>
      </c>
      <c r="K177" s="1" t="s">
        <v>1069</v>
      </c>
      <c r="L177" s="4" t="s">
        <v>1074</v>
      </c>
      <c r="M177" s="1" t="s">
        <v>1069</v>
      </c>
      <c r="N177" s="1">
        <f>IF(V176=0,"",V176)</f>
        <v>12</v>
      </c>
      <c r="O177" s="1" t="s">
        <v>1069</v>
      </c>
      <c r="Q177" s="9" t="s">
        <v>5</v>
      </c>
      <c r="R177" s="10" t="str">
        <f>INDEX(AL:AL,W174+1)</f>
        <v>クリーチャー</v>
      </c>
      <c r="S177" s="15" t="s">
        <v>1075</v>
      </c>
      <c r="T177" s="10" t="str">
        <f>INDEX(AN:AN,W174+1)</f>
        <v>エルドラージ</v>
      </c>
      <c r="U177" s="10" t="str">
        <f>INDEX(AO:AO,W174+1)</f>
        <v>ホラー</v>
      </c>
      <c r="V177" s="10">
        <f>INDEX(AP:AP,W174+1)</f>
        <v>0</v>
      </c>
      <c r="W177" s="16"/>
      <c r="X177" s="10" t="str">
        <f>INDEX(AZ:AZ,W174+1)</f>
        <v>ディ</v>
      </c>
      <c r="Y177" s="10" t="str">
        <f>INDEX(BA:BA,W174+1)</f>
        <v/>
      </c>
      <c r="Z177" s="10" t="str">
        <f>INDEX(BB:BB,W174+1)</f>
        <v/>
      </c>
      <c r="AA177" s="10">
        <f>INDEX(BC:BC,W174+1)</f>
        <v>0</v>
      </c>
      <c r="BF177" s="9" t="s">
        <v>1049</v>
      </c>
      <c r="BG177" s="1">
        <v>176</v>
      </c>
    </row>
    <row r="178" spans="1:59">
      <c r="A178" s="1" t="str">
        <f t="shared" si="29"/>
        <v>|種別|クリーチャー|サブタイプ|エルドラージ|ホラー||</v>
      </c>
      <c r="B178" s="1" t="s">
        <v>1049</v>
      </c>
      <c r="C178" s="1" t="s">
        <v>1069</v>
      </c>
      <c r="D178" s="4" t="s">
        <v>5</v>
      </c>
      <c r="E178" s="1" t="s">
        <v>1069</v>
      </c>
      <c r="F178" s="1" t="str">
        <f>IF(R177=0,"",R177)</f>
        <v>クリーチャー</v>
      </c>
      <c r="G178" s="1" t="s">
        <v>1069</v>
      </c>
      <c r="H178" s="4" t="s">
        <v>1078</v>
      </c>
      <c r="I178" s="1" t="s">
        <v>1069</v>
      </c>
      <c r="J178" s="1" t="str">
        <f>IF(T177=0,"",T177)</f>
        <v>エルドラージ</v>
      </c>
      <c r="K178" s="1" t="s">
        <v>1069</v>
      </c>
      <c r="L178" s="1" t="str">
        <f>IF(U177=0,"",U177)</f>
        <v>ホラー</v>
      </c>
      <c r="M178" s="1" t="s">
        <v>1069</v>
      </c>
      <c r="N178" s="1" t="str">
        <f>IF(V177=0,"",V177)</f>
        <v/>
      </c>
      <c r="O178" s="1" t="s">
        <v>1069</v>
      </c>
      <c r="Q178" s="9" t="s">
        <v>1079</v>
      </c>
      <c r="R178" s="10" t="str">
        <f>INDEX(BD:BD,W174+1)</f>
        <v>ディフェンダー&amp;br;あなたのターン開始時に、このクリーチャーが破壊されていた場合、これをあなたの手札に戻す。</v>
      </c>
      <c r="S178" s="11"/>
      <c r="T178" s="11"/>
      <c r="U178" s="11"/>
      <c r="V178" s="12"/>
      <c r="W178" s="16"/>
      <c r="X178" s="8"/>
      <c r="Y178" s="8"/>
      <c r="Z178" s="8"/>
      <c r="AA178" s="30"/>
      <c r="BF178" s="9" t="s">
        <v>1049</v>
      </c>
      <c r="BG178" s="1">
        <v>177</v>
      </c>
    </row>
    <row r="179" spans="1:59">
      <c r="A179" s="1" t="str">
        <f t="shared" si="29"/>
        <v>|テキスト|&gt;|&gt;|&gt;|&gt;|ディフェンダー&amp;br;あなたのターン開始時に、このクリーチャーが破壊されていた場合、これをあなたの手札に戻す。|</v>
      </c>
      <c r="B179" s="1" t="s">
        <v>1049</v>
      </c>
      <c r="C179" s="1" t="s">
        <v>1069</v>
      </c>
      <c r="D179" s="4" t="s">
        <v>1079</v>
      </c>
      <c r="E179" s="1" t="s">
        <v>1069</v>
      </c>
      <c r="F179" s="4" t="s">
        <v>1083</v>
      </c>
      <c r="G179" s="1" t="s">
        <v>1069</v>
      </c>
      <c r="H179" s="4" t="s">
        <v>1083</v>
      </c>
      <c r="I179" s="1" t="s">
        <v>1069</v>
      </c>
      <c r="J179" s="4" t="s">
        <v>1083</v>
      </c>
      <c r="K179" s="1" t="s">
        <v>1069</v>
      </c>
      <c r="L179" s="4" t="s">
        <v>1083</v>
      </c>
      <c r="M179" s="1" t="s">
        <v>1069</v>
      </c>
      <c r="N179" s="1" t="str">
        <f>IF(R178=0,"",R178)</f>
        <v>ディフェンダー&amp;br;あなたのターン開始時に、このクリーチャーが破壊されていた場合、これをあなたの手札に戻す。</v>
      </c>
      <c r="O179" s="1" t="s">
        <v>1069</v>
      </c>
      <c r="Q179" s="14" t="s">
        <v>21</v>
      </c>
      <c r="R179" s="10" t="str">
        <f>INDEX(BE:BE,W174+1)</f>
        <v>At the beginning of your turn, if this creature was Destroyed this game, this creature is Returned to its owner's hand.</v>
      </c>
      <c r="S179" s="11" t="s">
        <v>1173</v>
      </c>
      <c r="T179" s="10" t="str">
        <f>IF(X179="","",X179&amp;IF(Y179="",""," "&amp;Y179)&amp;IF(Z179="",""," "&amp;Z179)&amp;IF(AA179="",""," "&amp;AA179))</f>
        <v>Defender  </v>
      </c>
      <c r="U179" s="11"/>
      <c r="V179" s="12"/>
      <c r="W179" s="16" t="s">
        <v>1084</v>
      </c>
      <c r="X179" s="9" t="str">
        <f t="shared" ref="X179:AA179" si="37">IF(ISERROR(IF(LEN(X178)&gt;1,X178,VLOOKUP(X177,$AC:$AD,2,FALSE))),"",IF(LEN(X178)&gt;1,X178,VLOOKUP(X177,$AC:$AD,2,FALSE)))</f>
        <v>Defender</v>
      </c>
      <c r="Y179" s="9" t="str">
        <f t="shared" si="37"/>
        <v/>
      </c>
      <c r="Z179" s="9" t="str">
        <f t="shared" si="37"/>
        <v/>
      </c>
      <c r="AA179" s="9" t="str">
        <f t="shared" si="37"/>
        <v> </v>
      </c>
      <c r="BF179" s="9" t="s">
        <v>1049</v>
      </c>
      <c r="BG179" s="1">
        <v>178</v>
      </c>
    </row>
    <row r="180" spans="1:59">
      <c r="A180" s="1" t="str">
        <f t="shared" si="29"/>
        <v>|英テキスト|&gt;|&gt;|&gt;|&gt;|Defender  &amp;br;At the beginning of your turn, if this creature was Destroyed this game, this creature is Returned to its owner's hand.|</v>
      </c>
      <c r="B180" s="1" t="s">
        <v>1049</v>
      </c>
      <c r="C180" s="1" t="s">
        <v>1069</v>
      </c>
      <c r="D180" s="4" t="s">
        <v>1087</v>
      </c>
      <c r="E180" s="1" t="s">
        <v>1069</v>
      </c>
      <c r="F180" s="4" t="s">
        <v>1083</v>
      </c>
      <c r="G180" s="1" t="s">
        <v>1069</v>
      </c>
      <c r="H180" s="4" t="s">
        <v>1083</v>
      </c>
      <c r="I180" s="1" t="s">
        <v>1069</v>
      </c>
      <c r="J180" s="4" t="s">
        <v>1083</v>
      </c>
      <c r="K180" s="1" t="s">
        <v>1069</v>
      </c>
      <c r="L180" s="4" t="s">
        <v>1083</v>
      </c>
      <c r="M180" s="1" t="s">
        <v>1069</v>
      </c>
      <c r="N180" s="1" t="str">
        <f>IF(T179="","",T179&amp;"&amp;br;")&amp;IF(R179=0,"",R179)</f>
        <v>Defender  &amp;br;At the beginning of your turn, if this creature was Destroyed this game, this creature is Returned to its owner's hand.</v>
      </c>
      <c r="O180" s="1" t="s">
        <v>1069</v>
      </c>
      <c r="Q180" s="9" t="s">
        <v>12</v>
      </c>
      <c r="R180" s="10" t="str">
        <f>IF(INDEX(AX:AX,W174+1)="",0,INDEX(AX:AX,W174+1)&amp;"/"&amp;INDEX(AY:AY,W174+1))</f>
        <v>3/3</v>
      </c>
      <c r="S180" s="11"/>
      <c r="T180" s="11"/>
      <c r="U180" s="11"/>
      <c r="V180" s="12"/>
      <c r="W180" s="16"/>
      <c r="X180" s="9"/>
      <c r="Y180" s="28"/>
      <c r="Z180" s="28"/>
      <c r="AA180" s="29"/>
      <c r="BF180" s="9" t="s">
        <v>1049</v>
      </c>
      <c r="BG180" s="1">
        <v>179</v>
      </c>
    </row>
    <row r="181" spans="1:59">
      <c r="A181" s="1" t="str">
        <f t="shared" si="29"/>
        <v>|PT|&gt;|3/3|シールド数|&gt;||</v>
      </c>
      <c r="B181" s="1" t="s">
        <v>1049</v>
      </c>
      <c r="C181" s="1" t="s">
        <v>1069</v>
      </c>
      <c r="D181" s="1" t="s">
        <v>12</v>
      </c>
      <c r="E181" s="1" t="s">
        <v>1069</v>
      </c>
      <c r="F181" s="1" t="s">
        <v>1083</v>
      </c>
      <c r="G181" s="1" t="s">
        <v>1069</v>
      </c>
      <c r="H181" s="1" t="str">
        <f>IF(R180=0,"",R180)</f>
        <v>3/3</v>
      </c>
      <c r="I181" s="1" t="s">
        <v>1069</v>
      </c>
      <c r="J181" s="1" t="s">
        <v>1092</v>
      </c>
      <c r="K181" s="1" t="s">
        <v>1069</v>
      </c>
      <c r="L181" s="1" t="s">
        <v>1083</v>
      </c>
      <c r="M181" s="1" t="s">
        <v>1069</v>
      </c>
      <c r="N181" s="1" t="str">
        <f>IF(R181=0,"",R181)</f>
        <v/>
      </c>
      <c r="O181" s="1" t="s">
        <v>1069</v>
      </c>
      <c r="Q181" s="17" t="s">
        <v>13</v>
      </c>
      <c r="R181" s="10">
        <f>INDEX(AW:AW,W174+1)</f>
        <v>0</v>
      </c>
      <c r="S181" s="18"/>
      <c r="T181" s="18"/>
      <c r="U181" s="18"/>
      <c r="V181" s="19"/>
      <c r="W181" s="20"/>
      <c r="X181" s="21"/>
      <c r="Y181" s="31"/>
      <c r="Z181" s="31"/>
      <c r="AA181" s="32"/>
      <c r="BF181" s="9" t="s">
        <v>1049</v>
      </c>
      <c r="BG181" s="1">
        <v>180</v>
      </c>
    </row>
    <row r="182" spans="1:59">
      <c r="A182" s="1" t="str">
        <f t="shared" si="29"/>
        <v>&amp;br;&amp;br;</v>
      </c>
      <c r="B182" s="1" t="s">
        <v>1049</v>
      </c>
      <c r="C182" s="1" t="s">
        <v>1097</v>
      </c>
      <c r="R182" s="1"/>
      <c r="S182" s="1"/>
      <c r="T182" s="1"/>
      <c r="U182" s="1"/>
      <c r="V182" s="1"/>
      <c r="BF182" s="9" t="s">
        <v>1049</v>
      </c>
      <c r="BG182" s="1">
        <v>181</v>
      </c>
    </row>
    <row r="183" spans="1:59">
      <c r="A183" s="1" t="str">
        <f t="shared" si="29"/>
        <v>#back(text=戻る,left)</v>
      </c>
      <c r="B183" s="1" t="s">
        <v>1049</v>
      </c>
      <c r="C183" s="1" t="s">
        <v>1100</v>
      </c>
      <c r="R183" s="1"/>
      <c r="S183" s="1"/>
      <c r="T183" s="1"/>
      <c r="U183" s="1"/>
      <c r="V183" s="1"/>
      <c r="BF183" s="9" t="s">
        <v>1049</v>
      </c>
      <c r="BG183" s="1">
        <v>182</v>
      </c>
    </row>
    <row r="184" spans="1:59">
      <c r="A184" s="1" t="str">
        <f t="shared" si="29"/>
        <v>&amp;br;</v>
      </c>
      <c r="B184" s="1" t="s">
        <v>1049</v>
      </c>
      <c r="C184" s="1" t="s">
        <v>1048</v>
      </c>
      <c r="R184" s="1"/>
      <c r="S184" s="1"/>
      <c r="T184" s="1"/>
      <c r="U184" s="1"/>
      <c r="V184" s="1"/>
      <c r="BF184" s="9" t="s">
        <v>1049</v>
      </c>
      <c r="BG184" s="1">
        <v>183</v>
      </c>
    </row>
    <row r="185" spans="1:59">
      <c r="A185" s="1" t="str">
        <f t="shared" si="29"/>
        <v>#comment(above,nsize=[15],size=[30],num=[10])</v>
      </c>
      <c r="B185" s="1" t="s">
        <v>1049</v>
      </c>
      <c r="C185" s="1" t="s">
        <v>1108</v>
      </c>
      <c r="R185" s="1"/>
      <c r="S185" s="1"/>
      <c r="T185" s="1"/>
      <c r="U185" s="1"/>
      <c r="V185" s="1"/>
      <c r="BF185" s="9" t="s">
        <v>1049</v>
      </c>
      <c r="BG185" s="1">
        <v>184</v>
      </c>
    </row>
    <row r="186" spans="1:59">
      <c r="A186" s="1" t="str">
        <f t="shared" si="29"/>
        <v>&amp;br;&amp;br;</v>
      </c>
      <c r="B186" s="1" t="s">
        <v>1049</v>
      </c>
      <c r="C186" s="1" t="s">
        <v>1097</v>
      </c>
      <c r="R186" s="1"/>
      <c r="S186" s="1"/>
      <c r="T186" s="1"/>
      <c r="U186" s="1"/>
      <c r="V186" s="1"/>
      <c r="BF186" s="9" t="s">
        <v>1049</v>
      </c>
      <c r="BG186" s="1">
        <v>185</v>
      </c>
    </row>
    <row r="187" spans="1:59">
      <c r="A187" s="1" t="str">
        <f t="shared" si="29"/>
        <v/>
      </c>
      <c r="B187" s="1" t="s">
        <v>1049</v>
      </c>
      <c r="Q187" s="5"/>
      <c r="R187" s="6"/>
      <c r="S187" s="6"/>
      <c r="T187" s="6"/>
      <c r="U187" s="6"/>
      <c r="V187" s="7"/>
      <c r="W187" s="8">
        <v>15</v>
      </c>
      <c r="X187" s="5"/>
      <c r="Y187" s="26"/>
      <c r="Z187" s="26"/>
      <c r="AA187" s="27"/>
      <c r="BF187" s="9" t="s">
        <v>1049</v>
      </c>
      <c r="BG187" s="1">
        <v>186</v>
      </c>
    </row>
    <row r="188" spans="1:59">
      <c r="A188" s="1" t="str">
        <f t="shared" si="29"/>
        <v>*老いたる深海鬼/Elder Deep-Fiend</v>
      </c>
      <c r="B188" s="1" t="s">
        <v>1049</v>
      </c>
      <c r="C188" s="1" t="str">
        <f>"*"&amp;R188&amp;"/"&amp;T188</f>
        <v>*老いたる深海鬼/Elder Deep-Fiend</v>
      </c>
      <c r="Q188" s="9" t="s">
        <v>3</v>
      </c>
      <c r="R188" s="10" t="str">
        <f>INDEX(AJ:AJ,W187+1)</f>
        <v>老いたる深海鬼</v>
      </c>
      <c r="S188" s="11" t="s">
        <v>4</v>
      </c>
      <c r="T188" s="10" t="str">
        <f>INDEX(AK:AK,W187+1)</f>
        <v>Elder Deep-Fiend</v>
      </c>
      <c r="U188" s="11"/>
      <c r="V188" s="12"/>
      <c r="W188" s="13"/>
      <c r="X188" s="9"/>
      <c r="Y188" s="28"/>
      <c r="Z188" s="28"/>
      <c r="AA188" s="29"/>
      <c r="BF188" s="9" t="s">
        <v>1049</v>
      </c>
      <c r="BG188" s="1">
        <v>187</v>
      </c>
    </row>
    <row r="189" spans="1:59">
      <c r="A189" s="1" t="str">
        <f t="shared" si="29"/>
        <v>|LEFT:80|LEFT:100|LEFT:100|LEFT:100|LEFT:100|LEFT:100|c</v>
      </c>
      <c r="B189" s="1" t="s">
        <v>1049</v>
      </c>
      <c r="C189" s="1" t="s">
        <v>1069</v>
      </c>
      <c r="D189" s="3" t="str">
        <f>$Q$1</f>
        <v>LEFT:80</v>
      </c>
      <c r="E189" s="3" t="s">
        <v>1069</v>
      </c>
      <c r="F189" s="3" t="str">
        <f t="shared" ref="F189:J189" si="38">$R$1</f>
        <v>LEFT:100</v>
      </c>
      <c r="G189" s="3" t="s">
        <v>1069</v>
      </c>
      <c r="H189" s="3" t="str">
        <f t="shared" si="38"/>
        <v>LEFT:100</v>
      </c>
      <c r="I189" s="3" t="s">
        <v>1069</v>
      </c>
      <c r="J189" s="3" t="str">
        <f t="shared" si="38"/>
        <v>LEFT:100</v>
      </c>
      <c r="K189" s="3" t="s">
        <v>1069</v>
      </c>
      <c r="L189" s="3" t="str">
        <f>$R$1</f>
        <v>LEFT:100</v>
      </c>
      <c r="M189" s="3" t="s">
        <v>1069</v>
      </c>
      <c r="N189" s="3" t="str">
        <f>$R$1</f>
        <v>LEFT:100</v>
      </c>
      <c r="O189" s="1" t="s">
        <v>1069</v>
      </c>
      <c r="P189" s="1" t="s">
        <v>1070</v>
      </c>
      <c r="Q189" s="14" t="s">
        <v>0</v>
      </c>
      <c r="R189" s="10" t="str">
        <f>INDEX(AF:AF,W187+1)</f>
        <v>無色</v>
      </c>
      <c r="S189" s="15" t="s">
        <v>1</v>
      </c>
      <c r="T189" s="10" t="str">
        <f>INDEX(AG:AG,W187+1)</f>
        <v>レア</v>
      </c>
      <c r="U189" s="15" t="s">
        <v>2</v>
      </c>
      <c r="V189" s="10">
        <f>INDEX(AI:AI,W187+1)</f>
        <v>19</v>
      </c>
      <c r="W189" s="16"/>
      <c r="X189" s="10" t="str">
        <f>INDEX(AQ:AQ,W187+1)</f>
        <v>現出3</v>
      </c>
      <c r="Y189" s="28"/>
      <c r="Z189" s="28"/>
      <c r="AA189" s="29"/>
      <c r="BF189" s="9" t="s">
        <v>1049</v>
      </c>
      <c r="BG189" s="1">
        <v>188</v>
      </c>
    </row>
    <row r="190" spans="1:59">
      <c r="A190" s="1" t="str">
        <f t="shared" si="29"/>
        <v>|色|無色|レアリティ|レア|マナコスト|19|</v>
      </c>
      <c r="B190" s="1" t="s">
        <v>1049</v>
      </c>
      <c r="C190" s="1" t="s">
        <v>1069</v>
      </c>
      <c r="D190" s="4" t="s">
        <v>0</v>
      </c>
      <c r="E190" s="1" t="s">
        <v>1069</v>
      </c>
      <c r="F190" s="1" t="str">
        <f>IF(R189=0,"",R189)</f>
        <v>無色</v>
      </c>
      <c r="G190" s="1" t="s">
        <v>1069</v>
      </c>
      <c r="H190" s="4" t="s">
        <v>1073</v>
      </c>
      <c r="I190" s="1" t="s">
        <v>1069</v>
      </c>
      <c r="J190" s="1" t="str">
        <f>IF(T189=0,"",T189)</f>
        <v>レア</v>
      </c>
      <c r="K190" s="1" t="s">
        <v>1069</v>
      </c>
      <c r="L190" s="4" t="s">
        <v>1074</v>
      </c>
      <c r="M190" s="1" t="s">
        <v>1069</v>
      </c>
      <c r="N190" s="1">
        <f>IF(V189=0,"",V189)</f>
        <v>19</v>
      </c>
      <c r="O190" s="1" t="s">
        <v>1069</v>
      </c>
      <c r="Q190" s="9" t="s">
        <v>5</v>
      </c>
      <c r="R190" s="10" t="str">
        <f>INDEX(AL:AL,W187+1)</f>
        <v>クリーチャー</v>
      </c>
      <c r="S190" s="15" t="s">
        <v>1075</v>
      </c>
      <c r="T190" s="10" t="str">
        <f>INDEX(AN:AN,W187+1)</f>
        <v>エルドラージ</v>
      </c>
      <c r="U190" s="10" t="str">
        <f>INDEX(AO:AO,W187+1)</f>
        <v>タコ</v>
      </c>
      <c r="V190" s="10">
        <f>INDEX(AP:AP,W187+1)</f>
        <v>0</v>
      </c>
      <c r="W190" s="16"/>
      <c r="X190" s="10" t="str">
        <f>INDEX(AZ:AZ,W187+1)</f>
        <v>現出</v>
      </c>
      <c r="Y190" s="10" t="str">
        <f>INDEX(BA:BA,W187+1)</f>
        <v/>
      </c>
      <c r="Z190" s="10" t="str">
        <f>INDEX(BB:BB,W187+1)</f>
        <v/>
      </c>
      <c r="AA190" s="10">
        <f>INDEX(BC:BC,W187+1)</f>
        <v>0</v>
      </c>
      <c r="BF190" s="9" t="s">
        <v>1049</v>
      </c>
      <c r="BG190" s="1">
        <v>189</v>
      </c>
    </row>
    <row r="191" spans="1:59">
      <c r="A191" s="1" t="str">
        <f t="shared" si="29"/>
        <v>|種別|クリーチャー|サブタイプ|エルドラージ|タコ||</v>
      </c>
      <c r="B191" s="1" t="s">
        <v>1049</v>
      </c>
      <c r="C191" s="1" t="s">
        <v>1069</v>
      </c>
      <c r="D191" s="4" t="s">
        <v>5</v>
      </c>
      <c r="E191" s="1" t="s">
        <v>1069</v>
      </c>
      <c r="F191" s="1" t="str">
        <f>IF(R190=0,"",R190)</f>
        <v>クリーチャー</v>
      </c>
      <c r="G191" s="1" t="s">
        <v>1069</v>
      </c>
      <c r="H191" s="4" t="s">
        <v>1078</v>
      </c>
      <c r="I191" s="1" t="s">
        <v>1069</v>
      </c>
      <c r="J191" s="1" t="str">
        <f>IF(T190=0,"",T190)</f>
        <v>エルドラージ</v>
      </c>
      <c r="K191" s="1" t="s">
        <v>1069</v>
      </c>
      <c r="L191" s="1" t="str">
        <f>IF(U190=0,"",U190)</f>
        <v>タコ</v>
      </c>
      <c r="M191" s="1" t="s">
        <v>1069</v>
      </c>
      <c r="N191" s="1" t="str">
        <f>IF(V190=0,"",V190)</f>
        <v/>
      </c>
      <c r="O191" s="1" t="s">
        <v>1069</v>
      </c>
      <c r="Q191" s="9" t="s">
        <v>1079</v>
      </c>
      <c r="R191" s="10" t="str">
        <f>INDEX(BD:BD,W187+1)</f>
        <v>現出3&amp;br;このクリーチャーが戦場に出たとき、あなたの次のターン開始時まで、対戦相手がコントロールする各クリーチャーは無効化される。</v>
      </c>
      <c r="S191" s="11"/>
      <c r="T191" s="11"/>
      <c r="U191" s="11"/>
      <c r="V191" s="12"/>
      <c r="W191" s="16"/>
      <c r="X191" s="8"/>
      <c r="Y191" s="8"/>
      <c r="Z191" s="8"/>
      <c r="AA191" s="30"/>
      <c r="BF191" s="9" t="s">
        <v>1049</v>
      </c>
      <c r="BG191" s="1">
        <v>190</v>
      </c>
    </row>
    <row r="192" spans="1:59">
      <c r="A192" s="1" t="str">
        <f t="shared" si="29"/>
        <v>|テキスト|&gt;|&gt;|&gt;|&gt;|現出3&amp;br;このクリーチャーが戦場に出たとき、あなたの次のターン開始時まで、対戦相手がコントロールする各クリーチャーは無効化される。|</v>
      </c>
      <c r="B192" s="1" t="s">
        <v>1049</v>
      </c>
      <c r="C192" s="1" t="s">
        <v>1069</v>
      </c>
      <c r="D192" s="4" t="s">
        <v>1079</v>
      </c>
      <c r="E192" s="1" t="s">
        <v>1069</v>
      </c>
      <c r="F192" s="4" t="s">
        <v>1083</v>
      </c>
      <c r="G192" s="1" t="s">
        <v>1069</v>
      </c>
      <c r="H192" s="4" t="s">
        <v>1083</v>
      </c>
      <c r="I192" s="1" t="s">
        <v>1069</v>
      </c>
      <c r="J192" s="4" t="s">
        <v>1083</v>
      </c>
      <c r="K192" s="1" t="s">
        <v>1069</v>
      </c>
      <c r="L192" s="4" t="s">
        <v>1083</v>
      </c>
      <c r="M192" s="1" t="s">
        <v>1069</v>
      </c>
      <c r="N192" s="1" t="str">
        <f>IF(R191=0,"",R191)</f>
        <v>現出3&amp;br;このクリーチャーが戦場に出たとき、あなたの次のターン開始時まで、対戦相手がコントロールする各クリーチャーは無効化される。</v>
      </c>
      <c r="O192" s="1" t="s">
        <v>1069</v>
      </c>
      <c r="Q192" s="14" t="s">
        <v>21</v>
      </c>
      <c r="R192" s="10" t="str">
        <f>INDEX(BE:BE,W187+1)</f>
        <v>Emerge 3.&amp;br;When this creature enters the battlefield, each creature your opponent controls is Disabled until the beginning of your next turn.</v>
      </c>
      <c r="S192" s="11" t="s">
        <v>1173</v>
      </c>
      <c r="T192" s="10" t="str">
        <f>IF(X192="","",X192&amp;IF(Y192="",""," "&amp;Y192)&amp;IF(Z192="",""," "&amp;Z192)&amp;IF(AA192="",""," "&amp;AA192))</f>
        <v/>
      </c>
      <c r="U192" s="11"/>
      <c r="V192" s="12"/>
      <c r="W192" s="16" t="s">
        <v>1084</v>
      </c>
      <c r="X192" s="9" t="str">
        <f t="shared" ref="X192:AA192" si="39">IF(ISERROR(IF(LEN(X191)&gt;1,X191,VLOOKUP(X190,$AC:$AD,2,FALSE))),"",IF(LEN(X191)&gt;1,X191,VLOOKUP(X190,$AC:$AD,2,FALSE)))</f>
        <v/>
      </c>
      <c r="Y192" s="9" t="str">
        <f t="shared" si="39"/>
        <v/>
      </c>
      <c r="Z192" s="9" t="str">
        <f t="shared" si="39"/>
        <v/>
      </c>
      <c r="AA192" s="9" t="str">
        <f t="shared" si="39"/>
        <v> </v>
      </c>
      <c r="BF192" s="9" t="s">
        <v>1049</v>
      </c>
      <c r="BG192" s="1">
        <v>191</v>
      </c>
    </row>
    <row r="193" spans="1:59">
      <c r="A193" s="1" t="str">
        <f t="shared" si="29"/>
        <v>|英テキスト|&gt;|&gt;|&gt;|&gt;|Emerge 3.&amp;br;When this creature enters the battlefield, each creature your opponent controls is Disabled until the beginning of your next turn.|</v>
      </c>
      <c r="B193" s="1" t="s">
        <v>1049</v>
      </c>
      <c r="C193" s="1" t="s">
        <v>1069</v>
      </c>
      <c r="D193" s="4" t="s">
        <v>1087</v>
      </c>
      <c r="E193" s="1" t="s">
        <v>1069</v>
      </c>
      <c r="F193" s="4" t="s">
        <v>1083</v>
      </c>
      <c r="G193" s="1" t="s">
        <v>1069</v>
      </c>
      <c r="H193" s="4" t="s">
        <v>1083</v>
      </c>
      <c r="I193" s="1" t="s">
        <v>1069</v>
      </c>
      <c r="J193" s="4" t="s">
        <v>1083</v>
      </c>
      <c r="K193" s="1" t="s">
        <v>1069</v>
      </c>
      <c r="L193" s="4" t="s">
        <v>1083</v>
      </c>
      <c r="M193" s="1" t="s">
        <v>1069</v>
      </c>
      <c r="N193" s="1" t="str">
        <f>IF(T192="","",T192&amp;"&amp;br;")&amp;IF(R192=0,"",R192)</f>
        <v>Emerge 3.&amp;br;When this creature enters the battlefield, each creature your opponent controls is Disabled until the beginning of your next turn.</v>
      </c>
      <c r="O193" s="1" t="s">
        <v>1069</v>
      </c>
      <c r="Q193" s="9" t="s">
        <v>12</v>
      </c>
      <c r="R193" s="10" t="str">
        <f>IF(INDEX(AX:AX,W187+1)="",0,INDEX(AX:AX,W187+1)&amp;"/"&amp;INDEX(AY:AY,W187+1))</f>
        <v>5/6</v>
      </c>
      <c r="S193" s="11"/>
      <c r="T193" s="11"/>
      <c r="U193" s="11"/>
      <c r="V193" s="12"/>
      <c r="W193" s="16"/>
      <c r="X193" s="9"/>
      <c r="Y193" s="28"/>
      <c r="Z193" s="28"/>
      <c r="AA193" s="29"/>
      <c r="BF193" s="9" t="s">
        <v>1049</v>
      </c>
      <c r="BG193" s="1">
        <v>192</v>
      </c>
    </row>
    <row r="194" spans="1:59">
      <c r="A194" s="1" t="str">
        <f t="shared" si="29"/>
        <v>|PT|&gt;|5/6|シールド数|&gt;||</v>
      </c>
      <c r="B194" s="1" t="s">
        <v>1049</v>
      </c>
      <c r="C194" s="1" t="s">
        <v>1069</v>
      </c>
      <c r="D194" s="1" t="s">
        <v>12</v>
      </c>
      <c r="E194" s="1" t="s">
        <v>1069</v>
      </c>
      <c r="F194" s="1" t="s">
        <v>1083</v>
      </c>
      <c r="G194" s="1" t="s">
        <v>1069</v>
      </c>
      <c r="H194" s="1" t="str">
        <f>IF(R193=0,"",R193)</f>
        <v>5/6</v>
      </c>
      <c r="I194" s="1" t="s">
        <v>1069</v>
      </c>
      <c r="J194" s="1" t="s">
        <v>1092</v>
      </c>
      <c r="K194" s="1" t="s">
        <v>1069</v>
      </c>
      <c r="L194" s="1" t="s">
        <v>1083</v>
      </c>
      <c r="M194" s="1" t="s">
        <v>1069</v>
      </c>
      <c r="N194" s="1" t="str">
        <f>IF(R194=0,"",R194)</f>
        <v/>
      </c>
      <c r="O194" s="1" t="s">
        <v>1069</v>
      </c>
      <c r="Q194" s="17" t="s">
        <v>13</v>
      </c>
      <c r="R194" s="10">
        <f>INDEX(AW:AW,W187+1)</f>
        <v>0</v>
      </c>
      <c r="S194" s="18"/>
      <c r="T194" s="18"/>
      <c r="U194" s="18"/>
      <c r="V194" s="19"/>
      <c r="W194" s="20"/>
      <c r="X194" s="21"/>
      <c r="Y194" s="31"/>
      <c r="Z194" s="31"/>
      <c r="AA194" s="32"/>
      <c r="BF194" s="9" t="s">
        <v>1049</v>
      </c>
      <c r="BG194" s="1">
        <v>193</v>
      </c>
    </row>
    <row r="195" spans="1:59">
      <c r="A195" s="1" t="str">
        <f t="shared" si="29"/>
        <v>&amp;br;&amp;br;</v>
      </c>
      <c r="B195" s="1" t="s">
        <v>1049</v>
      </c>
      <c r="C195" s="1" t="s">
        <v>1097</v>
      </c>
      <c r="R195" s="1"/>
      <c r="S195" s="1"/>
      <c r="T195" s="1"/>
      <c r="U195" s="1"/>
      <c r="V195" s="1"/>
      <c r="BF195" s="9" t="s">
        <v>1049</v>
      </c>
      <c r="BG195" s="1">
        <v>194</v>
      </c>
    </row>
    <row r="196" spans="1:59">
      <c r="A196" s="1" t="str">
        <f t="shared" si="29"/>
        <v>#back(text=戻る,left)</v>
      </c>
      <c r="B196" s="1" t="s">
        <v>1049</v>
      </c>
      <c r="C196" s="1" t="s">
        <v>1100</v>
      </c>
      <c r="R196" s="1"/>
      <c r="S196" s="1"/>
      <c r="T196" s="1"/>
      <c r="U196" s="1"/>
      <c r="V196" s="1"/>
      <c r="BF196" s="9" t="s">
        <v>1049</v>
      </c>
      <c r="BG196" s="1">
        <v>195</v>
      </c>
    </row>
    <row r="197" spans="1:59">
      <c r="A197" s="1" t="str">
        <f t="shared" si="29"/>
        <v>&amp;br;</v>
      </c>
      <c r="B197" s="1" t="s">
        <v>1049</v>
      </c>
      <c r="C197" s="1" t="s">
        <v>1048</v>
      </c>
      <c r="R197" s="1"/>
      <c r="S197" s="1"/>
      <c r="T197" s="1"/>
      <c r="U197" s="1"/>
      <c r="V197" s="1"/>
      <c r="BF197" s="9" t="s">
        <v>1049</v>
      </c>
      <c r="BG197" s="1">
        <v>196</v>
      </c>
    </row>
    <row r="198" spans="1:59">
      <c r="A198" s="1" t="str">
        <f t="shared" ref="A198:A261" si="40">CONCATENATE(C198,D198,E198,F198,G198,H198,I198,J198,K198,L198,M198,N198,O198,P198)</f>
        <v>#comment(above,nsize=[15],size=[30],num=[10])</v>
      </c>
      <c r="B198" s="1" t="s">
        <v>1049</v>
      </c>
      <c r="C198" s="1" t="s">
        <v>1108</v>
      </c>
      <c r="R198" s="1"/>
      <c r="S198" s="1"/>
      <c r="T198" s="1"/>
      <c r="U198" s="1"/>
      <c r="V198" s="1"/>
      <c r="BF198" s="9" t="s">
        <v>1049</v>
      </c>
      <c r="BG198" s="1">
        <v>197</v>
      </c>
    </row>
    <row r="199" spans="1:59">
      <c r="A199" s="1" t="str">
        <f t="shared" si="40"/>
        <v>&amp;br;&amp;br;</v>
      </c>
      <c r="B199" s="1" t="s">
        <v>1049</v>
      </c>
      <c r="C199" s="1" t="s">
        <v>1097</v>
      </c>
      <c r="R199" s="1"/>
      <c r="S199" s="1"/>
      <c r="T199" s="1"/>
      <c r="U199" s="1"/>
      <c r="V199" s="1"/>
      <c r="BF199" s="9" t="s">
        <v>1049</v>
      </c>
      <c r="BG199" s="1">
        <v>198</v>
      </c>
    </row>
    <row r="200" spans="1:59">
      <c r="A200" s="1" t="str">
        <f t="shared" si="40"/>
        <v/>
      </c>
      <c r="B200" s="1" t="s">
        <v>1049</v>
      </c>
      <c r="Q200" s="5"/>
      <c r="R200" s="6"/>
      <c r="S200" s="6"/>
      <c r="T200" s="6"/>
      <c r="U200" s="6"/>
      <c r="V200" s="7"/>
      <c r="W200" s="8">
        <v>16</v>
      </c>
      <c r="X200" s="5"/>
      <c r="Y200" s="26"/>
      <c r="Z200" s="26"/>
      <c r="AA200" s="27"/>
      <c r="BF200" s="9" t="s">
        <v>1049</v>
      </c>
      <c r="BG200" s="1">
        <v>199</v>
      </c>
    </row>
    <row r="201" spans="1:59">
      <c r="A201" s="1" t="str">
        <f t="shared" si="40"/>
        <v>*膨らんだ意識曲げ/Distended Mindbender</v>
      </c>
      <c r="B201" s="1" t="s">
        <v>1049</v>
      </c>
      <c r="C201" s="1" t="str">
        <f>"*"&amp;R201&amp;"/"&amp;T201</f>
        <v>*膨らんだ意識曲げ/Distended Mindbender</v>
      </c>
      <c r="Q201" s="9" t="s">
        <v>3</v>
      </c>
      <c r="R201" s="10" t="str">
        <f>INDEX(AJ:AJ,W200+1)</f>
        <v>膨らんだ意識曲げ</v>
      </c>
      <c r="S201" s="11" t="s">
        <v>4</v>
      </c>
      <c r="T201" s="10" t="str">
        <f>INDEX(AK:AK,W200+1)</f>
        <v>Distended Mindbender</v>
      </c>
      <c r="U201" s="11"/>
      <c r="V201" s="12"/>
      <c r="W201" s="13"/>
      <c r="X201" s="9"/>
      <c r="Y201" s="28"/>
      <c r="Z201" s="28"/>
      <c r="AA201" s="29"/>
      <c r="BF201" s="9" t="s">
        <v>1049</v>
      </c>
      <c r="BG201" s="1">
        <v>200</v>
      </c>
    </row>
    <row r="202" spans="1:59">
      <c r="A202" s="1" t="str">
        <f t="shared" si="40"/>
        <v>|LEFT:80|LEFT:100|LEFT:100|LEFT:100|LEFT:100|LEFT:100|c</v>
      </c>
      <c r="B202" s="1" t="s">
        <v>1049</v>
      </c>
      <c r="C202" s="1" t="s">
        <v>1069</v>
      </c>
      <c r="D202" s="3" t="str">
        <f>$Q$1</f>
        <v>LEFT:80</v>
      </c>
      <c r="E202" s="3" t="s">
        <v>1069</v>
      </c>
      <c r="F202" s="3" t="str">
        <f t="shared" ref="F202:J202" si="41">$R$1</f>
        <v>LEFT:100</v>
      </c>
      <c r="G202" s="3" t="s">
        <v>1069</v>
      </c>
      <c r="H202" s="3" t="str">
        <f t="shared" si="41"/>
        <v>LEFT:100</v>
      </c>
      <c r="I202" s="3" t="s">
        <v>1069</v>
      </c>
      <c r="J202" s="3" t="str">
        <f t="shared" si="41"/>
        <v>LEFT:100</v>
      </c>
      <c r="K202" s="3" t="s">
        <v>1069</v>
      </c>
      <c r="L202" s="3" t="str">
        <f>$R$1</f>
        <v>LEFT:100</v>
      </c>
      <c r="M202" s="3" t="s">
        <v>1069</v>
      </c>
      <c r="N202" s="3" t="str">
        <f>$R$1</f>
        <v>LEFT:100</v>
      </c>
      <c r="O202" s="1" t="s">
        <v>1069</v>
      </c>
      <c r="P202" s="1" t="s">
        <v>1070</v>
      </c>
      <c r="Q202" s="14" t="s">
        <v>0</v>
      </c>
      <c r="R202" s="10" t="str">
        <f>INDEX(AF:AF,W200+1)</f>
        <v>無色</v>
      </c>
      <c r="S202" s="15" t="s">
        <v>1</v>
      </c>
      <c r="T202" s="10" t="str">
        <f>INDEX(AG:AG,W200+1)</f>
        <v>レア</v>
      </c>
      <c r="U202" s="15" t="s">
        <v>2</v>
      </c>
      <c r="V202" s="10">
        <f>INDEX(AI:AI,W200+1)</f>
        <v>16</v>
      </c>
      <c r="W202" s="16"/>
      <c r="X202" s="10" t="str">
        <f>INDEX(AQ:AQ,W200+1)</f>
        <v>現出2</v>
      </c>
      <c r="Y202" s="28"/>
      <c r="Z202" s="28"/>
      <c r="AA202" s="29"/>
      <c r="BF202" s="9" t="s">
        <v>1049</v>
      </c>
      <c r="BG202" s="1">
        <v>201</v>
      </c>
    </row>
    <row r="203" spans="1:59">
      <c r="A203" s="1" t="str">
        <f t="shared" si="40"/>
        <v>|色|無色|レアリティ|レア|マナコスト|16|</v>
      </c>
      <c r="B203" s="1" t="s">
        <v>1049</v>
      </c>
      <c r="C203" s="1" t="s">
        <v>1069</v>
      </c>
      <c r="D203" s="4" t="s">
        <v>0</v>
      </c>
      <c r="E203" s="1" t="s">
        <v>1069</v>
      </c>
      <c r="F203" s="1" t="str">
        <f>IF(R202=0,"",R202)</f>
        <v>無色</v>
      </c>
      <c r="G203" s="1" t="s">
        <v>1069</v>
      </c>
      <c r="H203" s="4" t="s">
        <v>1073</v>
      </c>
      <c r="I203" s="1" t="s">
        <v>1069</v>
      </c>
      <c r="J203" s="1" t="str">
        <f>IF(T202=0,"",T202)</f>
        <v>レア</v>
      </c>
      <c r="K203" s="1" t="s">
        <v>1069</v>
      </c>
      <c r="L203" s="4" t="s">
        <v>1074</v>
      </c>
      <c r="M203" s="1" t="s">
        <v>1069</v>
      </c>
      <c r="N203" s="1">
        <f>IF(V202=0,"",V202)</f>
        <v>16</v>
      </c>
      <c r="O203" s="1" t="s">
        <v>1069</v>
      </c>
      <c r="Q203" s="9" t="s">
        <v>5</v>
      </c>
      <c r="R203" s="10" t="str">
        <f>INDEX(AL:AL,W200+1)</f>
        <v>クリーチャー</v>
      </c>
      <c r="S203" s="15" t="s">
        <v>1075</v>
      </c>
      <c r="T203" s="10" t="str">
        <f>INDEX(AN:AN,W200+1)</f>
        <v>エルドラージ</v>
      </c>
      <c r="U203" s="10" t="str">
        <f>INDEX(AO:AO,W200+1)</f>
        <v>昆虫</v>
      </c>
      <c r="V203" s="10">
        <f>INDEX(AP:AP,W200+1)</f>
        <v>0</v>
      </c>
      <c r="W203" s="16"/>
      <c r="X203" s="10" t="str">
        <f>INDEX(AZ:AZ,W200+1)</f>
        <v>現出</v>
      </c>
      <c r="Y203" s="10" t="str">
        <f>INDEX(BA:BA,W200+1)</f>
        <v/>
      </c>
      <c r="Z203" s="10" t="str">
        <f>INDEX(BB:BB,W200+1)</f>
        <v/>
      </c>
      <c r="AA203" s="10">
        <f>INDEX(BC:BC,W200+1)</f>
        <v>0</v>
      </c>
      <c r="BF203" s="9" t="s">
        <v>1049</v>
      </c>
      <c r="BG203" s="1">
        <v>202</v>
      </c>
    </row>
    <row r="204" spans="1:59">
      <c r="A204" s="1" t="str">
        <f t="shared" si="40"/>
        <v>|種別|クリーチャー|サブタイプ|エルドラージ|昆虫||</v>
      </c>
      <c r="B204" s="1" t="s">
        <v>1049</v>
      </c>
      <c r="C204" s="1" t="s">
        <v>1069</v>
      </c>
      <c r="D204" s="4" t="s">
        <v>5</v>
      </c>
      <c r="E204" s="1" t="s">
        <v>1069</v>
      </c>
      <c r="F204" s="1" t="str">
        <f>IF(R203=0,"",R203)</f>
        <v>クリーチャー</v>
      </c>
      <c r="G204" s="1" t="s">
        <v>1069</v>
      </c>
      <c r="H204" s="4" t="s">
        <v>1078</v>
      </c>
      <c r="I204" s="1" t="s">
        <v>1069</v>
      </c>
      <c r="J204" s="1" t="str">
        <f>IF(T203=0,"",T203)</f>
        <v>エルドラージ</v>
      </c>
      <c r="K204" s="1" t="s">
        <v>1069</v>
      </c>
      <c r="L204" s="1" t="str">
        <f>IF(U203=0,"",U203)</f>
        <v>昆虫</v>
      </c>
      <c r="M204" s="1" t="s">
        <v>1069</v>
      </c>
      <c r="N204" s="1" t="str">
        <f>IF(V203=0,"",V203)</f>
        <v/>
      </c>
      <c r="O204" s="1" t="s">
        <v>1069</v>
      </c>
      <c r="Q204" s="9" t="s">
        <v>1079</v>
      </c>
      <c r="R204" s="10" t="str">
        <f>INDEX(BD:BD,W200+1)</f>
        <v>現出2&amp;br;このクリーチャーが戦場に出たとき、対戦相手はカードを無作為に2枚捨てる。</v>
      </c>
      <c r="S204" s="11"/>
      <c r="T204" s="11"/>
      <c r="U204" s="11"/>
      <c r="V204" s="12"/>
      <c r="W204" s="16"/>
      <c r="X204" s="8"/>
      <c r="Y204" s="8"/>
      <c r="Z204" s="8"/>
      <c r="AA204" s="30"/>
      <c r="BF204" s="9" t="s">
        <v>1049</v>
      </c>
      <c r="BG204" s="1">
        <v>203</v>
      </c>
    </row>
    <row r="205" spans="1:59">
      <c r="A205" s="1" t="str">
        <f t="shared" si="40"/>
        <v>|テキスト|&gt;|&gt;|&gt;|&gt;|現出2&amp;br;このクリーチャーが戦場に出たとき、対戦相手はカードを無作為に2枚捨てる。|</v>
      </c>
      <c r="B205" s="1" t="s">
        <v>1049</v>
      </c>
      <c r="C205" s="1" t="s">
        <v>1069</v>
      </c>
      <c r="D205" s="4" t="s">
        <v>1079</v>
      </c>
      <c r="E205" s="1" t="s">
        <v>1069</v>
      </c>
      <c r="F205" s="4" t="s">
        <v>1083</v>
      </c>
      <c r="G205" s="1" t="s">
        <v>1069</v>
      </c>
      <c r="H205" s="4" t="s">
        <v>1083</v>
      </c>
      <c r="I205" s="1" t="s">
        <v>1069</v>
      </c>
      <c r="J205" s="4" t="s">
        <v>1083</v>
      </c>
      <c r="K205" s="1" t="s">
        <v>1069</v>
      </c>
      <c r="L205" s="4" t="s">
        <v>1083</v>
      </c>
      <c r="M205" s="1" t="s">
        <v>1069</v>
      </c>
      <c r="N205" s="1" t="str">
        <f>IF(R204=0,"",R204)</f>
        <v>現出2&amp;br;このクリーチャーが戦場に出たとき、対戦相手はカードを無作為に2枚捨てる。</v>
      </c>
      <c r="O205" s="1" t="s">
        <v>1069</v>
      </c>
      <c r="Q205" s="14" t="s">
        <v>21</v>
      </c>
      <c r="R205" s="10" t="str">
        <f>INDEX(BE:BE,W200+1)</f>
        <v>Emerge 2.&amp;br;When this creature enters the battlefield, your opponent Discard s 2 cards randomly.</v>
      </c>
      <c r="S205" s="11" t="s">
        <v>1173</v>
      </c>
      <c r="T205" s="10" t="str">
        <f>IF(X205="","",X205&amp;IF(Y205="",""," "&amp;Y205)&amp;IF(Z205="",""," "&amp;Z205)&amp;IF(AA205="",""," "&amp;AA205))</f>
        <v/>
      </c>
      <c r="U205" s="11"/>
      <c r="V205" s="12"/>
      <c r="W205" s="16" t="s">
        <v>1084</v>
      </c>
      <c r="X205" s="9" t="str">
        <f t="shared" ref="X205:AA205" si="42">IF(ISERROR(IF(LEN(X204)&gt;1,X204,VLOOKUP(X203,$AC:$AD,2,FALSE))),"",IF(LEN(X204)&gt;1,X204,VLOOKUP(X203,$AC:$AD,2,FALSE)))</f>
        <v/>
      </c>
      <c r="Y205" s="9" t="str">
        <f t="shared" si="42"/>
        <v/>
      </c>
      <c r="Z205" s="9" t="str">
        <f t="shared" si="42"/>
        <v/>
      </c>
      <c r="AA205" s="9" t="str">
        <f t="shared" si="42"/>
        <v> </v>
      </c>
      <c r="BF205" s="9" t="s">
        <v>1049</v>
      </c>
      <c r="BG205" s="1">
        <v>204</v>
      </c>
    </row>
    <row r="206" spans="1:59">
      <c r="A206" s="1" t="str">
        <f t="shared" si="40"/>
        <v>|英テキスト|&gt;|&gt;|&gt;|&gt;|Emerge 2.&amp;br;When this creature enters the battlefield, your opponent Discard s 2 cards randomly.|</v>
      </c>
      <c r="B206" s="1" t="s">
        <v>1049</v>
      </c>
      <c r="C206" s="1" t="s">
        <v>1069</v>
      </c>
      <c r="D206" s="4" t="s">
        <v>1087</v>
      </c>
      <c r="E206" s="1" t="s">
        <v>1069</v>
      </c>
      <c r="F206" s="4" t="s">
        <v>1083</v>
      </c>
      <c r="G206" s="1" t="s">
        <v>1069</v>
      </c>
      <c r="H206" s="4" t="s">
        <v>1083</v>
      </c>
      <c r="I206" s="1" t="s">
        <v>1069</v>
      </c>
      <c r="J206" s="4" t="s">
        <v>1083</v>
      </c>
      <c r="K206" s="1" t="s">
        <v>1069</v>
      </c>
      <c r="L206" s="4" t="s">
        <v>1083</v>
      </c>
      <c r="M206" s="1" t="s">
        <v>1069</v>
      </c>
      <c r="N206" s="1" t="str">
        <f>IF(T205="","",T205&amp;"&amp;br;")&amp;IF(R205=0,"",R205)</f>
        <v>Emerge 2.&amp;br;When this creature enters the battlefield, your opponent Discard s 2 cards randomly.</v>
      </c>
      <c r="O206" s="1" t="s">
        <v>1069</v>
      </c>
      <c r="Q206" s="9" t="s">
        <v>12</v>
      </c>
      <c r="R206" s="10" t="str">
        <f>IF(INDEX(AX:AX,W200+1)="",0,INDEX(AX:AX,W200+1)&amp;"/"&amp;INDEX(AY:AY,W200+1))</f>
        <v>6/6</v>
      </c>
      <c r="S206" s="11"/>
      <c r="T206" s="11"/>
      <c r="U206" s="11"/>
      <c r="V206" s="12"/>
      <c r="W206" s="16"/>
      <c r="X206" s="9"/>
      <c r="Y206" s="28"/>
      <c r="Z206" s="28"/>
      <c r="AA206" s="29"/>
      <c r="BF206" s="9" t="s">
        <v>1049</v>
      </c>
      <c r="BG206" s="1">
        <v>205</v>
      </c>
    </row>
    <row r="207" spans="1:59">
      <c r="A207" s="1" t="str">
        <f t="shared" si="40"/>
        <v>|PT|&gt;|6/6|シールド数|&gt;||</v>
      </c>
      <c r="B207" s="1" t="s">
        <v>1049</v>
      </c>
      <c r="C207" s="1" t="s">
        <v>1069</v>
      </c>
      <c r="D207" s="1" t="s">
        <v>12</v>
      </c>
      <c r="E207" s="1" t="s">
        <v>1069</v>
      </c>
      <c r="F207" s="1" t="s">
        <v>1083</v>
      </c>
      <c r="G207" s="1" t="s">
        <v>1069</v>
      </c>
      <c r="H207" s="1" t="str">
        <f>IF(R206=0,"",R206)</f>
        <v>6/6</v>
      </c>
      <c r="I207" s="1" t="s">
        <v>1069</v>
      </c>
      <c r="J207" s="1" t="s">
        <v>1092</v>
      </c>
      <c r="K207" s="1" t="s">
        <v>1069</v>
      </c>
      <c r="L207" s="1" t="s">
        <v>1083</v>
      </c>
      <c r="M207" s="1" t="s">
        <v>1069</v>
      </c>
      <c r="N207" s="1" t="str">
        <f>IF(R207=0,"",R207)</f>
        <v/>
      </c>
      <c r="O207" s="1" t="s">
        <v>1069</v>
      </c>
      <c r="Q207" s="17" t="s">
        <v>13</v>
      </c>
      <c r="R207" s="10">
        <f>INDEX(AW:AW,W200+1)</f>
        <v>0</v>
      </c>
      <c r="S207" s="18"/>
      <c r="T207" s="18"/>
      <c r="U207" s="18"/>
      <c r="V207" s="19"/>
      <c r="W207" s="20"/>
      <c r="X207" s="21"/>
      <c r="Y207" s="31"/>
      <c r="Z207" s="31"/>
      <c r="AA207" s="32"/>
      <c r="BF207" s="9" t="s">
        <v>1049</v>
      </c>
      <c r="BG207" s="1">
        <v>206</v>
      </c>
    </row>
    <row r="208" spans="1:59">
      <c r="A208" s="1" t="str">
        <f t="shared" si="40"/>
        <v>&amp;br;&amp;br;</v>
      </c>
      <c r="B208" s="1" t="s">
        <v>1049</v>
      </c>
      <c r="C208" s="1" t="s">
        <v>1097</v>
      </c>
      <c r="R208" s="1"/>
      <c r="S208" s="1"/>
      <c r="T208" s="1"/>
      <c r="U208" s="1"/>
      <c r="V208" s="1"/>
      <c r="BF208" s="9" t="s">
        <v>1049</v>
      </c>
      <c r="BG208" s="1">
        <v>207</v>
      </c>
    </row>
    <row r="209" spans="1:59">
      <c r="A209" s="1" t="str">
        <f t="shared" si="40"/>
        <v>#back(text=戻る,left)</v>
      </c>
      <c r="B209" s="1" t="s">
        <v>1049</v>
      </c>
      <c r="C209" s="1" t="s">
        <v>1100</v>
      </c>
      <c r="R209" s="1"/>
      <c r="S209" s="1"/>
      <c r="T209" s="1"/>
      <c r="U209" s="1"/>
      <c r="V209" s="1"/>
      <c r="BF209" s="9" t="s">
        <v>1049</v>
      </c>
      <c r="BG209" s="1">
        <v>208</v>
      </c>
    </row>
    <row r="210" spans="1:59">
      <c r="A210" s="1" t="str">
        <f t="shared" si="40"/>
        <v>&amp;br;</v>
      </c>
      <c r="B210" s="1" t="s">
        <v>1049</v>
      </c>
      <c r="C210" s="1" t="s">
        <v>1048</v>
      </c>
      <c r="R210" s="1"/>
      <c r="S210" s="1"/>
      <c r="T210" s="1"/>
      <c r="U210" s="1"/>
      <c r="V210" s="1"/>
      <c r="BF210" s="9" t="s">
        <v>1049</v>
      </c>
      <c r="BG210" s="1">
        <v>209</v>
      </c>
    </row>
    <row r="211" spans="1:59">
      <c r="A211" s="1" t="str">
        <f t="shared" si="40"/>
        <v>#comment(above,nsize=[15],size=[30],num=[10])</v>
      </c>
      <c r="B211" s="1" t="s">
        <v>1049</v>
      </c>
      <c r="C211" s="1" t="s">
        <v>1108</v>
      </c>
      <c r="R211" s="1"/>
      <c r="S211" s="1"/>
      <c r="T211" s="1"/>
      <c r="U211" s="1"/>
      <c r="V211" s="1"/>
      <c r="BF211" s="9" t="s">
        <v>1049</v>
      </c>
      <c r="BG211" s="1">
        <v>210</v>
      </c>
    </row>
    <row r="212" spans="1:59">
      <c r="A212" s="1" t="str">
        <f t="shared" si="40"/>
        <v>&amp;br;&amp;br;</v>
      </c>
      <c r="B212" s="1" t="s">
        <v>1049</v>
      </c>
      <c r="C212" s="1" t="s">
        <v>1097</v>
      </c>
      <c r="R212" s="1"/>
      <c r="S212" s="1"/>
      <c r="T212" s="1"/>
      <c r="U212" s="1"/>
      <c r="V212" s="1"/>
      <c r="BF212" s="9" t="s">
        <v>1049</v>
      </c>
      <c r="BG212" s="1">
        <v>211</v>
      </c>
    </row>
    <row r="213" spans="1:59">
      <c r="A213" s="1" t="str">
        <f t="shared" si="40"/>
        <v/>
      </c>
      <c r="B213" s="1" t="s">
        <v>1049</v>
      </c>
      <c r="Q213" s="5"/>
      <c r="R213" s="6"/>
      <c r="S213" s="6"/>
      <c r="T213" s="6"/>
      <c r="U213" s="6"/>
      <c r="V213" s="7"/>
      <c r="W213" s="8">
        <v>17</v>
      </c>
      <c r="X213" s="5"/>
      <c r="Y213" s="26"/>
      <c r="Z213" s="26"/>
      <c r="AA213" s="27"/>
      <c r="BF213" s="9" t="s">
        <v>1049</v>
      </c>
      <c r="BG213" s="1">
        <v>212</v>
      </c>
    </row>
    <row r="214" spans="1:59">
      <c r="A214" s="1" t="str">
        <f t="shared" si="40"/>
        <v>*州民を滅ぼすもの/Decimator of the Provinces</v>
      </c>
      <c r="B214" s="1" t="s">
        <v>1049</v>
      </c>
      <c r="C214" s="1" t="str">
        <f>"*"&amp;R214&amp;"/"&amp;T214</f>
        <v>*州民を滅ぼすもの/Decimator of the Provinces</v>
      </c>
      <c r="Q214" s="9" t="s">
        <v>3</v>
      </c>
      <c r="R214" s="10" t="str">
        <f>INDEX(AJ:AJ,W213+1)</f>
        <v>州民を滅ぼすもの</v>
      </c>
      <c r="S214" s="11" t="s">
        <v>4</v>
      </c>
      <c r="T214" s="10" t="str">
        <f>INDEX(AK:AK,W213+1)</f>
        <v>Decimator of the Provinces</v>
      </c>
      <c r="U214" s="11"/>
      <c r="V214" s="12"/>
      <c r="W214" s="13"/>
      <c r="X214" s="9"/>
      <c r="Y214" s="28"/>
      <c r="Z214" s="28"/>
      <c r="AA214" s="29"/>
      <c r="BF214" s="9" t="s">
        <v>1049</v>
      </c>
      <c r="BG214" s="1">
        <v>213</v>
      </c>
    </row>
    <row r="215" spans="1:59">
      <c r="A215" s="1" t="str">
        <f t="shared" si="40"/>
        <v>|LEFT:80|LEFT:100|LEFT:100|LEFT:100|LEFT:100|LEFT:100|c</v>
      </c>
      <c r="B215" s="1" t="s">
        <v>1049</v>
      </c>
      <c r="C215" s="1" t="s">
        <v>1069</v>
      </c>
      <c r="D215" s="3" t="str">
        <f>$Q$1</f>
        <v>LEFT:80</v>
      </c>
      <c r="E215" s="3" t="s">
        <v>1069</v>
      </c>
      <c r="F215" s="3" t="str">
        <f t="shared" ref="F215:J215" si="43">$R$1</f>
        <v>LEFT:100</v>
      </c>
      <c r="G215" s="3" t="s">
        <v>1069</v>
      </c>
      <c r="H215" s="3" t="str">
        <f t="shared" si="43"/>
        <v>LEFT:100</v>
      </c>
      <c r="I215" s="3" t="s">
        <v>1069</v>
      </c>
      <c r="J215" s="3" t="str">
        <f t="shared" si="43"/>
        <v>LEFT:100</v>
      </c>
      <c r="K215" s="3" t="s">
        <v>1069</v>
      </c>
      <c r="L215" s="3" t="str">
        <f>$R$1</f>
        <v>LEFT:100</v>
      </c>
      <c r="M215" s="3" t="s">
        <v>1069</v>
      </c>
      <c r="N215" s="3" t="str">
        <f>$R$1</f>
        <v>LEFT:100</v>
      </c>
      <c r="O215" s="1" t="s">
        <v>1069</v>
      </c>
      <c r="P215" s="1" t="s">
        <v>1070</v>
      </c>
      <c r="Q215" s="14" t="s">
        <v>0</v>
      </c>
      <c r="R215" s="10" t="str">
        <f>INDEX(AF:AF,W213+1)</f>
        <v>無色</v>
      </c>
      <c r="S215" s="15" t="s">
        <v>1</v>
      </c>
      <c r="T215" s="10" t="str">
        <f>INDEX(AG:AG,W213+1)</f>
        <v>神話レア</v>
      </c>
      <c r="U215" s="15" t="s">
        <v>2</v>
      </c>
      <c r="V215" s="10">
        <f>INDEX(AI:AI,W213+1)</f>
        <v>21</v>
      </c>
      <c r="W215" s="16"/>
      <c r="X215" s="10" t="str">
        <f>INDEX(AQ:AQ,W213+1)</f>
        <v>トランプル 速攻</v>
      </c>
      <c r="Y215" s="28"/>
      <c r="Z215" s="28"/>
      <c r="AA215" s="29"/>
      <c r="BF215" s="9" t="s">
        <v>1049</v>
      </c>
      <c r="BG215" s="1">
        <v>214</v>
      </c>
    </row>
    <row r="216" spans="1:59">
      <c r="A216" s="1" t="str">
        <f t="shared" si="40"/>
        <v>|色|無色|レアリティ|神話レア|マナコスト|21|</v>
      </c>
      <c r="B216" s="1" t="s">
        <v>1049</v>
      </c>
      <c r="C216" s="1" t="s">
        <v>1069</v>
      </c>
      <c r="D216" s="4" t="s">
        <v>0</v>
      </c>
      <c r="E216" s="1" t="s">
        <v>1069</v>
      </c>
      <c r="F216" s="1" t="str">
        <f>IF(R215=0,"",R215)</f>
        <v>無色</v>
      </c>
      <c r="G216" s="1" t="s">
        <v>1069</v>
      </c>
      <c r="H216" s="4" t="s">
        <v>1073</v>
      </c>
      <c r="I216" s="1" t="s">
        <v>1069</v>
      </c>
      <c r="J216" s="1" t="str">
        <f>IF(T215=0,"",T215)</f>
        <v>神話レア</v>
      </c>
      <c r="K216" s="1" t="s">
        <v>1069</v>
      </c>
      <c r="L216" s="4" t="s">
        <v>1074</v>
      </c>
      <c r="M216" s="1" t="s">
        <v>1069</v>
      </c>
      <c r="N216" s="1">
        <f>IF(V215=0,"",V215)</f>
        <v>21</v>
      </c>
      <c r="O216" s="1" t="s">
        <v>1069</v>
      </c>
      <c r="Q216" s="9" t="s">
        <v>5</v>
      </c>
      <c r="R216" s="10" t="str">
        <f>INDEX(AL:AL,W213+1)</f>
        <v>クリーチャー</v>
      </c>
      <c r="S216" s="15" t="s">
        <v>1075</v>
      </c>
      <c r="T216" s="10" t="str">
        <f>INDEX(AN:AN,W213+1)</f>
        <v>エルドラージ</v>
      </c>
      <c r="U216" s="10" t="str">
        <f>INDEX(AO:AO,W213+1)</f>
        <v>猪</v>
      </c>
      <c r="V216" s="10">
        <f>INDEX(AP:AP,W213+1)</f>
        <v>0</v>
      </c>
      <c r="W216" s="16"/>
      <c r="X216" s="10" t="str">
        <f>INDEX(AZ:AZ,W213+1)</f>
        <v>トラ</v>
      </c>
      <c r="Y216" s="10" t="str">
        <f>INDEX(BA:BA,W213+1)</f>
        <v>速攻</v>
      </c>
      <c r="Z216" s="10" t="str">
        <f>INDEX(BB:BB,W213+1)</f>
        <v/>
      </c>
      <c r="AA216" s="10">
        <f>INDEX(BC:BC,W213+1)</f>
        <v>0</v>
      </c>
      <c r="BF216" s="9" t="s">
        <v>1049</v>
      </c>
      <c r="BG216" s="1">
        <v>215</v>
      </c>
    </row>
    <row r="217" spans="1:59">
      <c r="A217" s="1" t="str">
        <f t="shared" si="40"/>
        <v>|種別|クリーチャー|サブタイプ|エルドラージ|猪||</v>
      </c>
      <c r="B217" s="1" t="s">
        <v>1049</v>
      </c>
      <c r="C217" s="1" t="s">
        <v>1069</v>
      </c>
      <c r="D217" s="4" t="s">
        <v>5</v>
      </c>
      <c r="E217" s="1" t="s">
        <v>1069</v>
      </c>
      <c r="F217" s="1" t="str">
        <f>IF(R216=0,"",R216)</f>
        <v>クリーチャー</v>
      </c>
      <c r="G217" s="1" t="s">
        <v>1069</v>
      </c>
      <c r="H217" s="4" t="s">
        <v>1078</v>
      </c>
      <c r="I217" s="1" t="s">
        <v>1069</v>
      </c>
      <c r="J217" s="1" t="str">
        <f>IF(T216=0,"",T216)</f>
        <v>エルドラージ</v>
      </c>
      <c r="K217" s="1" t="s">
        <v>1069</v>
      </c>
      <c r="L217" s="1" t="str">
        <f>IF(U216=0,"",U216)</f>
        <v>猪</v>
      </c>
      <c r="M217" s="1" t="s">
        <v>1069</v>
      </c>
      <c r="N217" s="1" t="str">
        <f>IF(V216=0,"",V216)</f>
        <v/>
      </c>
      <c r="O217" s="1" t="s">
        <v>1069</v>
      </c>
      <c r="Q217" s="9" t="s">
        <v>1079</v>
      </c>
      <c r="R217" s="10" t="str">
        <f>INDEX(BD:BD,W213+1)</f>
        <v>トランプル 速攻&amp;br;現出3。&amp;br;このクリーチャーが戦場に出たとき、あなたがコントロールする各クリーチャーは+4/+4の修正を受けるとともにトランプルと速攻とバーサーカーを得る。</v>
      </c>
      <c r="S217" s="11"/>
      <c r="T217" s="11"/>
      <c r="U217" s="11"/>
      <c r="V217" s="12"/>
      <c r="W217" s="16"/>
      <c r="X217" s="8"/>
      <c r="Y217" s="8"/>
      <c r="Z217" s="8"/>
      <c r="AA217" s="30"/>
      <c r="BF217" s="9" t="s">
        <v>1049</v>
      </c>
      <c r="BG217" s="1">
        <v>216</v>
      </c>
    </row>
    <row r="218" spans="1:59">
      <c r="A218" s="1" t="str">
        <f t="shared" si="40"/>
        <v>|テキスト|&gt;|&gt;|&gt;|&gt;|トランプル 速攻&amp;br;現出3。&amp;br;このクリーチャーが戦場に出たとき、あなたがコントロールする各クリーチャーは+4/+4の修正を受けるとともにトランプルと速攻とバーサーカーを得る。|</v>
      </c>
      <c r="B218" s="1" t="s">
        <v>1049</v>
      </c>
      <c r="C218" s="1" t="s">
        <v>1069</v>
      </c>
      <c r="D218" s="4" t="s">
        <v>1079</v>
      </c>
      <c r="E218" s="1" t="s">
        <v>1069</v>
      </c>
      <c r="F218" s="4" t="s">
        <v>1083</v>
      </c>
      <c r="G218" s="1" t="s">
        <v>1069</v>
      </c>
      <c r="H218" s="4" t="s">
        <v>1083</v>
      </c>
      <c r="I218" s="1" t="s">
        <v>1069</v>
      </c>
      <c r="J218" s="4" t="s">
        <v>1083</v>
      </c>
      <c r="K218" s="1" t="s">
        <v>1069</v>
      </c>
      <c r="L218" s="4" t="s">
        <v>1083</v>
      </c>
      <c r="M218" s="1" t="s">
        <v>1069</v>
      </c>
      <c r="N218" s="1" t="str">
        <f>IF(R217=0,"",R217)</f>
        <v>トランプル 速攻&amp;br;現出3。&amp;br;このクリーチャーが戦場に出たとき、あなたがコントロールする各クリーチャーは+4/+4の修正を受けるとともにトランプルと速攻とバーサーカーを得る。</v>
      </c>
      <c r="O218" s="1" t="s">
        <v>1069</v>
      </c>
      <c r="Q218" s="14" t="s">
        <v>21</v>
      </c>
      <c r="R218" s="10" t="str">
        <f>INDEX(BE:BE,W213+1)</f>
        <v>Emerge 3.&amp;br;When this creature enters the battlefield, each creature you control gets +4/+4, Trample, Haste and Berserker.</v>
      </c>
      <c r="S218" s="11" t="s">
        <v>1173</v>
      </c>
      <c r="T218" s="10" t="str">
        <f>IF(X218="","",X218&amp;IF(Y218="",""," "&amp;Y218)&amp;IF(Z218="",""," "&amp;Z218)&amp;IF(AA218="",""," "&amp;AA218))</f>
        <v>Trample Haste  </v>
      </c>
      <c r="U218" s="11"/>
      <c r="V218" s="12"/>
      <c r="W218" s="16" t="s">
        <v>1084</v>
      </c>
      <c r="X218" s="9" t="str">
        <f t="shared" ref="X218:AA218" si="44">IF(ISERROR(IF(LEN(X217)&gt;1,X217,VLOOKUP(X216,$AC:$AD,2,FALSE))),"",IF(LEN(X217)&gt;1,X217,VLOOKUP(X216,$AC:$AD,2,FALSE)))</f>
        <v>Trample</v>
      </c>
      <c r="Y218" s="9" t="str">
        <f t="shared" si="44"/>
        <v>Haste</v>
      </c>
      <c r="Z218" s="9" t="str">
        <f t="shared" si="44"/>
        <v/>
      </c>
      <c r="AA218" s="9" t="str">
        <f t="shared" si="44"/>
        <v> </v>
      </c>
      <c r="BF218" s="9" t="s">
        <v>1049</v>
      </c>
      <c r="BG218" s="1">
        <v>217</v>
      </c>
    </row>
    <row r="219" spans="1:59">
      <c r="A219" s="1" t="str">
        <f t="shared" si="40"/>
        <v>|英テキスト|&gt;|&gt;|&gt;|&gt;|Trample Haste  &amp;br;Emerge 3.&amp;br;When this creature enters the battlefield, each creature you control gets +4/+4, Trample, Haste and Berserker.|</v>
      </c>
      <c r="B219" s="1" t="s">
        <v>1049</v>
      </c>
      <c r="C219" s="1" t="s">
        <v>1069</v>
      </c>
      <c r="D219" s="4" t="s">
        <v>1087</v>
      </c>
      <c r="E219" s="1" t="s">
        <v>1069</v>
      </c>
      <c r="F219" s="4" t="s">
        <v>1083</v>
      </c>
      <c r="G219" s="1" t="s">
        <v>1069</v>
      </c>
      <c r="H219" s="4" t="s">
        <v>1083</v>
      </c>
      <c r="I219" s="1" t="s">
        <v>1069</v>
      </c>
      <c r="J219" s="4" t="s">
        <v>1083</v>
      </c>
      <c r="K219" s="1" t="s">
        <v>1069</v>
      </c>
      <c r="L219" s="4" t="s">
        <v>1083</v>
      </c>
      <c r="M219" s="1" t="s">
        <v>1069</v>
      </c>
      <c r="N219" s="1" t="str">
        <f>IF(T218="","",T218&amp;"&amp;br;")&amp;IF(R218=0,"",R218)</f>
        <v>Trample Haste  &amp;br;Emerge 3.&amp;br;When this creature enters the battlefield, each creature you control gets +4/+4, Trample, Haste and Berserker.</v>
      </c>
      <c r="O219" s="1" t="s">
        <v>1069</v>
      </c>
      <c r="Q219" s="9" t="s">
        <v>12</v>
      </c>
      <c r="R219" s="10" t="str">
        <f>IF(INDEX(AX:AX,W213+1)="",0,INDEX(AX:AX,W213+1)&amp;"/"&amp;INDEX(AY:AY,W213+1))</f>
        <v>8/8</v>
      </c>
      <c r="S219" s="11"/>
      <c r="T219" s="11"/>
      <c r="U219" s="11"/>
      <c r="V219" s="12"/>
      <c r="W219" s="16"/>
      <c r="X219" s="9"/>
      <c r="Y219" s="28"/>
      <c r="Z219" s="28"/>
      <c r="AA219" s="29"/>
      <c r="BF219" s="9" t="s">
        <v>1049</v>
      </c>
      <c r="BG219" s="1">
        <v>218</v>
      </c>
    </row>
    <row r="220" spans="1:59">
      <c r="A220" s="1" t="str">
        <f t="shared" si="40"/>
        <v>|PT|&gt;|8/8|シールド数|&gt;||</v>
      </c>
      <c r="B220" s="1" t="s">
        <v>1049</v>
      </c>
      <c r="C220" s="1" t="s">
        <v>1069</v>
      </c>
      <c r="D220" s="1" t="s">
        <v>12</v>
      </c>
      <c r="E220" s="1" t="s">
        <v>1069</v>
      </c>
      <c r="F220" s="1" t="s">
        <v>1083</v>
      </c>
      <c r="G220" s="1" t="s">
        <v>1069</v>
      </c>
      <c r="H220" s="1" t="str">
        <f>IF(R219=0,"",R219)</f>
        <v>8/8</v>
      </c>
      <c r="I220" s="1" t="s">
        <v>1069</v>
      </c>
      <c r="J220" s="1" t="s">
        <v>1092</v>
      </c>
      <c r="K220" s="1" t="s">
        <v>1069</v>
      </c>
      <c r="L220" s="1" t="s">
        <v>1083</v>
      </c>
      <c r="M220" s="1" t="s">
        <v>1069</v>
      </c>
      <c r="N220" s="1" t="str">
        <f>IF(R220=0,"",R220)</f>
        <v/>
      </c>
      <c r="O220" s="1" t="s">
        <v>1069</v>
      </c>
      <c r="Q220" s="17" t="s">
        <v>13</v>
      </c>
      <c r="R220" s="10">
        <f>INDEX(AW:AW,W213+1)</f>
        <v>0</v>
      </c>
      <c r="S220" s="18"/>
      <c r="T220" s="18"/>
      <c r="U220" s="18"/>
      <c r="V220" s="19"/>
      <c r="W220" s="20"/>
      <c r="X220" s="21"/>
      <c r="Y220" s="31"/>
      <c r="Z220" s="31"/>
      <c r="AA220" s="32"/>
      <c r="BF220" s="9" t="s">
        <v>1049</v>
      </c>
      <c r="BG220" s="1">
        <v>219</v>
      </c>
    </row>
    <row r="221" spans="1:59">
      <c r="A221" s="1" t="str">
        <f t="shared" si="40"/>
        <v>&amp;br;&amp;br;</v>
      </c>
      <c r="B221" s="1" t="s">
        <v>1049</v>
      </c>
      <c r="C221" s="1" t="s">
        <v>1097</v>
      </c>
      <c r="R221" s="1"/>
      <c r="S221" s="1"/>
      <c r="T221" s="1"/>
      <c r="U221" s="1"/>
      <c r="V221" s="1"/>
      <c r="BF221" s="9" t="s">
        <v>1049</v>
      </c>
      <c r="BG221" s="1">
        <v>220</v>
      </c>
    </row>
    <row r="222" spans="1:59">
      <c r="A222" s="1" t="str">
        <f t="shared" si="40"/>
        <v>#back(text=戻る,left)</v>
      </c>
      <c r="B222" s="1" t="s">
        <v>1049</v>
      </c>
      <c r="C222" s="1" t="s">
        <v>1100</v>
      </c>
      <c r="R222" s="1"/>
      <c r="S222" s="1"/>
      <c r="T222" s="1"/>
      <c r="U222" s="1"/>
      <c r="V222" s="1"/>
      <c r="BF222" s="9" t="s">
        <v>1049</v>
      </c>
      <c r="BG222" s="1">
        <v>221</v>
      </c>
    </row>
    <row r="223" spans="1:59">
      <c r="A223" s="1" t="str">
        <f t="shared" si="40"/>
        <v>&amp;br;</v>
      </c>
      <c r="B223" s="1" t="s">
        <v>1049</v>
      </c>
      <c r="C223" s="1" t="s">
        <v>1048</v>
      </c>
      <c r="R223" s="1"/>
      <c r="S223" s="1"/>
      <c r="T223" s="1"/>
      <c r="U223" s="1"/>
      <c r="V223" s="1"/>
      <c r="BF223" s="9" t="s">
        <v>1049</v>
      </c>
      <c r="BG223" s="1">
        <v>222</v>
      </c>
    </row>
    <row r="224" spans="1:59">
      <c r="A224" s="1" t="str">
        <f t="shared" si="40"/>
        <v>#comment(above,nsize=[15],size=[30],num=[10])</v>
      </c>
      <c r="B224" s="1" t="s">
        <v>1049</v>
      </c>
      <c r="C224" s="1" t="s">
        <v>1108</v>
      </c>
      <c r="R224" s="1"/>
      <c r="S224" s="1"/>
      <c r="T224" s="1"/>
      <c r="U224" s="1"/>
      <c r="V224" s="1"/>
      <c r="BF224" s="9" t="s">
        <v>1049</v>
      </c>
      <c r="BG224" s="1">
        <v>223</v>
      </c>
    </row>
    <row r="225" spans="1:59">
      <c r="A225" s="1" t="str">
        <f t="shared" si="40"/>
        <v>&amp;br;&amp;br;</v>
      </c>
      <c r="B225" s="1" t="s">
        <v>1049</v>
      </c>
      <c r="C225" s="1" t="s">
        <v>1097</v>
      </c>
      <c r="R225" s="1"/>
      <c r="S225" s="1"/>
      <c r="T225" s="1"/>
      <c r="U225" s="1"/>
      <c r="V225" s="1"/>
      <c r="BF225" s="9" t="s">
        <v>1049</v>
      </c>
      <c r="BG225" s="1">
        <v>224</v>
      </c>
    </row>
    <row r="226" spans="1:59">
      <c r="A226" s="1" t="str">
        <f t="shared" si="40"/>
        <v/>
      </c>
      <c r="B226" s="1" t="s">
        <v>1049</v>
      </c>
      <c r="Q226" s="5"/>
      <c r="R226" s="6"/>
      <c r="S226" s="6"/>
      <c r="T226" s="6"/>
      <c r="U226" s="6"/>
      <c r="V226" s="7"/>
      <c r="W226" s="8">
        <v>18</v>
      </c>
      <c r="X226" s="5"/>
      <c r="Y226" s="26"/>
      <c r="Z226" s="26"/>
      <c r="AA226" s="27"/>
      <c r="BF226" s="9" t="s">
        <v>1049</v>
      </c>
      <c r="BG226" s="1">
        <v>225</v>
      </c>
    </row>
    <row r="227" spans="1:59">
      <c r="A227" s="1" t="str">
        <f t="shared" si="40"/>
        <v>*約束された終末、エムラクール/Emrakul, the Promised End</v>
      </c>
      <c r="B227" s="1" t="s">
        <v>1049</v>
      </c>
      <c r="C227" s="1" t="str">
        <f>"*"&amp;R227&amp;"/"&amp;T227</f>
        <v>*約束された終末、エムラクール/Emrakul, the Promised End</v>
      </c>
      <c r="Q227" s="9" t="s">
        <v>3</v>
      </c>
      <c r="R227" s="10" t="str">
        <f>INDEX(AJ:AJ,W226+1)</f>
        <v>約束された終末、エムラクール</v>
      </c>
      <c r="S227" s="11" t="s">
        <v>4</v>
      </c>
      <c r="T227" s="10" t="str">
        <f>INDEX(AK:AK,W226+1)</f>
        <v>Emrakul, the Promised End</v>
      </c>
      <c r="U227" s="11"/>
      <c r="V227" s="12"/>
      <c r="W227" s="13"/>
      <c r="X227" s="9"/>
      <c r="Y227" s="28"/>
      <c r="Z227" s="28"/>
      <c r="AA227" s="29"/>
      <c r="BF227" s="9" t="s">
        <v>1049</v>
      </c>
      <c r="BG227" s="1">
        <v>226</v>
      </c>
    </row>
    <row r="228" spans="1:59">
      <c r="A228" s="1" t="str">
        <f t="shared" si="40"/>
        <v>|LEFT:80|LEFT:100|LEFT:100|LEFT:100|LEFT:100|LEFT:100|c</v>
      </c>
      <c r="B228" s="1" t="s">
        <v>1049</v>
      </c>
      <c r="C228" s="1" t="s">
        <v>1069</v>
      </c>
      <c r="D228" s="3" t="str">
        <f>$Q$1</f>
        <v>LEFT:80</v>
      </c>
      <c r="E228" s="3" t="s">
        <v>1069</v>
      </c>
      <c r="F228" s="3" t="str">
        <f t="shared" ref="F228:J228" si="45">$R$1</f>
        <v>LEFT:100</v>
      </c>
      <c r="G228" s="3" t="s">
        <v>1069</v>
      </c>
      <c r="H228" s="3" t="str">
        <f t="shared" si="45"/>
        <v>LEFT:100</v>
      </c>
      <c r="I228" s="3" t="s">
        <v>1069</v>
      </c>
      <c r="J228" s="3" t="str">
        <f t="shared" si="45"/>
        <v>LEFT:100</v>
      </c>
      <c r="K228" s="3" t="s">
        <v>1069</v>
      </c>
      <c r="L228" s="3" t="str">
        <f>$R$1</f>
        <v>LEFT:100</v>
      </c>
      <c r="M228" s="3" t="s">
        <v>1069</v>
      </c>
      <c r="N228" s="3" t="str">
        <f>$R$1</f>
        <v>LEFT:100</v>
      </c>
      <c r="O228" s="1" t="s">
        <v>1069</v>
      </c>
      <c r="P228" s="1" t="s">
        <v>1070</v>
      </c>
      <c r="Q228" s="14" t="s">
        <v>0</v>
      </c>
      <c r="R228" s="10" t="str">
        <f>INDEX(AF:AF,W226+1)</f>
        <v>無色</v>
      </c>
      <c r="S228" s="15" t="s">
        <v>1</v>
      </c>
      <c r="T228" s="10" t="str">
        <f>INDEX(AG:AG,W226+1)</f>
        <v>神話レア</v>
      </c>
      <c r="U228" s="15" t="s">
        <v>2</v>
      </c>
      <c r="V228" s="10">
        <f>INDEX(AI:AI,W226+1)</f>
        <v>20</v>
      </c>
      <c r="W228" s="16"/>
      <c r="X228" s="10" t="str">
        <f>INDEX(AQ:AQ,W226+1)</f>
        <v>飛行 トランプル</v>
      </c>
      <c r="Y228" s="28"/>
      <c r="Z228" s="28"/>
      <c r="AA228" s="29"/>
      <c r="BF228" s="9" t="s">
        <v>1049</v>
      </c>
      <c r="BG228" s="1">
        <v>227</v>
      </c>
    </row>
    <row r="229" spans="1:59">
      <c r="A229" s="1" t="str">
        <f t="shared" si="40"/>
        <v>|色|無色|レアリティ|神話レア|マナコスト|20|</v>
      </c>
      <c r="B229" s="1" t="s">
        <v>1049</v>
      </c>
      <c r="C229" s="1" t="s">
        <v>1069</v>
      </c>
      <c r="D229" s="4" t="s">
        <v>0</v>
      </c>
      <c r="E229" s="1" t="s">
        <v>1069</v>
      </c>
      <c r="F229" s="1" t="str">
        <f>IF(R228=0,"",R228)</f>
        <v>無色</v>
      </c>
      <c r="G229" s="1" t="s">
        <v>1069</v>
      </c>
      <c r="H229" s="4" t="s">
        <v>1073</v>
      </c>
      <c r="I229" s="1" t="s">
        <v>1069</v>
      </c>
      <c r="J229" s="1" t="str">
        <f>IF(T228=0,"",T228)</f>
        <v>神話レア</v>
      </c>
      <c r="K229" s="1" t="s">
        <v>1069</v>
      </c>
      <c r="L229" s="4" t="s">
        <v>1074</v>
      </c>
      <c r="M229" s="1" t="s">
        <v>1069</v>
      </c>
      <c r="N229" s="1">
        <f>IF(V228=0,"",V228)</f>
        <v>20</v>
      </c>
      <c r="O229" s="1" t="s">
        <v>1069</v>
      </c>
      <c r="Q229" s="9" t="s">
        <v>5</v>
      </c>
      <c r="R229" s="10" t="str">
        <f>INDEX(AL:AL,W226+1)</f>
        <v>クリーチャー</v>
      </c>
      <c r="S229" s="15" t="s">
        <v>1075</v>
      </c>
      <c r="T229" s="10" t="str">
        <f>INDEX(AN:AN,W226+1)</f>
        <v>エルドラージ</v>
      </c>
      <c r="U229" s="10">
        <f>INDEX(AO:AO,W226+1)</f>
        <v>0</v>
      </c>
      <c r="V229" s="10">
        <f>INDEX(AP:AP,W226+1)</f>
        <v>0</v>
      </c>
      <c r="W229" s="16"/>
      <c r="X229" s="10" t="str">
        <f>INDEX(AZ:AZ,W226+1)</f>
        <v>飛行</v>
      </c>
      <c r="Y229" s="10" t="str">
        <f>INDEX(BA:BA,W226+1)</f>
        <v>トラ</v>
      </c>
      <c r="Z229" s="10" t="str">
        <f>INDEX(BB:BB,W226+1)</f>
        <v/>
      </c>
      <c r="AA229" s="10">
        <f>INDEX(BC:BC,W226+1)</f>
        <v>0</v>
      </c>
      <c r="BF229" s="9" t="s">
        <v>1049</v>
      </c>
      <c r="BG229" s="1">
        <v>228</v>
      </c>
    </row>
    <row r="230" spans="1:59">
      <c r="A230" s="1" t="str">
        <f t="shared" si="40"/>
        <v>|種別|クリーチャー|サブタイプ|エルドラージ|||</v>
      </c>
      <c r="B230" s="1" t="s">
        <v>1049</v>
      </c>
      <c r="C230" s="1" t="s">
        <v>1069</v>
      </c>
      <c r="D230" s="4" t="s">
        <v>5</v>
      </c>
      <c r="E230" s="1" t="s">
        <v>1069</v>
      </c>
      <c r="F230" s="1" t="str">
        <f>IF(R229=0,"",R229)</f>
        <v>クリーチャー</v>
      </c>
      <c r="G230" s="1" t="s">
        <v>1069</v>
      </c>
      <c r="H230" s="4" t="s">
        <v>1078</v>
      </c>
      <c r="I230" s="1" t="s">
        <v>1069</v>
      </c>
      <c r="J230" s="1" t="str">
        <f>IF(T229=0,"",T229)</f>
        <v>エルドラージ</v>
      </c>
      <c r="K230" s="1" t="s">
        <v>1069</v>
      </c>
      <c r="L230" s="1" t="str">
        <f>IF(U229=0,"",U229)</f>
        <v/>
      </c>
      <c r="M230" s="1" t="s">
        <v>1069</v>
      </c>
      <c r="N230" s="1" t="str">
        <f>IF(V229=0,"",V229)</f>
        <v/>
      </c>
      <c r="O230" s="1" t="s">
        <v>1069</v>
      </c>
      <c r="Q230" s="9" t="s">
        <v>1079</v>
      </c>
      <c r="R230" s="10" t="str">
        <f>INDEX(BD:BD,W226+1)</f>
        <v>飛行 トランプル&amp;br;このクリーチャーが戦場に出たとき、あなたの次のターン開始時まで、対戦相手の手札の各カードのマナ・コストが13多くなり、あなたの次のターン開始時まで、対戦相手がコントロールする戦場に出ている各クリーチャーは無効化される。</v>
      </c>
      <c r="S230" s="11"/>
      <c r="T230" s="11"/>
      <c r="U230" s="11"/>
      <c r="V230" s="12"/>
      <c r="W230" s="16"/>
      <c r="X230" s="8"/>
      <c r="Y230" s="8"/>
      <c r="Z230" s="8"/>
      <c r="AA230" s="30"/>
      <c r="BF230" s="9" t="s">
        <v>1049</v>
      </c>
      <c r="BG230" s="1">
        <v>229</v>
      </c>
    </row>
    <row r="231" spans="1:59">
      <c r="A231" s="1" t="str">
        <f t="shared" si="40"/>
        <v>|テキスト|&gt;|&gt;|&gt;|&gt;|飛行 トランプル&amp;br;このクリーチャーが戦場に出たとき、あなたの次のターン開始時まで、対戦相手の手札の各カードのマナ・コストが13多くなり、あなたの次のターン開始時まで、対戦相手がコントロールする戦場に出ている各クリーチャーは無効化される。|</v>
      </c>
      <c r="B231" s="1" t="s">
        <v>1049</v>
      </c>
      <c r="C231" s="1" t="s">
        <v>1069</v>
      </c>
      <c r="D231" s="4" t="s">
        <v>1079</v>
      </c>
      <c r="E231" s="1" t="s">
        <v>1069</v>
      </c>
      <c r="F231" s="4" t="s">
        <v>1083</v>
      </c>
      <c r="G231" s="1" t="s">
        <v>1069</v>
      </c>
      <c r="H231" s="4" t="s">
        <v>1083</v>
      </c>
      <c r="I231" s="1" t="s">
        <v>1069</v>
      </c>
      <c r="J231" s="4" t="s">
        <v>1083</v>
      </c>
      <c r="K231" s="1" t="s">
        <v>1069</v>
      </c>
      <c r="L231" s="4" t="s">
        <v>1083</v>
      </c>
      <c r="M231" s="1" t="s">
        <v>1069</v>
      </c>
      <c r="N231" s="1" t="str">
        <f>IF(R230=0,"",R230)</f>
        <v>飛行 トランプル&amp;br;このクリーチャーが戦場に出たとき、あなたの次のターン開始時まで、対戦相手の手札の各カードのマナ・コストが13多くなり、あなたの次のターン開始時まで、対戦相手がコントロールする戦場に出ている各クリーチャーは無効化される。</v>
      </c>
      <c r="O231" s="1" t="s">
        <v>1069</v>
      </c>
      <c r="Q231" s="14" t="s">
        <v>21</v>
      </c>
      <c r="R231" s="10" t="str">
        <f>INDEX(BE:BE,W226+1)</f>
        <v>When this creature enters the battlefield, each card in your opponent's hand costs 13 more mana until the beginning of your next turn and each creature your opponent controls on the battlefield is Disabled until the beginning of your next turn.</v>
      </c>
      <c r="S231" s="11" t="s">
        <v>1173</v>
      </c>
      <c r="T231" s="10" t="str">
        <f>IF(X231="","",X231&amp;IF(Y231="",""," "&amp;Y231)&amp;IF(Z231="",""," "&amp;Z231)&amp;IF(AA231="",""," "&amp;AA231))</f>
        <v>Flying Trample  </v>
      </c>
      <c r="U231" s="11"/>
      <c r="V231" s="12"/>
      <c r="W231" s="16" t="s">
        <v>1084</v>
      </c>
      <c r="X231" s="9" t="str">
        <f t="shared" ref="X231:AA231" si="46">IF(ISERROR(IF(LEN(X230)&gt;1,X230,VLOOKUP(X229,$AC:$AD,2,FALSE))),"",IF(LEN(X230)&gt;1,X230,VLOOKUP(X229,$AC:$AD,2,FALSE)))</f>
        <v>Flying</v>
      </c>
      <c r="Y231" s="9" t="str">
        <f t="shared" si="46"/>
        <v>Trample</v>
      </c>
      <c r="Z231" s="9" t="str">
        <f t="shared" si="46"/>
        <v/>
      </c>
      <c r="AA231" s="9" t="str">
        <f t="shared" si="46"/>
        <v> </v>
      </c>
      <c r="BF231" s="9" t="s">
        <v>1049</v>
      </c>
      <c r="BG231" s="1">
        <v>230</v>
      </c>
    </row>
    <row r="232" spans="1:59">
      <c r="A232" s="1" t="str">
        <f t="shared" si="40"/>
        <v>|英テキスト|&gt;|&gt;|&gt;|&gt;|Flying Trample  &amp;br;When this creature enters the battlefield, each card in your opponent's hand costs 13 more mana until the beginning of your next turn and each creature your opponent controls on the battlefield is Disabled until the beginning of your next turn.|</v>
      </c>
      <c r="B232" s="1" t="s">
        <v>1049</v>
      </c>
      <c r="C232" s="1" t="s">
        <v>1069</v>
      </c>
      <c r="D232" s="4" t="s">
        <v>1087</v>
      </c>
      <c r="E232" s="1" t="s">
        <v>1069</v>
      </c>
      <c r="F232" s="4" t="s">
        <v>1083</v>
      </c>
      <c r="G232" s="1" t="s">
        <v>1069</v>
      </c>
      <c r="H232" s="4" t="s">
        <v>1083</v>
      </c>
      <c r="I232" s="1" t="s">
        <v>1069</v>
      </c>
      <c r="J232" s="4" t="s">
        <v>1083</v>
      </c>
      <c r="K232" s="1" t="s">
        <v>1069</v>
      </c>
      <c r="L232" s="4" t="s">
        <v>1083</v>
      </c>
      <c r="M232" s="1" t="s">
        <v>1069</v>
      </c>
      <c r="N232" s="1" t="str">
        <f>IF(T231="","",T231&amp;"&amp;br;")&amp;IF(R231=0,"",R231)</f>
        <v>Flying Trample  &amp;br;When this creature enters the battlefield, each card in your opponent's hand costs 13 more mana until the beginning of your next turn and each creature your opponent controls on the battlefield is Disabled until the beginning of your next turn.</v>
      </c>
      <c r="O232" s="1" t="s">
        <v>1069</v>
      </c>
      <c r="Q232" s="9" t="s">
        <v>12</v>
      </c>
      <c r="R232" s="10" t="str">
        <f>IF(INDEX(AX:AX,W226+1)="",0,INDEX(AX:AX,W226+1)&amp;"/"&amp;INDEX(AY:AY,W226+1))</f>
        <v>13/13</v>
      </c>
      <c r="S232" s="11"/>
      <c r="T232" s="11"/>
      <c r="U232" s="11"/>
      <c r="V232" s="12"/>
      <c r="W232" s="16"/>
      <c r="X232" s="9"/>
      <c r="Y232" s="28"/>
      <c r="Z232" s="28"/>
      <c r="AA232" s="29"/>
      <c r="BF232" s="9" t="s">
        <v>1049</v>
      </c>
      <c r="BG232" s="1">
        <v>231</v>
      </c>
    </row>
    <row r="233" spans="1:59">
      <c r="A233" s="1" t="str">
        <f t="shared" si="40"/>
        <v>|PT|&gt;|13/13|シールド数|&gt;||</v>
      </c>
      <c r="B233" s="1" t="s">
        <v>1049</v>
      </c>
      <c r="C233" s="1" t="s">
        <v>1069</v>
      </c>
      <c r="D233" s="1" t="s">
        <v>12</v>
      </c>
      <c r="E233" s="1" t="s">
        <v>1069</v>
      </c>
      <c r="F233" s="1" t="s">
        <v>1083</v>
      </c>
      <c r="G233" s="1" t="s">
        <v>1069</v>
      </c>
      <c r="H233" s="1" t="str">
        <f>IF(R232=0,"",R232)</f>
        <v>13/13</v>
      </c>
      <c r="I233" s="1" t="s">
        <v>1069</v>
      </c>
      <c r="J233" s="1" t="s">
        <v>1092</v>
      </c>
      <c r="K233" s="1" t="s">
        <v>1069</v>
      </c>
      <c r="L233" s="1" t="s">
        <v>1083</v>
      </c>
      <c r="M233" s="1" t="s">
        <v>1069</v>
      </c>
      <c r="N233" s="1" t="str">
        <f>IF(R233=0,"",R233)</f>
        <v/>
      </c>
      <c r="O233" s="1" t="s">
        <v>1069</v>
      </c>
      <c r="Q233" s="17" t="s">
        <v>13</v>
      </c>
      <c r="R233" s="10">
        <f>INDEX(AW:AW,W226+1)</f>
        <v>0</v>
      </c>
      <c r="S233" s="18"/>
      <c r="T233" s="18"/>
      <c r="U233" s="18"/>
      <c r="V233" s="19"/>
      <c r="W233" s="20"/>
      <c r="X233" s="21"/>
      <c r="Y233" s="31"/>
      <c r="Z233" s="31"/>
      <c r="AA233" s="32"/>
      <c r="BF233" s="9" t="s">
        <v>1049</v>
      </c>
      <c r="BG233" s="1">
        <v>232</v>
      </c>
    </row>
    <row r="234" spans="1:59">
      <c r="A234" s="1" t="str">
        <f t="shared" si="40"/>
        <v>&amp;br;&amp;br;</v>
      </c>
      <c r="B234" s="1" t="s">
        <v>1049</v>
      </c>
      <c r="C234" s="1" t="s">
        <v>1097</v>
      </c>
      <c r="R234" s="1"/>
      <c r="S234" s="1"/>
      <c r="T234" s="1"/>
      <c r="U234" s="1"/>
      <c r="V234" s="1"/>
      <c r="BF234" s="9" t="s">
        <v>1049</v>
      </c>
      <c r="BG234" s="1">
        <v>233</v>
      </c>
    </row>
    <row r="235" spans="1:59">
      <c r="A235" s="1" t="str">
        <f t="shared" si="40"/>
        <v>#back(text=戻る,left)</v>
      </c>
      <c r="B235" s="1" t="s">
        <v>1049</v>
      </c>
      <c r="C235" s="1" t="s">
        <v>1100</v>
      </c>
      <c r="R235" s="1"/>
      <c r="S235" s="1"/>
      <c r="T235" s="1"/>
      <c r="U235" s="1"/>
      <c r="V235" s="1"/>
      <c r="BF235" s="9" t="s">
        <v>1049</v>
      </c>
      <c r="BG235" s="1">
        <v>234</v>
      </c>
    </row>
    <row r="236" spans="1:59">
      <c r="A236" s="1" t="str">
        <f t="shared" si="40"/>
        <v>&amp;br;</v>
      </c>
      <c r="B236" s="1" t="s">
        <v>1049</v>
      </c>
      <c r="C236" s="1" t="s">
        <v>1048</v>
      </c>
      <c r="R236" s="1"/>
      <c r="S236" s="1"/>
      <c r="T236" s="1"/>
      <c r="U236" s="1"/>
      <c r="V236" s="1"/>
      <c r="BF236" s="9" t="s">
        <v>1049</v>
      </c>
      <c r="BG236" s="1">
        <v>235</v>
      </c>
    </row>
    <row r="237" spans="1:59">
      <c r="A237" s="1" t="str">
        <f t="shared" si="40"/>
        <v>#comment(above,nsize=[15],size=[30],num=[10])</v>
      </c>
      <c r="B237" s="1" t="s">
        <v>1049</v>
      </c>
      <c r="C237" s="1" t="s">
        <v>1108</v>
      </c>
      <c r="R237" s="1"/>
      <c r="S237" s="1"/>
      <c r="T237" s="1"/>
      <c r="U237" s="1"/>
      <c r="V237" s="1"/>
      <c r="BF237" s="9" t="s">
        <v>1049</v>
      </c>
      <c r="BG237" s="1">
        <v>236</v>
      </c>
    </row>
    <row r="238" spans="1:59">
      <c r="A238" s="1" t="str">
        <f t="shared" si="40"/>
        <v>&amp;br;&amp;br;</v>
      </c>
      <c r="B238" s="1" t="s">
        <v>1049</v>
      </c>
      <c r="C238" s="1" t="s">
        <v>1097</v>
      </c>
      <c r="R238" s="1"/>
      <c r="S238" s="1"/>
      <c r="T238" s="1"/>
      <c r="U238" s="1"/>
      <c r="V238" s="1"/>
      <c r="BF238" s="9" t="s">
        <v>1049</v>
      </c>
      <c r="BG238" s="1">
        <v>237</v>
      </c>
    </row>
    <row r="239" spans="1:59">
      <c r="A239" s="1" t="str">
        <f t="shared" si="40"/>
        <v/>
      </c>
      <c r="B239" s="1" t="s">
        <v>1049</v>
      </c>
      <c r="Q239" s="5"/>
      <c r="R239" s="6"/>
      <c r="S239" s="6"/>
      <c r="T239" s="6"/>
      <c r="U239" s="6"/>
      <c r="V239" s="7"/>
      <c r="W239" s="8">
        <v>19</v>
      </c>
      <c r="X239" s="5"/>
      <c r="Y239" s="26"/>
      <c r="Z239" s="26"/>
      <c r="AA239" s="27"/>
      <c r="BF239" s="9" t="s">
        <v>1049</v>
      </c>
      <c r="BG239" s="1">
        <v>238</v>
      </c>
    </row>
    <row r="240" spans="1:58">
      <c r="A240" s="1" t="str">
        <f t="shared" si="40"/>
        <v>*0/0</v>
      </c>
      <c r="B240" s="1" t="s">
        <v>1049</v>
      </c>
      <c r="C240" s="1" t="str">
        <f>"*"&amp;R240&amp;"/"&amp;T240</f>
        <v>*0/0</v>
      </c>
      <c r="Q240" s="9" t="s">
        <v>3</v>
      </c>
      <c r="R240" s="10">
        <f>INDEX(AJ:AJ,W239+1)</f>
        <v>0</v>
      </c>
      <c r="S240" s="11" t="s">
        <v>4</v>
      </c>
      <c r="T240" s="10">
        <f>INDEX(AK:AK,W239+1)</f>
        <v>0</v>
      </c>
      <c r="U240" s="11"/>
      <c r="V240" s="12"/>
      <c r="W240" s="13"/>
      <c r="X240" s="9"/>
      <c r="Y240" s="28"/>
      <c r="Z240" s="28"/>
      <c r="AA240" s="29"/>
      <c r="BF240" s="9" t="s">
        <v>1049</v>
      </c>
    </row>
    <row r="241" spans="1:58">
      <c r="A241" s="1" t="str">
        <f t="shared" si="40"/>
        <v>|LEFT:80|LEFT:100|LEFT:100|LEFT:100|LEFT:100|LEFT:100|c</v>
      </c>
      <c r="B241" s="1" t="s">
        <v>1049</v>
      </c>
      <c r="C241" s="1" t="s">
        <v>1069</v>
      </c>
      <c r="D241" s="3" t="str">
        <f>$Q$1</f>
        <v>LEFT:80</v>
      </c>
      <c r="E241" s="3" t="s">
        <v>1069</v>
      </c>
      <c r="F241" s="3" t="str">
        <f t="shared" ref="F241:J241" si="47">$R$1</f>
        <v>LEFT:100</v>
      </c>
      <c r="G241" s="3" t="s">
        <v>1069</v>
      </c>
      <c r="H241" s="3" t="str">
        <f t="shared" si="47"/>
        <v>LEFT:100</v>
      </c>
      <c r="I241" s="3" t="s">
        <v>1069</v>
      </c>
      <c r="J241" s="3" t="str">
        <f t="shared" si="47"/>
        <v>LEFT:100</v>
      </c>
      <c r="K241" s="3" t="s">
        <v>1069</v>
      </c>
      <c r="L241" s="3" t="str">
        <f>$R$1</f>
        <v>LEFT:100</v>
      </c>
      <c r="M241" s="3" t="s">
        <v>1069</v>
      </c>
      <c r="N241" s="3" t="str">
        <f>$R$1</f>
        <v>LEFT:100</v>
      </c>
      <c r="O241" s="1" t="s">
        <v>1069</v>
      </c>
      <c r="P241" s="1" t="s">
        <v>1070</v>
      </c>
      <c r="Q241" s="14" t="s">
        <v>0</v>
      </c>
      <c r="R241" s="10" t="str">
        <f>INDEX(AF:AF,W239+1)</f>
        <v>無色</v>
      </c>
      <c r="S241" s="15" t="s">
        <v>1</v>
      </c>
      <c r="T241" s="10">
        <f>INDEX(AG:AG,W239+1)</f>
        <v>0</v>
      </c>
      <c r="U241" s="15" t="s">
        <v>2</v>
      </c>
      <c r="V241" s="10">
        <f>INDEX(AI:AI,W239+1)</f>
        <v>0</v>
      </c>
      <c r="W241" s="16"/>
      <c r="X241" s="10">
        <f>INDEX(AQ:AQ,W239+1)</f>
        <v>0</v>
      </c>
      <c r="Y241" s="28"/>
      <c r="Z241" s="28"/>
      <c r="AA241" s="29"/>
      <c r="BF241" s="9" t="s">
        <v>1049</v>
      </c>
    </row>
    <row r="242" spans="1:58">
      <c r="A242" s="1" t="str">
        <f t="shared" si="40"/>
        <v>|色|無色|レアリティ||マナコスト||</v>
      </c>
      <c r="B242" s="1" t="s">
        <v>1049</v>
      </c>
      <c r="C242" s="1" t="s">
        <v>1069</v>
      </c>
      <c r="D242" s="4" t="s">
        <v>0</v>
      </c>
      <c r="E242" s="1" t="s">
        <v>1069</v>
      </c>
      <c r="F242" s="1" t="str">
        <f>IF(R241=0,"",R241)</f>
        <v>無色</v>
      </c>
      <c r="G242" s="1" t="s">
        <v>1069</v>
      </c>
      <c r="H242" s="4" t="s">
        <v>1073</v>
      </c>
      <c r="I242" s="1" t="s">
        <v>1069</v>
      </c>
      <c r="J242" s="1" t="str">
        <f>IF(T241=0,"",T241)</f>
        <v/>
      </c>
      <c r="K242" s="1" t="s">
        <v>1069</v>
      </c>
      <c r="L242" s="4" t="s">
        <v>1074</v>
      </c>
      <c r="M242" s="1" t="s">
        <v>1069</v>
      </c>
      <c r="N242" s="1" t="str">
        <f>IF(V241=0,"",V241)</f>
        <v/>
      </c>
      <c r="O242" s="1" t="s">
        <v>1069</v>
      </c>
      <c r="Q242" s="9" t="s">
        <v>5</v>
      </c>
      <c r="R242" s="10">
        <f>INDEX(AL:AL,W239+1)</f>
        <v>0</v>
      </c>
      <c r="S242" s="15" t="s">
        <v>1075</v>
      </c>
      <c r="T242" s="10">
        <f>INDEX(AN:AN,W239+1)</f>
        <v>0</v>
      </c>
      <c r="U242" s="10">
        <f>INDEX(AO:AO,W239+1)</f>
        <v>0</v>
      </c>
      <c r="V242" s="10">
        <f>INDEX(AP:AP,W239+1)</f>
        <v>0</v>
      </c>
      <c r="W242" s="16"/>
      <c r="X242" s="10" t="str">
        <f>INDEX(AZ:AZ,W239+1)</f>
        <v/>
      </c>
      <c r="Y242" s="10" t="str">
        <f>INDEX(BA:BA,W239+1)</f>
        <v/>
      </c>
      <c r="Z242" s="10" t="str">
        <f>INDEX(BB:BB,W239+1)</f>
        <v/>
      </c>
      <c r="AA242" s="10">
        <f>INDEX(BC:BC,W239+1)</f>
        <v>0</v>
      </c>
      <c r="BF242" s="9" t="s">
        <v>1049</v>
      </c>
    </row>
    <row r="243" spans="1:58">
      <c r="A243" s="1" t="str">
        <f t="shared" si="40"/>
        <v>|種別||サブタイプ||||</v>
      </c>
      <c r="B243" s="1" t="s">
        <v>1049</v>
      </c>
      <c r="C243" s="1" t="s">
        <v>1069</v>
      </c>
      <c r="D243" s="4" t="s">
        <v>5</v>
      </c>
      <c r="E243" s="1" t="s">
        <v>1069</v>
      </c>
      <c r="F243" s="1" t="str">
        <f>IF(R242=0,"",R242)</f>
        <v/>
      </c>
      <c r="G243" s="1" t="s">
        <v>1069</v>
      </c>
      <c r="H243" s="4" t="s">
        <v>1078</v>
      </c>
      <c r="I243" s="1" t="s">
        <v>1069</v>
      </c>
      <c r="J243" s="1" t="str">
        <f>IF(T242=0,"",T242)</f>
        <v/>
      </c>
      <c r="K243" s="1" t="s">
        <v>1069</v>
      </c>
      <c r="L243" s="1" t="str">
        <f>IF(U242=0,"",U242)</f>
        <v/>
      </c>
      <c r="M243" s="1" t="s">
        <v>1069</v>
      </c>
      <c r="N243" s="1" t="str">
        <f>IF(V242=0,"",V242)</f>
        <v/>
      </c>
      <c r="O243" s="1" t="s">
        <v>1069</v>
      </c>
      <c r="Q243" s="9" t="s">
        <v>1079</v>
      </c>
      <c r="R243" s="10" t="str">
        <f>INDEX(BD:BD,W239+1)</f>
        <v/>
      </c>
      <c r="S243" s="11"/>
      <c r="T243" s="11"/>
      <c r="U243" s="11"/>
      <c r="V243" s="12"/>
      <c r="W243" s="16"/>
      <c r="X243" s="8"/>
      <c r="Y243" s="8"/>
      <c r="Z243" s="8"/>
      <c r="AA243" s="30"/>
      <c r="BF243" s="9" t="s">
        <v>1049</v>
      </c>
    </row>
    <row r="244" spans="1:58">
      <c r="A244" s="1" t="str">
        <f t="shared" si="40"/>
        <v>|テキスト|&gt;|&gt;|&gt;|&gt;||</v>
      </c>
      <c r="B244" s="1" t="s">
        <v>1049</v>
      </c>
      <c r="C244" s="1" t="s">
        <v>1069</v>
      </c>
      <c r="D244" s="4" t="s">
        <v>1079</v>
      </c>
      <c r="E244" s="1" t="s">
        <v>1069</v>
      </c>
      <c r="F244" s="4" t="s">
        <v>1083</v>
      </c>
      <c r="G244" s="1" t="s">
        <v>1069</v>
      </c>
      <c r="H244" s="4" t="s">
        <v>1083</v>
      </c>
      <c r="I244" s="1" t="s">
        <v>1069</v>
      </c>
      <c r="J244" s="4" t="s">
        <v>1083</v>
      </c>
      <c r="K244" s="1" t="s">
        <v>1069</v>
      </c>
      <c r="L244" s="4" t="s">
        <v>1083</v>
      </c>
      <c r="M244" s="1" t="s">
        <v>1069</v>
      </c>
      <c r="N244" s="1" t="str">
        <f>IF(R243=0,"",R243)</f>
        <v/>
      </c>
      <c r="O244" s="1" t="s">
        <v>1069</v>
      </c>
      <c r="Q244" s="14" t="s">
        <v>21</v>
      </c>
      <c r="R244" s="10" t="str">
        <f>INDEX(BE:BE,W239+1)</f>
        <v/>
      </c>
      <c r="S244" s="11" t="s">
        <v>1173</v>
      </c>
      <c r="T244" s="10" t="str">
        <f>IF(X244="","",X244&amp;IF(Y244="",""," "&amp;Y244)&amp;IF(Z244="",""," "&amp;Z244)&amp;IF(AA244="",""," "&amp;AA244))</f>
        <v/>
      </c>
      <c r="U244" s="11"/>
      <c r="V244" s="12"/>
      <c r="W244" s="16" t="s">
        <v>1084</v>
      </c>
      <c r="X244" s="9" t="str">
        <f t="shared" ref="X244:AA244" si="48">IF(ISERROR(IF(LEN(X243)&gt;1,X243,VLOOKUP(X242,$AC:$AD,2,FALSE))),"",IF(LEN(X243)&gt;1,X243,VLOOKUP(X242,$AC:$AD,2,FALSE)))</f>
        <v/>
      </c>
      <c r="Y244" s="9" t="str">
        <f t="shared" si="48"/>
        <v/>
      </c>
      <c r="Z244" s="9" t="str">
        <f t="shared" si="48"/>
        <v/>
      </c>
      <c r="AA244" s="9" t="str">
        <f t="shared" si="48"/>
        <v> </v>
      </c>
      <c r="BF244" s="9" t="s">
        <v>1049</v>
      </c>
    </row>
    <row r="245" spans="1:58">
      <c r="A245" s="1" t="str">
        <f t="shared" si="40"/>
        <v>|英テキスト|&gt;|&gt;|&gt;|&gt;||</v>
      </c>
      <c r="B245" s="1" t="s">
        <v>1049</v>
      </c>
      <c r="C245" s="1" t="s">
        <v>1069</v>
      </c>
      <c r="D245" s="4" t="s">
        <v>1087</v>
      </c>
      <c r="E245" s="1" t="s">
        <v>1069</v>
      </c>
      <c r="F245" s="4" t="s">
        <v>1083</v>
      </c>
      <c r="G245" s="1" t="s">
        <v>1069</v>
      </c>
      <c r="H245" s="4" t="s">
        <v>1083</v>
      </c>
      <c r="I245" s="1" t="s">
        <v>1069</v>
      </c>
      <c r="J245" s="4" t="s">
        <v>1083</v>
      </c>
      <c r="K245" s="1" t="s">
        <v>1069</v>
      </c>
      <c r="L245" s="4" t="s">
        <v>1083</v>
      </c>
      <c r="M245" s="1" t="s">
        <v>1069</v>
      </c>
      <c r="N245" s="1" t="str">
        <f>IF(T244="","",T244&amp;"&amp;br;")&amp;IF(R244=0,"",R244)</f>
        <v/>
      </c>
      <c r="O245" s="1" t="s">
        <v>1069</v>
      </c>
      <c r="Q245" s="9" t="s">
        <v>12</v>
      </c>
      <c r="R245" s="10">
        <f>IF(INDEX(AX:AX,W239+1)="",0,INDEX(AX:AX,W239+1)&amp;"/"&amp;INDEX(AY:AY,W239+1))</f>
        <v>0</v>
      </c>
      <c r="S245" s="11"/>
      <c r="T245" s="11"/>
      <c r="U245" s="11"/>
      <c r="V245" s="12"/>
      <c r="W245" s="16"/>
      <c r="X245" s="9"/>
      <c r="Y245" s="28"/>
      <c r="Z245" s="28"/>
      <c r="AA245" s="29"/>
      <c r="BF245" s="9" t="s">
        <v>1049</v>
      </c>
    </row>
    <row r="246" spans="1:58">
      <c r="A246" s="1" t="str">
        <f t="shared" si="40"/>
        <v>|PT|&gt;||シールド数|&gt;||</v>
      </c>
      <c r="B246" s="1" t="s">
        <v>1049</v>
      </c>
      <c r="C246" s="1" t="s">
        <v>1069</v>
      </c>
      <c r="D246" s="1" t="s">
        <v>12</v>
      </c>
      <c r="E246" s="1" t="s">
        <v>1069</v>
      </c>
      <c r="F246" s="1" t="s">
        <v>1083</v>
      </c>
      <c r="G246" s="1" t="s">
        <v>1069</v>
      </c>
      <c r="H246" s="1" t="str">
        <f>IF(R245=0,"",R245)</f>
        <v/>
      </c>
      <c r="I246" s="1" t="s">
        <v>1069</v>
      </c>
      <c r="J246" s="1" t="s">
        <v>1092</v>
      </c>
      <c r="K246" s="1" t="s">
        <v>1069</v>
      </c>
      <c r="L246" s="1" t="s">
        <v>1083</v>
      </c>
      <c r="M246" s="1" t="s">
        <v>1069</v>
      </c>
      <c r="N246" s="1" t="str">
        <f>IF(R246=0,"",R246)</f>
        <v/>
      </c>
      <c r="O246" s="1" t="s">
        <v>1069</v>
      </c>
      <c r="Q246" s="17" t="s">
        <v>13</v>
      </c>
      <c r="R246" s="10">
        <f>INDEX(AW:AW,W239+1)</f>
        <v>0</v>
      </c>
      <c r="S246" s="18"/>
      <c r="T246" s="18"/>
      <c r="U246" s="18"/>
      <c r="V246" s="19"/>
      <c r="W246" s="20"/>
      <c r="X246" s="21"/>
      <c r="Y246" s="31"/>
      <c r="Z246" s="31"/>
      <c r="AA246" s="32"/>
      <c r="BF246" s="9" t="s">
        <v>1049</v>
      </c>
    </row>
    <row r="247" spans="1:58">
      <c r="A247" s="1" t="str">
        <f t="shared" si="40"/>
        <v>&amp;br;&amp;br;</v>
      </c>
      <c r="B247" s="1" t="s">
        <v>1049</v>
      </c>
      <c r="C247" s="1" t="s">
        <v>1097</v>
      </c>
      <c r="R247" s="1"/>
      <c r="S247" s="1"/>
      <c r="T247" s="1"/>
      <c r="U247" s="1"/>
      <c r="V247" s="1"/>
      <c r="BF247" s="9" t="s">
        <v>1049</v>
      </c>
    </row>
    <row r="248" spans="1:58">
      <c r="A248" s="1" t="str">
        <f t="shared" si="40"/>
        <v>#back(text=戻る,left)</v>
      </c>
      <c r="B248" s="1" t="s">
        <v>1049</v>
      </c>
      <c r="C248" s="1" t="s">
        <v>1100</v>
      </c>
      <c r="R248" s="1"/>
      <c r="S248" s="1"/>
      <c r="T248" s="1"/>
      <c r="U248" s="1"/>
      <c r="V248" s="1"/>
      <c r="BF248" s="9" t="s">
        <v>1049</v>
      </c>
    </row>
    <row r="249" spans="1:58">
      <c r="A249" s="1" t="str">
        <f t="shared" si="40"/>
        <v>&amp;br;</v>
      </c>
      <c r="B249" s="1" t="s">
        <v>1049</v>
      </c>
      <c r="C249" s="1" t="s">
        <v>1048</v>
      </c>
      <c r="R249" s="1"/>
      <c r="S249" s="1"/>
      <c r="T249" s="1"/>
      <c r="U249" s="1"/>
      <c r="V249" s="1"/>
      <c r="BF249" s="9" t="s">
        <v>1049</v>
      </c>
    </row>
    <row r="250" spans="1:58">
      <c r="A250" s="1" t="str">
        <f t="shared" si="40"/>
        <v>#comment(above,nsize=[15],size=[30],num=[10])</v>
      </c>
      <c r="B250" s="1" t="s">
        <v>1049</v>
      </c>
      <c r="C250" s="1" t="s">
        <v>1108</v>
      </c>
      <c r="R250" s="1"/>
      <c r="S250" s="1"/>
      <c r="T250" s="1"/>
      <c r="U250" s="1"/>
      <c r="V250" s="1"/>
      <c r="BF250" s="9" t="s">
        <v>1049</v>
      </c>
    </row>
    <row r="251" spans="1:58">
      <c r="A251" s="1" t="str">
        <f t="shared" si="40"/>
        <v>&amp;br;&amp;br;</v>
      </c>
      <c r="B251" s="1" t="s">
        <v>1049</v>
      </c>
      <c r="C251" s="1" t="s">
        <v>1097</v>
      </c>
      <c r="R251" s="1"/>
      <c r="S251" s="1"/>
      <c r="T251" s="1"/>
      <c r="U251" s="1"/>
      <c r="V251" s="1"/>
      <c r="BF251" s="9" t="s">
        <v>1049</v>
      </c>
    </row>
    <row r="252" spans="1:58">
      <c r="A252" s="1" t="str">
        <f t="shared" si="40"/>
        <v/>
      </c>
      <c r="B252" s="1" t="s">
        <v>1049</v>
      </c>
      <c r="Q252" s="5"/>
      <c r="R252" s="6"/>
      <c r="S252" s="6"/>
      <c r="T252" s="6"/>
      <c r="U252" s="6"/>
      <c r="V252" s="7"/>
      <c r="W252" s="8">
        <v>20</v>
      </c>
      <c r="X252" s="5"/>
      <c r="Y252" s="26"/>
      <c r="Z252" s="26"/>
      <c r="AA252" s="27"/>
      <c r="BF252" s="9" t="s">
        <v>1049</v>
      </c>
    </row>
    <row r="253" spans="1:58">
      <c r="A253" s="1" t="str">
        <f t="shared" si="40"/>
        <v>*0/0</v>
      </c>
      <c r="B253" s="1" t="s">
        <v>1049</v>
      </c>
      <c r="C253" s="1" t="str">
        <f>"*"&amp;R253&amp;"/"&amp;T253</f>
        <v>*0/0</v>
      </c>
      <c r="Q253" s="9" t="s">
        <v>3</v>
      </c>
      <c r="R253" s="10">
        <f>INDEX(AJ:AJ,W252+1)</f>
        <v>0</v>
      </c>
      <c r="S253" s="11" t="s">
        <v>4</v>
      </c>
      <c r="T253" s="10">
        <f>INDEX(AK:AK,W252+1)</f>
        <v>0</v>
      </c>
      <c r="U253" s="11"/>
      <c r="V253" s="12"/>
      <c r="W253" s="13"/>
      <c r="X253" s="9"/>
      <c r="Y253" s="28"/>
      <c r="Z253" s="28"/>
      <c r="AA253" s="29"/>
      <c r="BF253" s="9" t="s">
        <v>1049</v>
      </c>
    </row>
    <row r="254" spans="1:58">
      <c r="A254" s="1" t="str">
        <f t="shared" si="40"/>
        <v>|LEFT:80|LEFT:100|LEFT:100|LEFT:100|LEFT:100|LEFT:100|c</v>
      </c>
      <c r="B254" s="1" t="s">
        <v>1049</v>
      </c>
      <c r="C254" s="1" t="s">
        <v>1069</v>
      </c>
      <c r="D254" s="3" t="str">
        <f>$Q$1</f>
        <v>LEFT:80</v>
      </c>
      <c r="E254" s="3" t="s">
        <v>1069</v>
      </c>
      <c r="F254" s="3" t="str">
        <f t="shared" ref="F254:J254" si="49">$R$1</f>
        <v>LEFT:100</v>
      </c>
      <c r="G254" s="3" t="s">
        <v>1069</v>
      </c>
      <c r="H254" s="3" t="str">
        <f t="shared" si="49"/>
        <v>LEFT:100</v>
      </c>
      <c r="I254" s="3" t="s">
        <v>1069</v>
      </c>
      <c r="J254" s="3" t="str">
        <f t="shared" si="49"/>
        <v>LEFT:100</v>
      </c>
      <c r="K254" s="3" t="s">
        <v>1069</v>
      </c>
      <c r="L254" s="3" t="str">
        <f>$R$1</f>
        <v>LEFT:100</v>
      </c>
      <c r="M254" s="3" t="s">
        <v>1069</v>
      </c>
      <c r="N254" s="3" t="str">
        <f>$R$1</f>
        <v>LEFT:100</v>
      </c>
      <c r="O254" s="1" t="s">
        <v>1069</v>
      </c>
      <c r="P254" s="1" t="s">
        <v>1070</v>
      </c>
      <c r="Q254" s="14" t="s">
        <v>0</v>
      </c>
      <c r="R254" s="10" t="str">
        <f>INDEX(AF:AF,W252+1)</f>
        <v>無色</v>
      </c>
      <c r="S254" s="15" t="s">
        <v>1</v>
      </c>
      <c r="T254" s="10">
        <f>INDEX(AG:AG,W252+1)</f>
        <v>0</v>
      </c>
      <c r="U254" s="15" t="s">
        <v>2</v>
      </c>
      <c r="V254" s="10">
        <f>INDEX(AI:AI,W252+1)</f>
        <v>0</v>
      </c>
      <c r="W254" s="16"/>
      <c r="X254" s="10">
        <f>INDEX(AQ:AQ,W252+1)</f>
        <v>0</v>
      </c>
      <c r="Y254" s="28"/>
      <c r="Z254" s="28"/>
      <c r="AA254" s="29"/>
      <c r="BF254" s="9" t="s">
        <v>1049</v>
      </c>
    </row>
    <row r="255" spans="1:58">
      <c r="A255" s="1" t="str">
        <f t="shared" si="40"/>
        <v>|色|無色|レアリティ||マナコスト||</v>
      </c>
      <c r="B255" s="1" t="s">
        <v>1049</v>
      </c>
      <c r="C255" s="1" t="s">
        <v>1069</v>
      </c>
      <c r="D255" s="4" t="s">
        <v>0</v>
      </c>
      <c r="E255" s="1" t="s">
        <v>1069</v>
      </c>
      <c r="F255" s="1" t="str">
        <f>IF(R254=0,"",R254)</f>
        <v>無色</v>
      </c>
      <c r="G255" s="1" t="s">
        <v>1069</v>
      </c>
      <c r="H255" s="4" t="s">
        <v>1073</v>
      </c>
      <c r="I255" s="1" t="s">
        <v>1069</v>
      </c>
      <c r="J255" s="1" t="str">
        <f>IF(T254=0,"",T254)</f>
        <v/>
      </c>
      <c r="K255" s="1" t="s">
        <v>1069</v>
      </c>
      <c r="L255" s="4" t="s">
        <v>1074</v>
      </c>
      <c r="M255" s="1" t="s">
        <v>1069</v>
      </c>
      <c r="N255" s="1" t="str">
        <f>IF(V254=0,"",V254)</f>
        <v/>
      </c>
      <c r="O255" s="1" t="s">
        <v>1069</v>
      </c>
      <c r="Q255" s="9" t="s">
        <v>5</v>
      </c>
      <c r="R255" s="10">
        <f>INDEX(AL:AL,W252+1)</f>
        <v>0</v>
      </c>
      <c r="S255" s="15" t="s">
        <v>1075</v>
      </c>
      <c r="T255" s="10">
        <f>INDEX(AN:AN,W252+1)</f>
        <v>0</v>
      </c>
      <c r="U255" s="10">
        <f>INDEX(AO:AO,W252+1)</f>
        <v>0</v>
      </c>
      <c r="V255" s="10">
        <f>INDEX(AP:AP,W252+1)</f>
        <v>0</v>
      </c>
      <c r="W255" s="16"/>
      <c r="X255" s="10" t="str">
        <f>INDEX(AZ:AZ,W252+1)</f>
        <v/>
      </c>
      <c r="Y255" s="10" t="str">
        <f>INDEX(BA:BA,W252+1)</f>
        <v/>
      </c>
      <c r="Z255" s="10" t="str">
        <f>INDEX(BB:BB,W252+1)</f>
        <v/>
      </c>
      <c r="AA255" s="10">
        <f>INDEX(BC:BC,W252+1)</f>
        <v>0</v>
      </c>
      <c r="BF255" s="9" t="s">
        <v>1049</v>
      </c>
    </row>
    <row r="256" spans="1:58">
      <c r="A256" s="1" t="str">
        <f t="shared" si="40"/>
        <v>|種別||サブタイプ||||</v>
      </c>
      <c r="B256" s="1" t="s">
        <v>1049</v>
      </c>
      <c r="C256" s="1" t="s">
        <v>1069</v>
      </c>
      <c r="D256" s="4" t="s">
        <v>5</v>
      </c>
      <c r="E256" s="1" t="s">
        <v>1069</v>
      </c>
      <c r="F256" s="1" t="str">
        <f>IF(R255=0,"",R255)</f>
        <v/>
      </c>
      <c r="G256" s="1" t="s">
        <v>1069</v>
      </c>
      <c r="H256" s="4" t="s">
        <v>1078</v>
      </c>
      <c r="I256" s="1" t="s">
        <v>1069</v>
      </c>
      <c r="J256" s="1" t="str">
        <f>IF(T255=0,"",T255)</f>
        <v/>
      </c>
      <c r="K256" s="1" t="s">
        <v>1069</v>
      </c>
      <c r="L256" s="1" t="str">
        <f>IF(U255=0,"",U255)</f>
        <v/>
      </c>
      <c r="M256" s="1" t="s">
        <v>1069</v>
      </c>
      <c r="N256" s="1" t="str">
        <f>IF(V255=0,"",V255)</f>
        <v/>
      </c>
      <c r="O256" s="1" t="s">
        <v>1069</v>
      </c>
      <c r="Q256" s="9" t="s">
        <v>1079</v>
      </c>
      <c r="R256" s="10" t="str">
        <f>INDEX(BD:BD,W252+1)</f>
        <v/>
      </c>
      <c r="S256" s="11"/>
      <c r="T256" s="11"/>
      <c r="U256" s="11"/>
      <c r="V256" s="12"/>
      <c r="W256" s="16"/>
      <c r="X256" s="8"/>
      <c r="Y256" s="8"/>
      <c r="Z256" s="8"/>
      <c r="AA256" s="30"/>
      <c r="BF256" s="9" t="s">
        <v>1049</v>
      </c>
    </row>
    <row r="257" spans="1:58">
      <c r="A257" s="1" t="str">
        <f t="shared" si="40"/>
        <v>|テキスト|&gt;|&gt;|&gt;|&gt;||</v>
      </c>
      <c r="B257" s="1" t="s">
        <v>1049</v>
      </c>
      <c r="C257" s="1" t="s">
        <v>1069</v>
      </c>
      <c r="D257" s="4" t="s">
        <v>1079</v>
      </c>
      <c r="E257" s="1" t="s">
        <v>1069</v>
      </c>
      <c r="F257" s="4" t="s">
        <v>1083</v>
      </c>
      <c r="G257" s="1" t="s">
        <v>1069</v>
      </c>
      <c r="H257" s="4" t="s">
        <v>1083</v>
      </c>
      <c r="I257" s="1" t="s">
        <v>1069</v>
      </c>
      <c r="J257" s="4" t="s">
        <v>1083</v>
      </c>
      <c r="K257" s="1" t="s">
        <v>1069</v>
      </c>
      <c r="L257" s="4" t="s">
        <v>1083</v>
      </c>
      <c r="M257" s="1" t="s">
        <v>1069</v>
      </c>
      <c r="N257" s="1" t="str">
        <f>IF(R256=0,"",R256)</f>
        <v/>
      </c>
      <c r="O257" s="1" t="s">
        <v>1069</v>
      </c>
      <c r="Q257" s="14" t="s">
        <v>21</v>
      </c>
      <c r="R257" s="10" t="str">
        <f>INDEX(BE:BE,W252+1)</f>
        <v/>
      </c>
      <c r="S257" s="11" t="s">
        <v>1173</v>
      </c>
      <c r="T257" s="10" t="str">
        <f>IF(X257="","",X257&amp;IF(Y257="",""," "&amp;Y257)&amp;IF(Z257="",""," "&amp;Z257)&amp;IF(AA257="",""," "&amp;AA257))</f>
        <v/>
      </c>
      <c r="U257" s="11"/>
      <c r="V257" s="12"/>
      <c r="W257" s="16" t="s">
        <v>1084</v>
      </c>
      <c r="X257" s="9" t="str">
        <f t="shared" ref="X257:AA257" si="50">IF(ISERROR(IF(LEN(X256)&gt;1,X256,VLOOKUP(X255,$AC:$AD,2,FALSE))),"",IF(LEN(X256)&gt;1,X256,VLOOKUP(X255,$AC:$AD,2,FALSE)))</f>
        <v/>
      </c>
      <c r="Y257" s="9" t="str">
        <f t="shared" si="50"/>
        <v/>
      </c>
      <c r="Z257" s="9" t="str">
        <f t="shared" si="50"/>
        <v/>
      </c>
      <c r="AA257" s="9" t="str">
        <f t="shared" si="50"/>
        <v> </v>
      </c>
      <c r="BF257" s="9" t="s">
        <v>1049</v>
      </c>
    </row>
    <row r="258" spans="1:58">
      <c r="A258" s="1" t="str">
        <f t="shared" si="40"/>
        <v>|英テキスト|&gt;|&gt;|&gt;|&gt;||</v>
      </c>
      <c r="B258" s="1" t="s">
        <v>1049</v>
      </c>
      <c r="C258" s="1" t="s">
        <v>1069</v>
      </c>
      <c r="D258" s="4" t="s">
        <v>1087</v>
      </c>
      <c r="E258" s="1" t="s">
        <v>1069</v>
      </c>
      <c r="F258" s="4" t="s">
        <v>1083</v>
      </c>
      <c r="G258" s="1" t="s">
        <v>1069</v>
      </c>
      <c r="H258" s="4" t="s">
        <v>1083</v>
      </c>
      <c r="I258" s="1" t="s">
        <v>1069</v>
      </c>
      <c r="J258" s="4" t="s">
        <v>1083</v>
      </c>
      <c r="K258" s="1" t="s">
        <v>1069</v>
      </c>
      <c r="L258" s="4" t="s">
        <v>1083</v>
      </c>
      <c r="M258" s="1" t="s">
        <v>1069</v>
      </c>
      <c r="N258" s="1" t="str">
        <f>IF(T257="","",T257&amp;"&amp;br;")&amp;IF(R257=0,"",R257)</f>
        <v/>
      </c>
      <c r="O258" s="1" t="s">
        <v>1069</v>
      </c>
      <c r="Q258" s="9" t="s">
        <v>12</v>
      </c>
      <c r="R258" s="10">
        <f>IF(INDEX(AX:AX,W252+1)="",0,INDEX(AX:AX,W252+1)&amp;"/"&amp;INDEX(AY:AY,W252+1))</f>
        <v>0</v>
      </c>
      <c r="S258" s="11"/>
      <c r="T258" s="11"/>
      <c r="U258" s="11"/>
      <c r="V258" s="12"/>
      <c r="W258" s="16"/>
      <c r="X258" s="9"/>
      <c r="Y258" s="28"/>
      <c r="Z258" s="28"/>
      <c r="AA258" s="29"/>
      <c r="BF258" s="9" t="s">
        <v>1049</v>
      </c>
    </row>
    <row r="259" spans="1:58">
      <c r="A259" s="1" t="str">
        <f t="shared" si="40"/>
        <v>|PT|&gt;||シールド数|&gt;||</v>
      </c>
      <c r="B259" s="1" t="s">
        <v>1049</v>
      </c>
      <c r="C259" s="1" t="s">
        <v>1069</v>
      </c>
      <c r="D259" s="1" t="s">
        <v>12</v>
      </c>
      <c r="E259" s="1" t="s">
        <v>1069</v>
      </c>
      <c r="F259" s="1" t="s">
        <v>1083</v>
      </c>
      <c r="G259" s="1" t="s">
        <v>1069</v>
      </c>
      <c r="H259" s="1" t="str">
        <f>IF(R258=0,"",R258)</f>
        <v/>
      </c>
      <c r="I259" s="1" t="s">
        <v>1069</v>
      </c>
      <c r="J259" s="1" t="s">
        <v>1092</v>
      </c>
      <c r="K259" s="1" t="s">
        <v>1069</v>
      </c>
      <c r="L259" s="1" t="s">
        <v>1083</v>
      </c>
      <c r="M259" s="1" t="s">
        <v>1069</v>
      </c>
      <c r="N259" s="1" t="str">
        <f>IF(R259=0,"",R259)</f>
        <v/>
      </c>
      <c r="O259" s="1" t="s">
        <v>1069</v>
      </c>
      <c r="Q259" s="17" t="s">
        <v>13</v>
      </c>
      <c r="R259" s="10">
        <f>INDEX(AW:AW,W252+1)</f>
        <v>0</v>
      </c>
      <c r="S259" s="18"/>
      <c r="T259" s="18"/>
      <c r="U259" s="18"/>
      <c r="V259" s="19"/>
      <c r="W259" s="20"/>
      <c r="X259" s="21"/>
      <c r="Y259" s="31"/>
      <c r="Z259" s="31"/>
      <c r="AA259" s="32"/>
      <c r="BF259" s="9" t="s">
        <v>1049</v>
      </c>
    </row>
    <row r="260" spans="1:58">
      <c r="A260" s="1" t="str">
        <f t="shared" si="40"/>
        <v>&amp;br;&amp;br;</v>
      </c>
      <c r="B260" s="1" t="s">
        <v>1049</v>
      </c>
      <c r="C260" s="1" t="s">
        <v>1097</v>
      </c>
      <c r="R260" s="1"/>
      <c r="S260" s="1"/>
      <c r="T260" s="1"/>
      <c r="U260" s="1"/>
      <c r="V260" s="1"/>
      <c r="BF260" s="9" t="s">
        <v>1049</v>
      </c>
    </row>
    <row r="261" spans="1:58">
      <c r="A261" s="1" t="str">
        <f t="shared" si="40"/>
        <v>#back(text=戻る,left)</v>
      </c>
      <c r="B261" s="1" t="s">
        <v>1049</v>
      </c>
      <c r="C261" s="1" t="s">
        <v>1100</v>
      </c>
      <c r="R261" s="1"/>
      <c r="S261" s="1"/>
      <c r="T261" s="1"/>
      <c r="U261" s="1"/>
      <c r="V261" s="1"/>
      <c r="BF261" s="9" t="s">
        <v>1049</v>
      </c>
    </row>
    <row r="262" spans="1:58">
      <c r="A262" s="1" t="str">
        <f t="shared" ref="A262:A325" si="51">CONCATENATE(C262,D262,E262,F262,G262,H262,I262,J262,K262,L262,M262,N262,O262,P262)</f>
        <v>&amp;br;</v>
      </c>
      <c r="B262" s="1" t="s">
        <v>1049</v>
      </c>
      <c r="C262" s="1" t="s">
        <v>1048</v>
      </c>
      <c r="R262" s="1"/>
      <c r="S262" s="1"/>
      <c r="T262" s="1"/>
      <c r="U262" s="1"/>
      <c r="V262" s="1"/>
      <c r="BF262" s="9" t="s">
        <v>1049</v>
      </c>
    </row>
    <row r="263" spans="1:58">
      <c r="A263" s="1" t="str">
        <f t="shared" si="51"/>
        <v>#comment(above,nsize=[15],size=[30],num=[10])</v>
      </c>
      <c r="B263" s="1" t="s">
        <v>1049</v>
      </c>
      <c r="C263" s="1" t="s">
        <v>1108</v>
      </c>
      <c r="R263" s="1"/>
      <c r="S263" s="1"/>
      <c r="T263" s="1"/>
      <c r="U263" s="1"/>
      <c r="V263" s="1"/>
      <c r="BF263" s="9" t="s">
        <v>1049</v>
      </c>
    </row>
    <row r="264" spans="1:58">
      <c r="A264" s="1" t="str">
        <f t="shared" si="51"/>
        <v>&amp;br;&amp;br;</v>
      </c>
      <c r="B264" s="1" t="s">
        <v>1049</v>
      </c>
      <c r="C264" s="1" t="s">
        <v>1097</v>
      </c>
      <c r="R264" s="1"/>
      <c r="S264" s="1"/>
      <c r="T264" s="1"/>
      <c r="U264" s="1"/>
      <c r="V264" s="1"/>
      <c r="BF264" s="9" t="s">
        <v>1049</v>
      </c>
    </row>
    <row r="265" spans="1:58">
      <c r="A265" s="1" t="str">
        <f t="shared" si="51"/>
        <v/>
      </c>
      <c r="B265" s="1" t="s">
        <v>1049</v>
      </c>
      <c r="Q265" s="5"/>
      <c r="R265" s="6"/>
      <c r="S265" s="6"/>
      <c r="T265" s="6"/>
      <c r="U265" s="6"/>
      <c r="V265" s="7"/>
      <c r="W265" s="8">
        <v>21</v>
      </c>
      <c r="X265" s="5"/>
      <c r="Y265" s="26"/>
      <c r="Z265" s="26"/>
      <c r="AA265" s="27"/>
      <c r="BF265" s="9" t="s">
        <v>1049</v>
      </c>
    </row>
    <row r="266" spans="1:58">
      <c r="A266" s="1" t="str">
        <f t="shared" si="51"/>
        <v>*0/0</v>
      </c>
      <c r="B266" s="1" t="s">
        <v>1049</v>
      </c>
      <c r="C266" s="1" t="str">
        <f>"*"&amp;R266&amp;"/"&amp;T266</f>
        <v>*0/0</v>
      </c>
      <c r="Q266" s="9" t="s">
        <v>3</v>
      </c>
      <c r="R266" s="10">
        <f>INDEX(AJ:AJ,W265+1)</f>
        <v>0</v>
      </c>
      <c r="S266" s="11" t="s">
        <v>4</v>
      </c>
      <c r="T266" s="10">
        <f>INDEX(AK:AK,W265+1)</f>
        <v>0</v>
      </c>
      <c r="U266" s="11"/>
      <c r="V266" s="12"/>
      <c r="W266" s="13"/>
      <c r="X266" s="9"/>
      <c r="Y266" s="28"/>
      <c r="Z266" s="28"/>
      <c r="AA266" s="29"/>
      <c r="AC266" s="28"/>
      <c r="AD266" s="28"/>
      <c r="BF266" s="9" t="s">
        <v>1049</v>
      </c>
    </row>
    <row r="267" spans="1:58">
      <c r="A267" s="1" t="str">
        <f t="shared" si="51"/>
        <v>|LEFT:80|LEFT:100|LEFT:100|LEFT:100|LEFT:100|LEFT:100|c</v>
      </c>
      <c r="B267" s="1" t="s">
        <v>1049</v>
      </c>
      <c r="C267" s="1" t="s">
        <v>1069</v>
      </c>
      <c r="D267" s="3" t="str">
        <f>$Q$1</f>
        <v>LEFT:80</v>
      </c>
      <c r="E267" s="3" t="s">
        <v>1069</v>
      </c>
      <c r="F267" s="3" t="str">
        <f t="shared" ref="F267:J267" si="52">$R$1</f>
        <v>LEFT:100</v>
      </c>
      <c r="G267" s="3" t="s">
        <v>1069</v>
      </c>
      <c r="H267" s="3" t="str">
        <f t="shared" si="52"/>
        <v>LEFT:100</v>
      </c>
      <c r="I267" s="3" t="s">
        <v>1069</v>
      </c>
      <c r="J267" s="3" t="str">
        <f t="shared" si="52"/>
        <v>LEFT:100</v>
      </c>
      <c r="K267" s="3" t="s">
        <v>1069</v>
      </c>
      <c r="L267" s="3" t="str">
        <f>$R$1</f>
        <v>LEFT:100</v>
      </c>
      <c r="M267" s="3" t="s">
        <v>1069</v>
      </c>
      <c r="N267" s="3" t="str">
        <f>$R$1</f>
        <v>LEFT:100</v>
      </c>
      <c r="O267" s="1" t="s">
        <v>1069</v>
      </c>
      <c r="P267" s="1" t="s">
        <v>1070</v>
      </c>
      <c r="Q267" s="14" t="s">
        <v>0</v>
      </c>
      <c r="R267" s="10" t="str">
        <f>INDEX(AF:AF,W265+1)</f>
        <v>無色</v>
      </c>
      <c r="S267" s="15" t="s">
        <v>1</v>
      </c>
      <c r="T267" s="10">
        <f>INDEX(AG:AG,W265+1)</f>
        <v>0</v>
      </c>
      <c r="U267" s="15" t="s">
        <v>2</v>
      </c>
      <c r="V267" s="10">
        <f>INDEX(AI:AI,W265+1)</f>
        <v>0</v>
      </c>
      <c r="W267" s="16"/>
      <c r="X267" s="10">
        <f>INDEX(AQ:AQ,W265+1)</f>
        <v>0</v>
      </c>
      <c r="Y267" s="28"/>
      <c r="Z267" s="28"/>
      <c r="AA267" s="29"/>
      <c r="AC267" s="11"/>
      <c r="AD267" s="11"/>
      <c r="BF267" s="9" t="s">
        <v>1049</v>
      </c>
    </row>
    <row r="268" spans="1:58">
      <c r="A268" s="1" t="str">
        <f t="shared" si="51"/>
        <v>|色|無色|レアリティ||マナコスト||</v>
      </c>
      <c r="B268" s="1" t="s">
        <v>1049</v>
      </c>
      <c r="C268" s="1" t="s">
        <v>1069</v>
      </c>
      <c r="D268" s="4" t="s">
        <v>0</v>
      </c>
      <c r="E268" s="1" t="s">
        <v>1069</v>
      </c>
      <c r="F268" s="1" t="str">
        <f>IF(R267=0,"",R267)</f>
        <v>無色</v>
      </c>
      <c r="G268" s="1" t="s">
        <v>1069</v>
      </c>
      <c r="H268" s="4" t="s">
        <v>1073</v>
      </c>
      <c r="I268" s="1" t="s">
        <v>1069</v>
      </c>
      <c r="J268" s="1" t="str">
        <f>IF(T267=0,"",T267)</f>
        <v/>
      </c>
      <c r="K268" s="1" t="s">
        <v>1069</v>
      </c>
      <c r="L268" s="4" t="s">
        <v>1074</v>
      </c>
      <c r="M268" s="1" t="s">
        <v>1069</v>
      </c>
      <c r="N268" s="1" t="str">
        <f>IF(V267=0,"",V267)</f>
        <v/>
      </c>
      <c r="O268" s="1" t="s">
        <v>1069</v>
      </c>
      <c r="Q268" s="9" t="s">
        <v>5</v>
      </c>
      <c r="R268" s="10">
        <f>INDEX(AL:AL,W265+1)</f>
        <v>0</v>
      </c>
      <c r="S268" s="15" t="s">
        <v>1075</v>
      </c>
      <c r="T268" s="10">
        <f>INDEX(AN:AN,W265+1)</f>
        <v>0</v>
      </c>
      <c r="U268" s="10">
        <f>INDEX(AO:AO,W265+1)</f>
        <v>0</v>
      </c>
      <c r="V268" s="10">
        <f>INDEX(AP:AP,W265+1)</f>
        <v>0</v>
      </c>
      <c r="W268" s="16"/>
      <c r="X268" s="10" t="str">
        <f>INDEX(AZ:AZ,W265+1)</f>
        <v/>
      </c>
      <c r="Y268" s="10" t="str">
        <f>INDEX(BA:BA,W265+1)</f>
        <v/>
      </c>
      <c r="Z268" s="10" t="str">
        <f>INDEX(BB:BB,W265+1)</f>
        <v/>
      </c>
      <c r="AA268" s="10">
        <f>INDEX(BC:BC,W265+1)</f>
        <v>0</v>
      </c>
      <c r="AC268" s="28"/>
      <c r="AD268" s="28"/>
      <c r="BF268" s="9" t="s">
        <v>1049</v>
      </c>
    </row>
    <row r="269" spans="1:58">
      <c r="A269" s="1" t="str">
        <f t="shared" si="51"/>
        <v>|種別||サブタイプ||||</v>
      </c>
      <c r="B269" s="1" t="s">
        <v>1049</v>
      </c>
      <c r="C269" s="1" t="s">
        <v>1069</v>
      </c>
      <c r="D269" s="4" t="s">
        <v>5</v>
      </c>
      <c r="E269" s="1" t="s">
        <v>1069</v>
      </c>
      <c r="F269" s="1" t="str">
        <f>IF(R268=0,"",R268)</f>
        <v/>
      </c>
      <c r="G269" s="1" t="s">
        <v>1069</v>
      </c>
      <c r="H269" s="4" t="s">
        <v>1078</v>
      </c>
      <c r="I269" s="1" t="s">
        <v>1069</v>
      </c>
      <c r="J269" s="1" t="str">
        <f>IF(T268=0,"",T268)</f>
        <v/>
      </c>
      <c r="K269" s="1" t="s">
        <v>1069</v>
      </c>
      <c r="L269" s="1" t="str">
        <f>IF(U268=0,"",U268)</f>
        <v/>
      </c>
      <c r="M269" s="1" t="s">
        <v>1069</v>
      </c>
      <c r="N269" s="1" t="str">
        <f>IF(V268=0,"",V268)</f>
        <v/>
      </c>
      <c r="O269" s="1" t="s">
        <v>1069</v>
      </c>
      <c r="Q269" s="9" t="s">
        <v>1079</v>
      </c>
      <c r="R269" s="10" t="str">
        <f>INDEX(BD:BD,W265+1)</f>
        <v/>
      </c>
      <c r="S269" s="11"/>
      <c r="T269" s="11"/>
      <c r="U269" s="11"/>
      <c r="V269" s="12"/>
      <c r="W269" s="16"/>
      <c r="X269" s="8"/>
      <c r="Y269" s="8"/>
      <c r="Z269" s="8"/>
      <c r="AA269" s="30"/>
      <c r="AC269" s="28"/>
      <c r="AD269" s="28"/>
      <c r="BF269" s="9" t="s">
        <v>1049</v>
      </c>
    </row>
    <row r="270" spans="1:58">
      <c r="A270" s="1" t="str">
        <f t="shared" si="51"/>
        <v>|テキスト|&gt;|&gt;|&gt;|&gt;||</v>
      </c>
      <c r="B270" s="1" t="s">
        <v>1049</v>
      </c>
      <c r="C270" s="1" t="s">
        <v>1069</v>
      </c>
      <c r="D270" s="4" t="s">
        <v>1079</v>
      </c>
      <c r="E270" s="1" t="s">
        <v>1069</v>
      </c>
      <c r="F270" s="4" t="s">
        <v>1083</v>
      </c>
      <c r="G270" s="1" t="s">
        <v>1069</v>
      </c>
      <c r="H270" s="4" t="s">
        <v>1083</v>
      </c>
      <c r="I270" s="1" t="s">
        <v>1069</v>
      </c>
      <c r="J270" s="4" t="s">
        <v>1083</v>
      </c>
      <c r="K270" s="1" t="s">
        <v>1069</v>
      </c>
      <c r="L270" s="4" t="s">
        <v>1083</v>
      </c>
      <c r="M270" s="1" t="s">
        <v>1069</v>
      </c>
      <c r="N270" s="1" t="str">
        <f>IF(R269=0,"",R269)</f>
        <v/>
      </c>
      <c r="O270" s="1" t="s">
        <v>1069</v>
      </c>
      <c r="Q270" s="14" t="s">
        <v>21</v>
      </c>
      <c r="R270" s="10" t="str">
        <f>INDEX(BE:BE,W265+1)</f>
        <v/>
      </c>
      <c r="S270" s="11" t="s">
        <v>1173</v>
      </c>
      <c r="T270" s="10" t="str">
        <f>IF(X270="","",X270&amp;IF(Y270="",""," "&amp;Y270)&amp;IF(Z270="",""," "&amp;Z270)&amp;IF(AA270="",""," "&amp;AA270))</f>
        <v/>
      </c>
      <c r="U270" s="11"/>
      <c r="V270" s="12"/>
      <c r="W270" s="16" t="s">
        <v>1084</v>
      </c>
      <c r="X270" s="9" t="str">
        <f t="shared" ref="X270:AA270" si="53">IF(ISERROR(IF(LEN(X269)&gt;1,X269,VLOOKUP(X268,$AC:$AD,2,FALSE))),"",IF(LEN(X269)&gt;1,X269,VLOOKUP(X268,$AC:$AD,2,FALSE)))</f>
        <v/>
      </c>
      <c r="Y270" s="9" t="str">
        <f t="shared" si="53"/>
        <v/>
      </c>
      <c r="Z270" s="9" t="str">
        <f t="shared" si="53"/>
        <v/>
      </c>
      <c r="AA270" s="9" t="str">
        <f t="shared" si="53"/>
        <v> </v>
      </c>
      <c r="AC270" s="28"/>
      <c r="AD270" s="28"/>
      <c r="BF270" s="9" t="s">
        <v>1049</v>
      </c>
    </row>
    <row r="271" spans="1:58">
      <c r="A271" s="1" t="str">
        <f t="shared" si="51"/>
        <v>|英テキスト|&gt;|&gt;|&gt;|&gt;||</v>
      </c>
      <c r="B271" s="1" t="s">
        <v>1049</v>
      </c>
      <c r="C271" s="1" t="s">
        <v>1069</v>
      </c>
      <c r="D271" s="4" t="s">
        <v>1087</v>
      </c>
      <c r="E271" s="1" t="s">
        <v>1069</v>
      </c>
      <c r="F271" s="4" t="s">
        <v>1083</v>
      </c>
      <c r="G271" s="1" t="s">
        <v>1069</v>
      </c>
      <c r="H271" s="4" t="s">
        <v>1083</v>
      </c>
      <c r="I271" s="1" t="s">
        <v>1069</v>
      </c>
      <c r="J271" s="4" t="s">
        <v>1083</v>
      </c>
      <c r="K271" s="1" t="s">
        <v>1069</v>
      </c>
      <c r="L271" s="4" t="s">
        <v>1083</v>
      </c>
      <c r="M271" s="1" t="s">
        <v>1069</v>
      </c>
      <c r="N271" s="1" t="str">
        <f>IF(T270="","",T270&amp;"&amp;br;")&amp;IF(R270=0,"",R270)</f>
        <v/>
      </c>
      <c r="O271" s="1" t="s">
        <v>1069</v>
      </c>
      <c r="Q271" s="9" t="s">
        <v>12</v>
      </c>
      <c r="R271" s="10">
        <f>IF(INDEX(AX:AX,W265+1)="",0,INDEX(AX:AX,W265+1)&amp;"/"&amp;INDEX(AY:AY,W265+1))</f>
        <v>0</v>
      </c>
      <c r="S271" s="11"/>
      <c r="T271" s="11"/>
      <c r="U271" s="11"/>
      <c r="V271" s="12"/>
      <c r="W271" s="16"/>
      <c r="X271" s="9"/>
      <c r="Y271" s="28"/>
      <c r="Z271" s="28"/>
      <c r="AA271" s="29"/>
      <c r="AC271" s="28"/>
      <c r="AD271" s="28"/>
      <c r="BF271" s="9" t="s">
        <v>1049</v>
      </c>
    </row>
    <row r="272" spans="1:58">
      <c r="A272" s="1" t="str">
        <f t="shared" si="51"/>
        <v>|PT|&gt;||シールド数|&gt;||</v>
      </c>
      <c r="B272" s="1" t="s">
        <v>1049</v>
      </c>
      <c r="C272" s="1" t="s">
        <v>1069</v>
      </c>
      <c r="D272" s="1" t="s">
        <v>12</v>
      </c>
      <c r="E272" s="1" t="s">
        <v>1069</v>
      </c>
      <c r="F272" s="1" t="s">
        <v>1083</v>
      </c>
      <c r="G272" s="1" t="s">
        <v>1069</v>
      </c>
      <c r="H272" s="1" t="str">
        <f>IF(R271=0,"",R271)</f>
        <v/>
      </c>
      <c r="I272" s="1" t="s">
        <v>1069</v>
      </c>
      <c r="J272" s="1" t="s">
        <v>1092</v>
      </c>
      <c r="K272" s="1" t="s">
        <v>1069</v>
      </c>
      <c r="L272" s="1" t="s">
        <v>1083</v>
      </c>
      <c r="M272" s="1" t="s">
        <v>1069</v>
      </c>
      <c r="N272" s="1" t="str">
        <f>IF(R272=0,"",R272)</f>
        <v/>
      </c>
      <c r="O272" s="1" t="s">
        <v>1069</v>
      </c>
      <c r="Q272" s="17" t="s">
        <v>13</v>
      </c>
      <c r="R272" s="10">
        <f>INDEX(AW:AW,W265+1)</f>
        <v>0</v>
      </c>
      <c r="S272" s="18"/>
      <c r="T272" s="18"/>
      <c r="U272" s="18"/>
      <c r="V272" s="19"/>
      <c r="W272" s="20"/>
      <c r="X272" s="21"/>
      <c r="Y272" s="31"/>
      <c r="Z272" s="31"/>
      <c r="AA272" s="32"/>
      <c r="BF272" s="9" t="s">
        <v>1049</v>
      </c>
    </row>
    <row r="273" spans="1:58">
      <c r="A273" s="1" t="str">
        <f t="shared" si="51"/>
        <v>&amp;br;&amp;br;</v>
      </c>
      <c r="B273" s="1" t="s">
        <v>1049</v>
      </c>
      <c r="C273" s="1" t="s">
        <v>1097</v>
      </c>
      <c r="R273" s="1"/>
      <c r="S273" s="1"/>
      <c r="T273" s="1"/>
      <c r="U273" s="1"/>
      <c r="V273" s="1"/>
      <c r="BF273" s="9" t="s">
        <v>1049</v>
      </c>
    </row>
    <row r="274" spans="1:58">
      <c r="A274" s="1" t="str">
        <f t="shared" si="51"/>
        <v>#back(text=戻る,left)</v>
      </c>
      <c r="B274" s="1" t="s">
        <v>1049</v>
      </c>
      <c r="C274" s="1" t="s">
        <v>1100</v>
      </c>
      <c r="R274" s="1"/>
      <c r="S274" s="1"/>
      <c r="T274" s="1"/>
      <c r="U274" s="1"/>
      <c r="V274" s="1"/>
      <c r="BF274" s="9" t="s">
        <v>1049</v>
      </c>
    </row>
    <row r="275" spans="1:58">
      <c r="A275" s="1" t="str">
        <f t="shared" si="51"/>
        <v>&amp;br;</v>
      </c>
      <c r="B275" s="1" t="s">
        <v>1049</v>
      </c>
      <c r="C275" s="1" t="s">
        <v>1048</v>
      </c>
      <c r="R275" s="1"/>
      <c r="S275" s="1"/>
      <c r="T275" s="1"/>
      <c r="U275" s="1"/>
      <c r="V275" s="1"/>
      <c r="BF275" s="9" t="s">
        <v>1049</v>
      </c>
    </row>
    <row r="276" spans="1:58">
      <c r="A276" s="1" t="str">
        <f t="shared" si="51"/>
        <v>#comment(above,nsize=[15],size=[30],num=[10])</v>
      </c>
      <c r="B276" s="1" t="s">
        <v>1049</v>
      </c>
      <c r="C276" s="1" t="s">
        <v>1108</v>
      </c>
      <c r="R276" s="1"/>
      <c r="S276" s="1"/>
      <c r="T276" s="1"/>
      <c r="U276" s="1"/>
      <c r="V276" s="1"/>
      <c r="BF276" s="9" t="s">
        <v>1049</v>
      </c>
    </row>
    <row r="277" spans="1:58">
      <c r="A277" s="1" t="str">
        <f t="shared" si="51"/>
        <v>&amp;br;&amp;br;</v>
      </c>
      <c r="B277" s="1" t="s">
        <v>1049</v>
      </c>
      <c r="C277" s="1" t="s">
        <v>1097</v>
      </c>
      <c r="R277" s="1"/>
      <c r="S277" s="1"/>
      <c r="T277" s="1"/>
      <c r="U277" s="1"/>
      <c r="V277" s="1"/>
      <c r="AC277" s="28"/>
      <c r="AD277" s="28"/>
      <c r="BF277" s="9" t="s">
        <v>1049</v>
      </c>
    </row>
    <row r="278" spans="1:58">
      <c r="A278" s="1" t="str">
        <f t="shared" si="51"/>
        <v/>
      </c>
      <c r="B278" s="1" t="s">
        <v>1049</v>
      </c>
      <c r="Q278" s="5"/>
      <c r="R278" s="6"/>
      <c r="S278" s="6"/>
      <c r="T278" s="6"/>
      <c r="U278" s="6"/>
      <c r="V278" s="7"/>
      <c r="W278" s="8">
        <v>22</v>
      </c>
      <c r="X278" s="5"/>
      <c r="Y278" s="26"/>
      <c r="Z278" s="26"/>
      <c r="AA278" s="27"/>
      <c r="AC278" s="28"/>
      <c r="AD278" s="28"/>
      <c r="BF278" s="9" t="s">
        <v>1049</v>
      </c>
    </row>
    <row r="279" spans="1:58">
      <c r="A279" s="1" t="str">
        <f t="shared" si="51"/>
        <v>*0/0</v>
      </c>
      <c r="B279" s="1" t="s">
        <v>1049</v>
      </c>
      <c r="C279" s="1" t="str">
        <f>"*"&amp;R279&amp;"/"&amp;T279</f>
        <v>*0/0</v>
      </c>
      <c r="Q279" s="9" t="s">
        <v>3</v>
      </c>
      <c r="R279" s="10">
        <f>INDEX(AJ:AJ,W278+1)</f>
        <v>0</v>
      </c>
      <c r="S279" s="11" t="s">
        <v>4</v>
      </c>
      <c r="T279" s="10">
        <f>INDEX(AK:AK,W278+1)</f>
        <v>0</v>
      </c>
      <c r="U279" s="11"/>
      <c r="V279" s="12"/>
      <c r="W279" s="13"/>
      <c r="X279" s="9"/>
      <c r="Y279" s="28"/>
      <c r="Z279" s="28"/>
      <c r="AA279" s="29"/>
      <c r="AC279" s="28"/>
      <c r="AD279" s="28"/>
      <c r="BF279" s="9" t="s">
        <v>1049</v>
      </c>
    </row>
    <row r="280" spans="1:58">
      <c r="A280" s="1" t="str">
        <f t="shared" si="51"/>
        <v>|LEFT:80|LEFT:100|LEFT:100|LEFT:100|LEFT:100|LEFT:100|c</v>
      </c>
      <c r="B280" s="1" t="s">
        <v>1049</v>
      </c>
      <c r="C280" s="1" t="s">
        <v>1069</v>
      </c>
      <c r="D280" s="3" t="str">
        <f>$Q$1</f>
        <v>LEFT:80</v>
      </c>
      <c r="E280" s="3" t="s">
        <v>1069</v>
      </c>
      <c r="F280" s="3" t="str">
        <f t="shared" ref="F280:J280" si="54">$R$1</f>
        <v>LEFT:100</v>
      </c>
      <c r="G280" s="3" t="s">
        <v>1069</v>
      </c>
      <c r="H280" s="3" t="str">
        <f t="shared" si="54"/>
        <v>LEFT:100</v>
      </c>
      <c r="I280" s="3" t="s">
        <v>1069</v>
      </c>
      <c r="J280" s="3" t="str">
        <f t="shared" si="54"/>
        <v>LEFT:100</v>
      </c>
      <c r="K280" s="3" t="s">
        <v>1069</v>
      </c>
      <c r="L280" s="3" t="str">
        <f>$R$1</f>
        <v>LEFT:100</v>
      </c>
      <c r="M280" s="3" t="s">
        <v>1069</v>
      </c>
      <c r="N280" s="3" t="str">
        <f>$R$1</f>
        <v>LEFT:100</v>
      </c>
      <c r="O280" s="1" t="s">
        <v>1069</v>
      </c>
      <c r="P280" s="1" t="s">
        <v>1070</v>
      </c>
      <c r="Q280" s="14" t="s">
        <v>0</v>
      </c>
      <c r="R280" s="10" t="str">
        <f>INDEX(AF:AF,W278+1)</f>
        <v>無色</v>
      </c>
      <c r="S280" s="15" t="s">
        <v>1</v>
      </c>
      <c r="T280" s="10">
        <f>INDEX(AG:AG,W278+1)</f>
        <v>0</v>
      </c>
      <c r="U280" s="15" t="s">
        <v>2</v>
      </c>
      <c r="V280" s="10">
        <f>INDEX(AI:AI,W278+1)</f>
        <v>0</v>
      </c>
      <c r="W280" s="16"/>
      <c r="X280" s="10">
        <f>INDEX(AQ:AQ,W278+1)</f>
        <v>0</v>
      </c>
      <c r="Y280" s="28"/>
      <c r="Z280" s="28"/>
      <c r="AA280" s="29"/>
      <c r="AC280" s="11"/>
      <c r="AD280" s="11"/>
      <c r="BF280" s="9" t="s">
        <v>1049</v>
      </c>
    </row>
    <row r="281" spans="1:58">
      <c r="A281" s="1" t="str">
        <f t="shared" si="51"/>
        <v>|色|無色|レアリティ||マナコスト||</v>
      </c>
      <c r="B281" s="1" t="s">
        <v>1049</v>
      </c>
      <c r="C281" s="1" t="s">
        <v>1069</v>
      </c>
      <c r="D281" s="4" t="s">
        <v>0</v>
      </c>
      <c r="E281" s="1" t="s">
        <v>1069</v>
      </c>
      <c r="F281" s="1" t="str">
        <f>IF(R280=0,"",R280)</f>
        <v>無色</v>
      </c>
      <c r="G281" s="1" t="s">
        <v>1069</v>
      </c>
      <c r="H281" s="4" t="s">
        <v>1073</v>
      </c>
      <c r="I281" s="1" t="s">
        <v>1069</v>
      </c>
      <c r="J281" s="1" t="str">
        <f>IF(T280=0,"",T280)</f>
        <v/>
      </c>
      <c r="K281" s="1" t="s">
        <v>1069</v>
      </c>
      <c r="L281" s="4" t="s">
        <v>1074</v>
      </c>
      <c r="M281" s="1" t="s">
        <v>1069</v>
      </c>
      <c r="N281" s="1" t="str">
        <f>IF(V280=0,"",V280)</f>
        <v/>
      </c>
      <c r="O281" s="1" t="s">
        <v>1069</v>
      </c>
      <c r="Q281" s="9" t="s">
        <v>5</v>
      </c>
      <c r="R281" s="10">
        <f>INDEX(AL:AL,W278+1)</f>
        <v>0</v>
      </c>
      <c r="S281" s="15" t="s">
        <v>1075</v>
      </c>
      <c r="T281" s="10">
        <f>INDEX(AN:AN,W278+1)</f>
        <v>0</v>
      </c>
      <c r="U281" s="10">
        <f>INDEX(AO:AO,W278+1)</f>
        <v>0</v>
      </c>
      <c r="V281" s="10">
        <f>INDEX(AP:AP,W278+1)</f>
        <v>0</v>
      </c>
      <c r="W281" s="16"/>
      <c r="X281" s="10" t="str">
        <f>INDEX(AZ:AZ,W278+1)</f>
        <v/>
      </c>
      <c r="Y281" s="10" t="str">
        <f>INDEX(BA:BA,W278+1)</f>
        <v/>
      </c>
      <c r="Z281" s="10" t="str">
        <f>INDEX(BB:BB,W278+1)</f>
        <v/>
      </c>
      <c r="AA281" s="10">
        <f>INDEX(BC:BC,W278+1)</f>
        <v>0</v>
      </c>
      <c r="AC281" s="28"/>
      <c r="AD281" s="28"/>
      <c r="BF281" s="9" t="s">
        <v>1049</v>
      </c>
    </row>
    <row r="282" spans="1:58">
      <c r="A282" s="1" t="str">
        <f t="shared" si="51"/>
        <v>|種別||サブタイプ||||</v>
      </c>
      <c r="B282" s="1" t="s">
        <v>1049</v>
      </c>
      <c r="C282" s="1" t="s">
        <v>1069</v>
      </c>
      <c r="D282" s="4" t="s">
        <v>5</v>
      </c>
      <c r="E282" s="1" t="s">
        <v>1069</v>
      </c>
      <c r="F282" s="1" t="str">
        <f>IF(R281=0,"",R281)</f>
        <v/>
      </c>
      <c r="G282" s="1" t="s">
        <v>1069</v>
      </c>
      <c r="H282" s="4" t="s">
        <v>1078</v>
      </c>
      <c r="I282" s="1" t="s">
        <v>1069</v>
      </c>
      <c r="J282" s="1" t="str">
        <f>IF(T281=0,"",T281)</f>
        <v/>
      </c>
      <c r="K282" s="1" t="s">
        <v>1069</v>
      </c>
      <c r="L282" s="1" t="str">
        <f>IF(U281=0,"",U281)</f>
        <v/>
      </c>
      <c r="M282" s="1" t="s">
        <v>1069</v>
      </c>
      <c r="N282" s="1" t="str">
        <f>IF(V281=0,"",V281)</f>
        <v/>
      </c>
      <c r="O282" s="1" t="s">
        <v>1069</v>
      </c>
      <c r="Q282" s="9" t="s">
        <v>1079</v>
      </c>
      <c r="R282" s="10" t="str">
        <f>INDEX(BD:BD,W278+1)</f>
        <v/>
      </c>
      <c r="S282" s="11"/>
      <c r="T282" s="11"/>
      <c r="U282" s="11"/>
      <c r="V282" s="12"/>
      <c r="W282" s="16"/>
      <c r="X282" s="8"/>
      <c r="Y282" s="8"/>
      <c r="Z282" s="8"/>
      <c r="AA282" s="30"/>
      <c r="AC282" s="28"/>
      <c r="AD282" s="28"/>
      <c r="BF282" s="9" t="s">
        <v>1049</v>
      </c>
    </row>
    <row r="283" spans="1:58">
      <c r="A283" s="1" t="str">
        <f t="shared" si="51"/>
        <v>|テキスト|&gt;|&gt;|&gt;|&gt;||</v>
      </c>
      <c r="B283" s="1" t="s">
        <v>1049</v>
      </c>
      <c r="C283" s="1" t="s">
        <v>1069</v>
      </c>
      <c r="D283" s="4" t="s">
        <v>1079</v>
      </c>
      <c r="E283" s="1" t="s">
        <v>1069</v>
      </c>
      <c r="F283" s="4" t="s">
        <v>1083</v>
      </c>
      <c r="G283" s="1" t="s">
        <v>1069</v>
      </c>
      <c r="H283" s="4" t="s">
        <v>1083</v>
      </c>
      <c r="I283" s="1" t="s">
        <v>1069</v>
      </c>
      <c r="J283" s="4" t="s">
        <v>1083</v>
      </c>
      <c r="K283" s="1" t="s">
        <v>1069</v>
      </c>
      <c r="L283" s="4" t="s">
        <v>1083</v>
      </c>
      <c r="M283" s="1" t="s">
        <v>1069</v>
      </c>
      <c r="N283" s="1" t="str">
        <f>IF(R282=0,"",R282)</f>
        <v/>
      </c>
      <c r="O283" s="1" t="s">
        <v>1069</v>
      </c>
      <c r="Q283" s="14" t="s">
        <v>21</v>
      </c>
      <c r="R283" s="10" t="str">
        <f>INDEX(BE:BE,W278+1)</f>
        <v/>
      </c>
      <c r="S283" s="11" t="s">
        <v>1173</v>
      </c>
      <c r="T283" s="10" t="str">
        <f>IF(X283="","",X283&amp;IF(Y283="",""," "&amp;Y283)&amp;IF(Z283="",""," "&amp;Z283)&amp;IF(AA283="",""," "&amp;AA283))</f>
        <v/>
      </c>
      <c r="U283" s="11"/>
      <c r="V283" s="12"/>
      <c r="W283" s="16" t="s">
        <v>1084</v>
      </c>
      <c r="X283" s="9" t="str">
        <f t="shared" ref="X283:AA283" si="55">IF(ISERROR(IF(LEN(X282)&gt;1,X282,VLOOKUP(X281,$AC:$AD,2,FALSE))),"",IF(LEN(X282)&gt;1,X282,VLOOKUP(X281,$AC:$AD,2,FALSE)))</f>
        <v/>
      </c>
      <c r="Y283" s="9" t="str">
        <f t="shared" si="55"/>
        <v/>
      </c>
      <c r="Z283" s="9" t="str">
        <f t="shared" si="55"/>
        <v/>
      </c>
      <c r="AA283" s="9" t="str">
        <f t="shared" si="55"/>
        <v> </v>
      </c>
      <c r="AC283" s="28"/>
      <c r="AD283" s="28"/>
      <c r="BF283" s="9" t="s">
        <v>1049</v>
      </c>
    </row>
    <row r="284" spans="1:58">
      <c r="A284" s="1" t="str">
        <f t="shared" si="51"/>
        <v>|英テキスト|&gt;|&gt;|&gt;|&gt;||</v>
      </c>
      <c r="B284" s="1" t="s">
        <v>1049</v>
      </c>
      <c r="C284" s="1" t="s">
        <v>1069</v>
      </c>
      <c r="D284" s="4" t="s">
        <v>1087</v>
      </c>
      <c r="E284" s="1" t="s">
        <v>1069</v>
      </c>
      <c r="F284" s="4" t="s">
        <v>1083</v>
      </c>
      <c r="G284" s="1" t="s">
        <v>1069</v>
      </c>
      <c r="H284" s="4" t="s">
        <v>1083</v>
      </c>
      <c r="I284" s="1" t="s">
        <v>1069</v>
      </c>
      <c r="J284" s="4" t="s">
        <v>1083</v>
      </c>
      <c r="K284" s="1" t="s">
        <v>1069</v>
      </c>
      <c r="L284" s="4" t="s">
        <v>1083</v>
      </c>
      <c r="M284" s="1" t="s">
        <v>1069</v>
      </c>
      <c r="N284" s="1" t="str">
        <f>IF(T283="","",T283&amp;"&amp;br;")&amp;IF(R283=0,"",R283)</f>
        <v/>
      </c>
      <c r="O284" s="1" t="s">
        <v>1069</v>
      </c>
      <c r="Q284" s="9" t="s">
        <v>12</v>
      </c>
      <c r="R284" s="10">
        <f>IF(INDEX(AX:AX,W278+1)="",0,INDEX(AX:AX,W278+1)&amp;"/"&amp;INDEX(AY:AY,W278+1))</f>
        <v>0</v>
      </c>
      <c r="S284" s="11"/>
      <c r="T284" s="11"/>
      <c r="U284" s="11"/>
      <c r="V284" s="12"/>
      <c r="W284" s="16"/>
      <c r="X284" s="9"/>
      <c r="Y284" s="28"/>
      <c r="Z284" s="28"/>
      <c r="AA284" s="29"/>
      <c r="AC284" s="28"/>
      <c r="AD284" s="28"/>
      <c r="BF284" s="9" t="s">
        <v>1049</v>
      </c>
    </row>
    <row r="285" spans="1:58">
      <c r="A285" s="1" t="str">
        <f t="shared" si="51"/>
        <v>|PT|&gt;||シールド数|&gt;||</v>
      </c>
      <c r="B285" s="1" t="s">
        <v>1049</v>
      </c>
      <c r="C285" s="1" t="s">
        <v>1069</v>
      </c>
      <c r="D285" s="1" t="s">
        <v>12</v>
      </c>
      <c r="E285" s="1" t="s">
        <v>1069</v>
      </c>
      <c r="F285" s="1" t="s">
        <v>1083</v>
      </c>
      <c r="G285" s="1" t="s">
        <v>1069</v>
      </c>
      <c r="H285" s="1" t="str">
        <f>IF(R284=0,"",R284)</f>
        <v/>
      </c>
      <c r="I285" s="1" t="s">
        <v>1069</v>
      </c>
      <c r="J285" s="1" t="s">
        <v>1092</v>
      </c>
      <c r="K285" s="1" t="s">
        <v>1069</v>
      </c>
      <c r="L285" s="1" t="s">
        <v>1083</v>
      </c>
      <c r="M285" s="1" t="s">
        <v>1069</v>
      </c>
      <c r="N285" s="1" t="str">
        <f>IF(R285=0,"",R285)</f>
        <v/>
      </c>
      <c r="O285" s="1" t="s">
        <v>1069</v>
      </c>
      <c r="Q285" s="17" t="s">
        <v>13</v>
      </c>
      <c r="R285" s="10">
        <f>INDEX(AW:AW,W278+1)</f>
        <v>0</v>
      </c>
      <c r="S285" s="18"/>
      <c r="T285" s="18"/>
      <c r="U285" s="18"/>
      <c r="V285" s="19"/>
      <c r="W285" s="20"/>
      <c r="X285" s="21"/>
      <c r="Y285" s="31"/>
      <c r="Z285" s="31"/>
      <c r="AA285" s="32"/>
      <c r="BF285" s="9" t="s">
        <v>1049</v>
      </c>
    </row>
    <row r="286" spans="1:58">
      <c r="A286" s="1" t="str">
        <f t="shared" si="51"/>
        <v>&amp;br;&amp;br;</v>
      </c>
      <c r="B286" s="1" t="s">
        <v>1049</v>
      </c>
      <c r="C286" s="1" t="s">
        <v>1097</v>
      </c>
      <c r="R286" s="1"/>
      <c r="S286" s="1"/>
      <c r="T286" s="1"/>
      <c r="U286" s="1"/>
      <c r="V286" s="1"/>
      <c r="BF286" s="9" t="s">
        <v>1049</v>
      </c>
    </row>
    <row r="287" spans="1:58">
      <c r="A287" s="1" t="str">
        <f t="shared" si="51"/>
        <v>#back(text=戻る,left)</v>
      </c>
      <c r="B287" s="1" t="s">
        <v>1049</v>
      </c>
      <c r="C287" s="1" t="s">
        <v>1100</v>
      </c>
      <c r="R287" s="1"/>
      <c r="S287" s="1"/>
      <c r="T287" s="1"/>
      <c r="U287" s="1"/>
      <c r="V287" s="1"/>
      <c r="BF287" s="9" t="s">
        <v>1049</v>
      </c>
    </row>
    <row r="288" spans="1:58">
      <c r="A288" s="1" t="str">
        <f t="shared" si="51"/>
        <v>&amp;br;</v>
      </c>
      <c r="B288" s="1" t="s">
        <v>1049</v>
      </c>
      <c r="C288" s="1" t="s">
        <v>1048</v>
      </c>
      <c r="R288" s="1"/>
      <c r="S288" s="1"/>
      <c r="T288" s="1"/>
      <c r="U288" s="1"/>
      <c r="V288" s="1"/>
      <c r="BF288" s="9" t="s">
        <v>1049</v>
      </c>
    </row>
    <row r="289" spans="1:58">
      <c r="A289" s="1" t="str">
        <f t="shared" si="51"/>
        <v>#comment(above,nsize=[15],size=[30],num=[10])</v>
      </c>
      <c r="B289" s="1" t="s">
        <v>1049</v>
      </c>
      <c r="C289" s="1" t="s">
        <v>1108</v>
      </c>
      <c r="R289" s="1"/>
      <c r="S289" s="1"/>
      <c r="T289" s="1"/>
      <c r="U289" s="1"/>
      <c r="V289" s="1"/>
      <c r="BF289" s="9" t="s">
        <v>1049</v>
      </c>
    </row>
    <row r="290" spans="1:58">
      <c r="A290" s="1" t="str">
        <f t="shared" si="51"/>
        <v>&amp;br;&amp;br;</v>
      </c>
      <c r="B290" s="1" t="s">
        <v>1049</v>
      </c>
      <c r="C290" s="1" t="s">
        <v>1097</v>
      </c>
      <c r="R290" s="1"/>
      <c r="S290" s="1"/>
      <c r="T290" s="1"/>
      <c r="U290" s="1"/>
      <c r="V290" s="1"/>
      <c r="AC290" s="28"/>
      <c r="AD290" s="28"/>
      <c r="BF290" s="9" t="s">
        <v>1049</v>
      </c>
    </row>
    <row r="291" spans="1:58">
      <c r="A291" s="1" t="str">
        <f t="shared" si="51"/>
        <v/>
      </c>
      <c r="B291" s="1" t="s">
        <v>1049</v>
      </c>
      <c r="Q291" s="5"/>
      <c r="R291" s="6"/>
      <c r="S291" s="6"/>
      <c r="T291" s="6"/>
      <c r="U291" s="6"/>
      <c r="V291" s="7"/>
      <c r="W291" s="8">
        <v>23</v>
      </c>
      <c r="X291" s="5"/>
      <c r="Y291" s="26"/>
      <c r="Z291" s="26"/>
      <c r="AA291" s="27"/>
      <c r="AC291" s="28"/>
      <c r="AD291" s="28"/>
      <c r="BF291" s="9" t="s">
        <v>1049</v>
      </c>
    </row>
    <row r="292" spans="1:58">
      <c r="A292" s="1" t="str">
        <f t="shared" si="51"/>
        <v>*0/0</v>
      </c>
      <c r="B292" s="1" t="s">
        <v>1049</v>
      </c>
      <c r="C292" s="1" t="str">
        <f>"*"&amp;R292&amp;"/"&amp;T292</f>
        <v>*0/0</v>
      </c>
      <c r="Q292" s="9" t="s">
        <v>3</v>
      </c>
      <c r="R292" s="10">
        <f>INDEX(AJ:AJ,W291+1)</f>
        <v>0</v>
      </c>
      <c r="S292" s="11" t="s">
        <v>4</v>
      </c>
      <c r="T292" s="10">
        <f>INDEX(AK:AK,W291+1)</f>
        <v>0</v>
      </c>
      <c r="U292" s="11"/>
      <c r="V292" s="12"/>
      <c r="W292" s="13"/>
      <c r="X292" s="9"/>
      <c r="Y292" s="28"/>
      <c r="Z292" s="28"/>
      <c r="AA292" s="29"/>
      <c r="AC292" s="28"/>
      <c r="AD292" s="28"/>
      <c r="BF292" s="9" t="s">
        <v>1049</v>
      </c>
    </row>
    <row r="293" spans="1:58">
      <c r="A293" s="1" t="str">
        <f t="shared" si="51"/>
        <v>|LEFT:80|LEFT:100|LEFT:100|LEFT:100|LEFT:100|LEFT:100|c</v>
      </c>
      <c r="B293" s="1" t="s">
        <v>1049</v>
      </c>
      <c r="C293" s="1" t="s">
        <v>1069</v>
      </c>
      <c r="D293" s="3" t="str">
        <f>$Q$1</f>
        <v>LEFT:80</v>
      </c>
      <c r="E293" s="3" t="s">
        <v>1069</v>
      </c>
      <c r="F293" s="3" t="str">
        <f t="shared" ref="F293:J293" si="56">$R$1</f>
        <v>LEFT:100</v>
      </c>
      <c r="G293" s="3" t="s">
        <v>1069</v>
      </c>
      <c r="H293" s="3" t="str">
        <f t="shared" si="56"/>
        <v>LEFT:100</v>
      </c>
      <c r="I293" s="3" t="s">
        <v>1069</v>
      </c>
      <c r="J293" s="3" t="str">
        <f t="shared" si="56"/>
        <v>LEFT:100</v>
      </c>
      <c r="K293" s="3" t="s">
        <v>1069</v>
      </c>
      <c r="L293" s="3" t="str">
        <f>$R$1</f>
        <v>LEFT:100</v>
      </c>
      <c r="M293" s="3" t="s">
        <v>1069</v>
      </c>
      <c r="N293" s="3" t="str">
        <f>$R$1</f>
        <v>LEFT:100</v>
      </c>
      <c r="O293" s="1" t="s">
        <v>1069</v>
      </c>
      <c r="P293" s="1" t="s">
        <v>1070</v>
      </c>
      <c r="Q293" s="14" t="s">
        <v>0</v>
      </c>
      <c r="R293" s="10" t="str">
        <f>INDEX(AF:AF,W291+1)</f>
        <v>無色</v>
      </c>
      <c r="S293" s="15" t="s">
        <v>1</v>
      </c>
      <c r="T293" s="10">
        <f>INDEX(AG:AG,W291+1)</f>
        <v>0</v>
      </c>
      <c r="U293" s="15" t="s">
        <v>2</v>
      </c>
      <c r="V293" s="10">
        <f>INDEX(AI:AI,W291+1)</f>
        <v>0</v>
      </c>
      <c r="W293" s="16"/>
      <c r="X293" s="10">
        <f>INDEX(AQ:AQ,W291+1)</f>
        <v>0</v>
      </c>
      <c r="Y293" s="28"/>
      <c r="Z293" s="28"/>
      <c r="AA293" s="29"/>
      <c r="AC293" s="11"/>
      <c r="AD293" s="11"/>
      <c r="BF293" s="9" t="s">
        <v>1049</v>
      </c>
    </row>
    <row r="294" spans="1:58">
      <c r="A294" s="1" t="str">
        <f t="shared" si="51"/>
        <v>|色|無色|レアリティ||マナコスト||</v>
      </c>
      <c r="B294" s="1" t="s">
        <v>1049</v>
      </c>
      <c r="C294" s="1" t="s">
        <v>1069</v>
      </c>
      <c r="D294" s="4" t="s">
        <v>0</v>
      </c>
      <c r="E294" s="1" t="s">
        <v>1069</v>
      </c>
      <c r="F294" s="1" t="str">
        <f>IF(R293=0,"",R293)</f>
        <v>無色</v>
      </c>
      <c r="G294" s="1" t="s">
        <v>1069</v>
      </c>
      <c r="H294" s="4" t="s">
        <v>1073</v>
      </c>
      <c r="I294" s="1" t="s">
        <v>1069</v>
      </c>
      <c r="J294" s="1" t="str">
        <f>IF(T293=0,"",T293)</f>
        <v/>
      </c>
      <c r="K294" s="1" t="s">
        <v>1069</v>
      </c>
      <c r="L294" s="4" t="s">
        <v>1074</v>
      </c>
      <c r="M294" s="1" t="s">
        <v>1069</v>
      </c>
      <c r="N294" s="1" t="str">
        <f>IF(V293=0,"",V293)</f>
        <v/>
      </c>
      <c r="O294" s="1" t="s">
        <v>1069</v>
      </c>
      <c r="Q294" s="9" t="s">
        <v>5</v>
      </c>
      <c r="R294" s="10">
        <f>INDEX(AL:AL,W291+1)</f>
        <v>0</v>
      </c>
      <c r="S294" s="15" t="s">
        <v>1075</v>
      </c>
      <c r="T294" s="10">
        <f>INDEX(AN:AN,W291+1)</f>
        <v>0</v>
      </c>
      <c r="U294" s="10">
        <f>INDEX(AO:AO,W291+1)</f>
        <v>0</v>
      </c>
      <c r="V294" s="10">
        <f>INDEX(AP:AP,W291+1)</f>
        <v>0</v>
      </c>
      <c r="W294" s="16"/>
      <c r="X294" s="10" t="str">
        <f>INDEX(AZ:AZ,W291+1)</f>
        <v/>
      </c>
      <c r="Y294" s="10" t="str">
        <f>INDEX(BA:BA,W291+1)</f>
        <v/>
      </c>
      <c r="Z294" s="10" t="str">
        <f>INDEX(BB:BB,W291+1)</f>
        <v/>
      </c>
      <c r="AA294" s="10">
        <f>INDEX(BC:BC,W291+1)</f>
        <v>0</v>
      </c>
      <c r="AC294" s="28"/>
      <c r="AD294" s="28"/>
      <c r="BF294" s="9" t="s">
        <v>1049</v>
      </c>
    </row>
    <row r="295" spans="1:58">
      <c r="A295" s="1" t="str">
        <f t="shared" si="51"/>
        <v>|種別||サブタイプ||||</v>
      </c>
      <c r="B295" s="1" t="s">
        <v>1049</v>
      </c>
      <c r="C295" s="1" t="s">
        <v>1069</v>
      </c>
      <c r="D295" s="4" t="s">
        <v>5</v>
      </c>
      <c r="E295" s="1" t="s">
        <v>1069</v>
      </c>
      <c r="F295" s="1" t="str">
        <f>IF(R294=0,"",R294)</f>
        <v/>
      </c>
      <c r="G295" s="1" t="s">
        <v>1069</v>
      </c>
      <c r="H295" s="4" t="s">
        <v>1078</v>
      </c>
      <c r="I295" s="1" t="s">
        <v>1069</v>
      </c>
      <c r="J295" s="1" t="str">
        <f>IF(T294=0,"",T294)</f>
        <v/>
      </c>
      <c r="K295" s="1" t="s">
        <v>1069</v>
      </c>
      <c r="L295" s="1" t="str">
        <f>IF(U294=0,"",U294)</f>
        <v/>
      </c>
      <c r="M295" s="1" t="s">
        <v>1069</v>
      </c>
      <c r="N295" s="1" t="str">
        <f>IF(V294=0,"",V294)</f>
        <v/>
      </c>
      <c r="O295" s="1" t="s">
        <v>1069</v>
      </c>
      <c r="Q295" s="9" t="s">
        <v>1079</v>
      </c>
      <c r="R295" s="10" t="str">
        <f>INDEX(BD:BD,W291+1)</f>
        <v/>
      </c>
      <c r="S295" s="11"/>
      <c r="T295" s="11"/>
      <c r="U295" s="11"/>
      <c r="V295" s="12"/>
      <c r="W295" s="16"/>
      <c r="X295" s="8"/>
      <c r="Y295" s="8"/>
      <c r="Z295" s="8"/>
      <c r="AA295" s="30"/>
      <c r="AC295" s="28"/>
      <c r="AD295" s="28"/>
      <c r="BF295" s="9" t="s">
        <v>1049</v>
      </c>
    </row>
    <row r="296" spans="1:58">
      <c r="A296" s="1" t="str">
        <f t="shared" si="51"/>
        <v>|テキスト|&gt;|&gt;|&gt;|&gt;||</v>
      </c>
      <c r="B296" s="1" t="s">
        <v>1049</v>
      </c>
      <c r="C296" s="1" t="s">
        <v>1069</v>
      </c>
      <c r="D296" s="4" t="s">
        <v>1079</v>
      </c>
      <c r="E296" s="1" t="s">
        <v>1069</v>
      </c>
      <c r="F296" s="4" t="s">
        <v>1083</v>
      </c>
      <c r="G296" s="1" t="s">
        <v>1069</v>
      </c>
      <c r="H296" s="4" t="s">
        <v>1083</v>
      </c>
      <c r="I296" s="1" t="s">
        <v>1069</v>
      </c>
      <c r="J296" s="4" t="s">
        <v>1083</v>
      </c>
      <c r="K296" s="1" t="s">
        <v>1069</v>
      </c>
      <c r="L296" s="4" t="s">
        <v>1083</v>
      </c>
      <c r="M296" s="1" t="s">
        <v>1069</v>
      </c>
      <c r="N296" s="1" t="str">
        <f>IF(R295=0,"",R295)</f>
        <v/>
      </c>
      <c r="O296" s="1" t="s">
        <v>1069</v>
      </c>
      <c r="Q296" s="14" t="s">
        <v>21</v>
      </c>
      <c r="R296" s="10" t="str">
        <f>INDEX(BE:BE,W291+1)</f>
        <v/>
      </c>
      <c r="S296" s="11" t="s">
        <v>1173</v>
      </c>
      <c r="T296" s="10" t="str">
        <f>IF(X296="","",X296&amp;IF(Y296="",""," "&amp;Y296)&amp;IF(Z296="",""," "&amp;Z296)&amp;IF(AA296="",""," "&amp;AA296))</f>
        <v/>
      </c>
      <c r="U296" s="11"/>
      <c r="V296" s="12"/>
      <c r="W296" s="16" t="s">
        <v>1084</v>
      </c>
      <c r="X296" s="9" t="str">
        <f t="shared" ref="X296:AA296" si="57">IF(ISERROR(IF(LEN(X295)&gt;1,X295,VLOOKUP(X294,$AC:$AD,2,FALSE))),"",IF(LEN(X295)&gt;1,X295,VLOOKUP(X294,$AC:$AD,2,FALSE)))</f>
        <v/>
      </c>
      <c r="Y296" s="9" t="str">
        <f t="shared" si="57"/>
        <v/>
      </c>
      <c r="Z296" s="9" t="str">
        <f t="shared" si="57"/>
        <v/>
      </c>
      <c r="AA296" s="9" t="str">
        <f t="shared" si="57"/>
        <v> </v>
      </c>
      <c r="AC296" s="28"/>
      <c r="AD296" s="28"/>
      <c r="BF296" s="9" t="s">
        <v>1049</v>
      </c>
    </row>
    <row r="297" spans="1:58">
      <c r="A297" s="1" t="str">
        <f t="shared" si="51"/>
        <v>|英テキスト|&gt;|&gt;|&gt;|&gt;||</v>
      </c>
      <c r="B297" s="1" t="s">
        <v>1049</v>
      </c>
      <c r="C297" s="1" t="s">
        <v>1069</v>
      </c>
      <c r="D297" s="4" t="s">
        <v>1087</v>
      </c>
      <c r="E297" s="1" t="s">
        <v>1069</v>
      </c>
      <c r="F297" s="4" t="s">
        <v>1083</v>
      </c>
      <c r="G297" s="1" t="s">
        <v>1069</v>
      </c>
      <c r="H297" s="4" t="s">
        <v>1083</v>
      </c>
      <c r="I297" s="1" t="s">
        <v>1069</v>
      </c>
      <c r="J297" s="4" t="s">
        <v>1083</v>
      </c>
      <c r="K297" s="1" t="s">
        <v>1069</v>
      </c>
      <c r="L297" s="4" t="s">
        <v>1083</v>
      </c>
      <c r="M297" s="1" t="s">
        <v>1069</v>
      </c>
      <c r="N297" s="1" t="str">
        <f>IF(T296="","",T296&amp;"&amp;br;")&amp;IF(R296=0,"",R296)</f>
        <v/>
      </c>
      <c r="O297" s="1" t="s">
        <v>1069</v>
      </c>
      <c r="Q297" s="9" t="s">
        <v>12</v>
      </c>
      <c r="R297" s="10">
        <f>IF(INDEX(AX:AX,W291+1)="",0,INDEX(AX:AX,W291+1)&amp;"/"&amp;INDEX(AY:AY,W291+1))</f>
        <v>0</v>
      </c>
      <c r="S297" s="11"/>
      <c r="T297" s="11"/>
      <c r="U297" s="11"/>
      <c r="V297" s="12"/>
      <c r="W297" s="16"/>
      <c r="X297" s="9"/>
      <c r="Y297" s="28"/>
      <c r="Z297" s="28"/>
      <c r="AA297" s="29"/>
      <c r="AC297" s="28"/>
      <c r="AD297" s="28"/>
      <c r="BF297" s="9" t="s">
        <v>1049</v>
      </c>
    </row>
    <row r="298" spans="1:58">
      <c r="A298" s="1" t="str">
        <f t="shared" si="51"/>
        <v>|PT|&gt;||シールド数|&gt;||</v>
      </c>
      <c r="B298" s="1" t="s">
        <v>1049</v>
      </c>
      <c r="C298" s="1" t="s">
        <v>1069</v>
      </c>
      <c r="D298" s="1" t="s">
        <v>12</v>
      </c>
      <c r="E298" s="1" t="s">
        <v>1069</v>
      </c>
      <c r="F298" s="1" t="s">
        <v>1083</v>
      </c>
      <c r="G298" s="1" t="s">
        <v>1069</v>
      </c>
      <c r="H298" s="1" t="str">
        <f>IF(R297=0,"",R297)</f>
        <v/>
      </c>
      <c r="I298" s="1" t="s">
        <v>1069</v>
      </c>
      <c r="J298" s="1" t="s">
        <v>1092</v>
      </c>
      <c r="K298" s="1" t="s">
        <v>1069</v>
      </c>
      <c r="L298" s="1" t="s">
        <v>1083</v>
      </c>
      <c r="M298" s="1" t="s">
        <v>1069</v>
      </c>
      <c r="N298" s="1" t="str">
        <f>IF(R298=0,"",R298)</f>
        <v/>
      </c>
      <c r="O298" s="1" t="s">
        <v>1069</v>
      </c>
      <c r="Q298" s="17" t="s">
        <v>13</v>
      </c>
      <c r="R298" s="10">
        <f>INDEX(AW:AW,W291+1)</f>
        <v>0</v>
      </c>
      <c r="S298" s="18"/>
      <c r="T298" s="18"/>
      <c r="U298" s="18"/>
      <c r="V298" s="19"/>
      <c r="W298" s="20"/>
      <c r="X298" s="21"/>
      <c r="Y298" s="31"/>
      <c r="Z298" s="31"/>
      <c r="AA298" s="32"/>
      <c r="BF298" s="9" t="s">
        <v>1049</v>
      </c>
    </row>
    <row r="299" spans="1:58">
      <c r="A299" s="1" t="str">
        <f t="shared" si="51"/>
        <v>&amp;br;&amp;br;</v>
      </c>
      <c r="B299" s="1" t="s">
        <v>1049</v>
      </c>
      <c r="C299" s="1" t="s">
        <v>1097</v>
      </c>
      <c r="R299" s="1"/>
      <c r="S299" s="1"/>
      <c r="T299" s="1"/>
      <c r="U299" s="1"/>
      <c r="V299" s="1"/>
      <c r="BF299" s="9" t="s">
        <v>1049</v>
      </c>
    </row>
    <row r="300" spans="1:58">
      <c r="A300" s="1" t="str">
        <f t="shared" si="51"/>
        <v>#back(text=戻る,left)</v>
      </c>
      <c r="B300" s="1" t="s">
        <v>1049</v>
      </c>
      <c r="C300" s="1" t="s">
        <v>1100</v>
      </c>
      <c r="R300" s="1"/>
      <c r="S300" s="1"/>
      <c r="T300" s="1"/>
      <c r="U300" s="1"/>
      <c r="V300" s="1"/>
      <c r="BF300" s="9" t="s">
        <v>1049</v>
      </c>
    </row>
    <row r="301" spans="1:58">
      <c r="A301" s="1" t="str">
        <f t="shared" si="51"/>
        <v>&amp;br;</v>
      </c>
      <c r="B301" s="1" t="s">
        <v>1049</v>
      </c>
      <c r="C301" s="1" t="s">
        <v>1048</v>
      </c>
      <c r="R301" s="1"/>
      <c r="S301" s="1"/>
      <c r="T301" s="1"/>
      <c r="U301" s="1"/>
      <c r="V301" s="1"/>
      <c r="BF301" s="9" t="s">
        <v>1049</v>
      </c>
    </row>
    <row r="302" spans="1:58">
      <c r="A302" s="1" t="str">
        <f t="shared" si="51"/>
        <v>#comment(above,nsize=[15],size=[30],num=[10])</v>
      </c>
      <c r="B302" s="1" t="s">
        <v>1049</v>
      </c>
      <c r="C302" s="1" t="s">
        <v>1108</v>
      </c>
      <c r="R302" s="1"/>
      <c r="S302" s="1"/>
      <c r="T302" s="1"/>
      <c r="U302" s="1"/>
      <c r="V302" s="1"/>
      <c r="BF302" s="9" t="s">
        <v>1049</v>
      </c>
    </row>
    <row r="303" spans="1:58">
      <c r="A303" s="1" t="str">
        <f t="shared" si="51"/>
        <v>&amp;br;&amp;br;</v>
      </c>
      <c r="B303" s="1" t="s">
        <v>1049</v>
      </c>
      <c r="C303" s="1" t="s">
        <v>1097</v>
      </c>
      <c r="R303" s="1"/>
      <c r="S303" s="1"/>
      <c r="T303" s="1"/>
      <c r="U303" s="1"/>
      <c r="V303" s="1"/>
      <c r="AC303" s="28"/>
      <c r="AD303" s="28"/>
      <c r="BF303" s="9" t="s">
        <v>1049</v>
      </c>
    </row>
    <row r="304" spans="1:58">
      <c r="A304" s="1" t="str">
        <f t="shared" si="51"/>
        <v/>
      </c>
      <c r="B304" s="1" t="s">
        <v>1049</v>
      </c>
      <c r="Q304" s="5"/>
      <c r="R304" s="6"/>
      <c r="S304" s="6"/>
      <c r="T304" s="6"/>
      <c r="U304" s="6"/>
      <c r="V304" s="7"/>
      <c r="W304" s="8">
        <v>24</v>
      </c>
      <c r="X304" s="5"/>
      <c r="Y304" s="26"/>
      <c r="Z304" s="26"/>
      <c r="AA304" s="27"/>
      <c r="AC304" s="28"/>
      <c r="AD304" s="28"/>
      <c r="BF304" s="9" t="s">
        <v>1049</v>
      </c>
    </row>
    <row r="305" spans="1:58">
      <c r="A305" s="1" t="str">
        <f t="shared" si="51"/>
        <v>*0/0</v>
      </c>
      <c r="B305" s="1" t="s">
        <v>1049</v>
      </c>
      <c r="C305" s="1" t="str">
        <f>"*"&amp;R305&amp;"/"&amp;T305</f>
        <v>*0/0</v>
      </c>
      <c r="Q305" s="9" t="s">
        <v>3</v>
      </c>
      <c r="R305" s="10">
        <f>INDEX(AJ:AJ,W304+1)</f>
        <v>0</v>
      </c>
      <c r="S305" s="11" t="s">
        <v>4</v>
      </c>
      <c r="T305" s="10">
        <f>INDEX(AK:AK,W304+1)</f>
        <v>0</v>
      </c>
      <c r="U305" s="11"/>
      <c r="V305" s="12"/>
      <c r="W305" s="13"/>
      <c r="X305" s="9"/>
      <c r="Y305" s="28"/>
      <c r="Z305" s="28"/>
      <c r="AA305" s="29"/>
      <c r="AC305" s="28"/>
      <c r="AD305" s="28"/>
      <c r="BF305" s="9" t="s">
        <v>1049</v>
      </c>
    </row>
    <row r="306" spans="1:58">
      <c r="A306" s="1" t="str">
        <f t="shared" si="51"/>
        <v>|LEFT:80|LEFT:100|LEFT:100|LEFT:100|LEFT:100|LEFT:100|c</v>
      </c>
      <c r="B306" s="1" t="s">
        <v>1049</v>
      </c>
      <c r="C306" s="1" t="s">
        <v>1069</v>
      </c>
      <c r="D306" s="3" t="str">
        <f>$Q$1</f>
        <v>LEFT:80</v>
      </c>
      <c r="E306" s="3" t="s">
        <v>1069</v>
      </c>
      <c r="F306" s="3" t="str">
        <f t="shared" ref="F306:J306" si="58">$R$1</f>
        <v>LEFT:100</v>
      </c>
      <c r="G306" s="3" t="s">
        <v>1069</v>
      </c>
      <c r="H306" s="3" t="str">
        <f t="shared" si="58"/>
        <v>LEFT:100</v>
      </c>
      <c r="I306" s="3" t="s">
        <v>1069</v>
      </c>
      <c r="J306" s="3" t="str">
        <f t="shared" si="58"/>
        <v>LEFT:100</v>
      </c>
      <c r="K306" s="3" t="s">
        <v>1069</v>
      </c>
      <c r="L306" s="3" t="str">
        <f>$R$1</f>
        <v>LEFT:100</v>
      </c>
      <c r="M306" s="3" t="s">
        <v>1069</v>
      </c>
      <c r="N306" s="3" t="str">
        <f>$R$1</f>
        <v>LEFT:100</v>
      </c>
      <c r="O306" s="1" t="s">
        <v>1069</v>
      </c>
      <c r="P306" s="1" t="s">
        <v>1070</v>
      </c>
      <c r="Q306" s="14" t="s">
        <v>0</v>
      </c>
      <c r="R306" s="10" t="str">
        <f>INDEX(AF:AF,W304+1)</f>
        <v>無色</v>
      </c>
      <c r="S306" s="15" t="s">
        <v>1</v>
      </c>
      <c r="T306" s="10">
        <f>INDEX(AG:AG,W304+1)</f>
        <v>0</v>
      </c>
      <c r="U306" s="15" t="s">
        <v>2</v>
      </c>
      <c r="V306" s="10">
        <f>INDEX(AI:AI,W304+1)</f>
        <v>0</v>
      </c>
      <c r="W306" s="16"/>
      <c r="X306" s="10">
        <f>INDEX(AQ:AQ,W304+1)</f>
        <v>0</v>
      </c>
      <c r="Y306" s="28"/>
      <c r="Z306" s="28"/>
      <c r="AA306" s="29"/>
      <c r="AC306" s="11"/>
      <c r="AD306" s="11"/>
      <c r="BF306" s="9" t="s">
        <v>1049</v>
      </c>
    </row>
    <row r="307" spans="1:58">
      <c r="A307" s="1" t="str">
        <f t="shared" si="51"/>
        <v>|色|無色|レアリティ||マナコスト||</v>
      </c>
      <c r="B307" s="1" t="s">
        <v>1049</v>
      </c>
      <c r="C307" s="1" t="s">
        <v>1069</v>
      </c>
      <c r="D307" s="4" t="s">
        <v>0</v>
      </c>
      <c r="E307" s="1" t="s">
        <v>1069</v>
      </c>
      <c r="F307" s="1" t="str">
        <f>IF(R306=0,"",R306)</f>
        <v>無色</v>
      </c>
      <c r="G307" s="1" t="s">
        <v>1069</v>
      </c>
      <c r="H307" s="4" t="s">
        <v>1073</v>
      </c>
      <c r="I307" s="1" t="s">
        <v>1069</v>
      </c>
      <c r="J307" s="1" t="str">
        <f>IF(T306=0,"",T306)</f>
        <v/>
      </c>
      <c r="K307" s="1" t="s">
        <v>1069</v>
      </c>
      <c r="L307" s="4" t="s">
        <v>1074</v>
      </c>
      <c r="M307" s="1" t="s">
        <v>1069</v>
      </c>
      <c r="N307" s="1" t="str">
        <f>IF(V306=0,"",V306)</f>
        <v/>
      </c>
      <c r="O307" s="1" t="s">
        <v>1069</v>
      </c>
      <c r="Q307" s="9" t="s">
        <v>5</v>
      </c>
      <c r="R307" s="10">
        <f>INDEX(AL:AL,W304+1)</f>
        <v>0</v>
      </c>
      <c r="S307" s="15" t="s">
        <v>1075</v>
      </c>
      <c r="T307" s="10">
        <f>INDEX(AN:AN,W304+1)</f>
        <v>0</v>
      </c>
      <c r="U307" s="10">
        <f>INDEX(AO:AO,W304+1)</f>
        <v>0</v>
      </c>
      <c r="V307" s="10">
        <f>INDEX(AP:AP,W304+1)</f>
        <v>0</v>
      </c>
      <c r="W307" s="16"/>
      <c r="X307" s="10" t="str">
        <f>INDEX(AZ:AZ,W304+1)</f>
        <v/>
      </c>
      <c r="Y307" s="10" t="str">
        <f>INDEX(BA:BA,W304+1)</f>
        <v/>
      </c>
      <c r="Z307" s="10" t="str">
        <f>INDEX(BB:BB,W304+1)</f>
        <v/>
      </c>
      <c r="AA307" s="10">
        <f>INDEX(BC:BC,W304+1)</f>
        <v>0</v>
      </c>
      <c r="AC307" s="28"/>
      <c r="AD307" s="28"/>
      <c r="BF307" s="9" t="s">
        <v>1049</v>
      </c>
    </row>
    <row r="308" spans="1:58">
      <c r="A308" s="1" t="str">
        <f t="shared" si="51"/>
        <v>|種別||サブタイプ||||</v>
      </c>
      <c r="B308" s="1" t="s">
        <v>1049</v>
      </c>
      <c r="C308" s="1" t="s">
        <v>1069</v>
      </c>
      <c r="D308" s="4" t="s">
        <v>5</v>
      </c>
      <c r="E308" s="1" t="s">
        <v>1069</v>
      </c>
      <c r="F308" s="1" t="str">
        <f>IF(R307=0,"",R307)</f>
        <v/>
      </c>
      <c r="G308" s="1" t="s">
        <v>1069</v>
      </c>
      <c r="H308" s="4" t="s">
        <v>1078</v>
      </c>
      <c r="I308" s="1" t="s">
        <v>1069</v>
      </c>
      <c r="J308" s="1" t="str">
        <f>IF(T307=0,"",T307)</f>
        <v/>
      </c>
      <c r="K308" s="1" t="s">
        <v>1069</v>
      </c>
      <c r="L308" s="1" t="str">
        <f>IF(U307=0,"",U307)</f>
        <v/>
      </c>
      <c r="M308" s="1" t="s">
        <v>1069</v>
      </c>
      <c r="N308" s="1" t="str">
        <f>IF(V307=0,"",V307)</f>
        <v/>
      </c>
      <c r="O308" s="1" t="s">
        <v>1069</v>
      </c>
      <c r="Q308" s="9" t="s">
        <v>1079</v>
      </c>
      <c r="R308" s="10" t="str">
        <f>INDEX(BD:BD,W304+1)</f>
        <v/>
      </c>
      <c r="S308" s="11"/>
      <c r="T308" s="11"/>
      <c r="U308" s="11"/>
      <c r="V308" s="12"/>
      <c r="W308" s="16"/>
      <c r="X308" s="8"/>
      <c r="Y308" s="8"/>
      <c r="Z308" s="8"/>
      <c r="AA308" s="30"/>
      <c r="AC308" s="28"/>
      <c r="AD308" s="28"/>
      <c r="BF308" s="9" t="s">
        <v>1049</v>
      </c>
    </row>
    <row r="309" spans="1:58">
      <c r="A309" s="1" t="str">
        <f t="shared" si="51"/>
        <v>|テキスト|&gt;|&gt;|&gt;|&gt;||</v>
      </c>
      <c r="B309" s="1" t="s">
        <v>1049</v>
      </c>
      <c r="C309" s="1" t="s">
        <v>1069</v>
      </c>
      <c r="D309" s="4" t="s">
        <v>1079</v>
      </c>
      <c r="E309" s="1" t="s">
        <v>1069</v>
      </c>
      <c r="F309" s="4" t="s">
        <v>1083</v>
      </c>
      <c r="G309" s="1" t="s">
        <v>1069</v>
      </c>
      <c r="H309" s="4" t="s">
        <v>1083</v>
      </c>
      <c r="I309" s="1" t="s">
        <v>1069</v>
      </c>
      <c r="J309" s="4" t="s">
        <v>1083</v>
      </c>
      <c r="K309" s="1" t="s">
        <v>1069</v>
      </c>
      <c r="L309" s="4" t="s">
        <v>1083</v>
      </c>
      <c r="M309" s="1" t="s">
        <v>1069</v>
      </c>
      <c r="N309" s="1" t="str">
        <f>IF(R308=0,"",R308)</f>
        <v/>
      </c>
      <c r="O309" s="1" t="s">
        <v>1069</v>
      </c>
      <c r="Q309" s="14" t="s">
        <v>21</v>
      </c>
      <c r="R309" s="10" t="str">
        <f>INDEX(BE:BE,W304+1)</f>
        <v/>
      </c>
      <c r="S309" s="11" t="s">
        <v>1173</v>
      </c>
      <c r="T309" s="10" t="str">
        <f>IF(X309="","",X309&amp;IF(Y309="",""," "&amp;Y309)&amp;IF(Z309="",""," "&amp;Z309)&amp;IF(AA309="",""," "&amp;AA309))</f>
        <v/>
      </c>
      <c r="U309" s="11"/>
      <c r="V309" s="12"/>
      <c r="W309" s="16" t="s">
        <v>1084</v>
      </c>
      <c r="X309" s="9" t="str">
        <f t="shared" ref="X309:AA309" si="59">IF(ISERROR(IF(LEN(X308)&gt;1,X308,VLOOKUP(X307,$AC:$AD,2,FALSE))),"",IF(LEN(X308)&gt;1,X308,VLOOKUP(X307,$AC:$AD,2,FALSE)))</f>
        <v/>
      </c>
      <c r="Y309" s="9" t="str">
        <f t="shared" si="59"/>
        <v/>
      </c>
      <c r="Z309" s="9" t="str">
        <f t="shared" si="59"/>
        <v/>
      </c>
      <c r="AA309" s="9" t="str">
        <f t="shared" si="59"/>
        <v> </v>
      </c>
      <c r="AC309" s="28"/>
      <c r="AD309" s="28"/>
      <c r="BF309" s="9" t="s">
        <v>1049</v>
      </c>
    </row>
    <row r="310" spans="1:58">
      <c r="A310" s="1" t="str">
        <f t="shared" si="51"/>
        <v>|英テキスト|&gt;|&gt;|&gt;|&gt;||</v>
      </c>
      <c r="B310" s="1" t="s">
        <v>1049</v>
      </c>
      <c r="C310" s="1" t="s">
        <v>1069</v>
      </c>
      <c r="D310" s="4" t="s">
        <v>1087</v>
      </c>
      <c r="E310" s="1" t="s">
        <v>1069</v>
      </c>
      <c r="F310" s="4" t="s">
        <v>1083</v>
      </c>
      <c r="G310" s="1" t="s">
        <v>1069</v>
      </c>
      <c r="H310" s="4" t="s">
        <v>1083</v>
      </c>
      <c r="I310" s="1" t="s">
        <v>1069</v>
      </c>
      <c r="J310" s="4" t="s">
        <v>1083</v>
      </c>
      <c r="K310" s="1" t="s">
        <v>1069</v>
      </c>
      <c r="L310" s="4" t="s">
        <v>1083</v>
      </c>
      <c r="M310" s="1" t="s">
        <v>1069</v>
      </c>
      <c r="N310" s="1" t="str">
        <f>IF(T309="","",T309&amp;"&amp;br;")&amp;IF(R309=0,"",R309)</f>
        <v/>
      </c>
      <c r="O310" s="1" t="s">
        <v>1069</v>
      </c>
      <c r="Q310" s="9" t="s">
        <v>12</v>
      </c>
      <c r="R310" s="10">
        <f>IF(INDEX(AX:AX,W304+1)="",0,INDEX(AX:AX,W304+1)&amp;"/"&amp;INDEX(AY:AY,W304+1))</f>
        <v>0</v>
      </c>
      <c r="S310" s="11"/>
      <c r="T310" s="11"/>
      <c r="U310" s="11"/>
      <c r="V310" s="12"/>
      <c r="W310" s="16"/>
      <c r="X310" s="9"/>
      <c r="Y310" s="28"/>
      <c r="Z310" s="28"/>
      <c r="AA310" s="29"/>
      <c r="AC310" s="28"/>
      <c r="AD310" s="28"/>
      <c r="BF310" s="9" t="s">
        <v>1049</v>
      </c>
    </row>
    <row r="311" spans="1:58">
      <c r="A311" s="1" t="str">
        <f t="shared" si="51"/>
        <v>|PT|&gt;||シールド数|&gt;||</v>
      </c>
      <c r="B311" s="1" t="s">
        <v>1049</v>
      </c>
      <c r="C311" s="1" t="s">
        <v>1069</v>
      </c>
      <c r="D311" s="1" t="s">
        <v>12</v>
      </c>
      <c r="E311" s="1" t="s">
        <v>1069</v>
      </c>
      <c r="F311" s="1" t="s">
        <v>1083</v>
      </c>
      <c r="G311" s="1" t="s">
        <v>1069</v>
      </c>
      <c r="H311" s="1" t="str">
        <f>IF(R310=0,"",R310)</f>
        <v/>
      </c>
      <c r="I311" s="1" t="s">
        <v>1069</v>
      </c>
      <c r="J311" s="1" t="s">
        <v>1092</v>
      </c>
      <c r="K311" s="1" t="s">
        <v>1069</v>
      </c>
      <c r="L311" s="1" t="s">
        <v>1083</v>
      </c>
      <c r="M311" s="1" t="s">
        <v>1069</v>
      </c>
      <c r="N311" s="1" t="str">
        <f>IF(R311=0,"",R311)</f>
        <v/>
      </c>
      <c r="O311" s="1" t="s">
        <v>1069</v>
      </c>
      <c r="Q311" s="17" t="s">
        <v>13</v>
      </c>
      <c r="R311" s="10">
        <f>INDEX(AW:AW,W304+1)</f>
        <v>0</v>
      </c>
      <c r="S311" s="18"/>
      <c r="T311" s="18"/>
      <c r="U311" s="18"/>
      <c r="V311" s="19"/>
      <c r="W311" s="20"/>
      <c r="X311" s="21"/>
      <c r="Y311" s="31"/>
      <c r="Z311" s="31"/>
      <c r="AA311" s="32"/>
      <c r="BF311" s="9" t="s">
        <v>1049</v>
      </c>
    </row>
    <row r="312" spans="1:58">
      <c r="A312" s="1" t="str">
        <f t="shared" si="51"/>
        <v>&amp;br;&amp;br;</v>
      </c>
      <c r="B312" s="1" t="s">
        <v>1049</v>
      </c>
      <c r="C312" s="1" t="s">
        <v>1097</v>
      </c>
      <c r="R312" s="1"/>
      <c r="S312" s="1"/>
      <c r="T312" s="1"/>
      <c r="U312" s="1"/>
      <c r="V312" s="1"/>
      <c r="BF312" s="9" t="s">
        <v>1049</v>
      </c>
    </row>
    <row r="313" spans="1:58">
      <c r="A313" s="1" t="str">
        <f t="shared" si="51"/>
        <v>#back(text=戻る,left)</v>
      </c>
      <c r="B313" s="1" t="s">
        <v>1049</v>
      </c>
      <c r="C313" s="1" t="s">
        <v>1100</v>
      </c>
      <c r="R313" s="1"/>
      <c r="S313" s="1"/>
      <c r="T313" s="1"/>
      <c r="U313" s="1"/>
      <c r="V313" s="1"/>
      <c r="BF313" s="9" t="s">
        <v>1049</v>
      </c>
    </row>
    <row r="314" spans="1:58">
      <c r="A314" s="1" t="str">
        <f t="shared" si="51"/>
        <v>&amp;br;</v>
      </c>
      <c r="B314" s="1" t="s">
        <v>1049</v>
      </c>
      <c r="C314" s="1" t="s">
        <v>1048</v>
      </c>
      <c r="R314" s="1"/>
      <c r="S314" s="1"/>
      <c r="T314" s="1"/>
      <c r="U314" s="1"/>
      <c r="V314" s="1"/>
      <c r="BF314" s="9" t="s">
        <v>1049</v>
      </c>
    </row>
    <row r="315" spans="1:58">
      <c r="A315" s="1" t="str">
        <f t="shared" si="51"/>
        <v>#comment(above,nsize=[15],size=[30],num=[10])</v>
      </c>
      <c r="B315" s="1" t="s">
        <v>1049</v>
      </c>
      <c r="C315" s="1" t="s">
        <v>1108</v>
      </c>
      <c r="R315" s="1"/>
      <c r="S315" s="1"/>
      <c r="T315" s="1"/>
      <c r="U315" s="1"/>
      <c r="V315" s="1"/>
      <c r="BF315" s="9" t="s">
        <v>1049</v>
      </c>
    </row>
    <row r="316" spans="1:58">
      <c r="A316" s="1" t="str">
        <f t="shared" si="51"/>
        <v>&amp;br;&amp;br;</v>
      </c>
      <c r="B316" s="1" t="s">
        <v>1049</v>
      </c>
      <c r="C316" s="1" t="s">
        <v>1097</v>
      </c>
      <c r="R316" s="1"/>
      <c r="S316" s="1"/>
      <c r="T316" s="1"/>
      <c r="U316" s="1"/>
      <c r="V316" s="1"/>
      <c r="AC316" s="28"/>
      <c r="AD316" s="28"/>
      <c r="BF316" s="9" t="s">
        <v>1049</v>
      </c>
    </row>
    <row r="317" spans="1:58">
      <c r="A317" s="1" t="str">
        <f t="shared" si="51"/>
        <v/>
      </c>
      <c r="B317" s="1" t="s">
        <v>1049</v>
      </c>
      <c r="Q317" s="5"/>
      <c r="R317" s="6"/>
      <c r="S317" s="6"/>
      <c r="T317" s="6"/>
      <c r="U317" s="6"/>
      <c r="V317" s="7"/>
      <c r="W317" s="8">
        <v>25</v>
      </c>
      <c r="X317" s="5"/>
      <c r="Y317" s="26"/>
      <c r="Z317" s="26"/>
      <c r="AA317" s="27"/>
      <c r="AC317" s="28"/>
      <c r="AD317" s="28"/>
      <c r="BF317" s="9" t="s">
        <v>1049</v>
      </c>
    </row>
    <row r="318" spans="1:58">
      <c r="A318" s="1" t="str">
        <f t="shared" si="51"/>
        <v>*0/0</v>
      </c>
      <c r="B318" s="1" t="s">
        <v>1049</v>
      </c>
      <c r="C318" s="1" t="str">
        <f>"*"&amp;R318&amp;"/"&amp;T318</f>
        <v>*0/0</v>
      </c>
      <c r="Q318" s="9" t="s">
        <v>3</v>
      </c>
      <c r="R318" s="10">
        <f>INDEX(AJ:AJ,W317+1)</f>
        <v>0</v>
      </c>
      <c r="S318" s="11" t="s">
        <v>4</v>
      </c>
      <c r="T318" s="10">
        <f>INDEX(AK:AK,W317+1)</f>
        <v>0</v>
      </c>
      <c r="U318" s="11"/>
      <c r="V318" s="12"/>
      <c r="W318" s="13"/>
      <c r="X318" s="9"/>
      <c r="Y318" s="28"/>
      <c r="Z318" s="28"/>
      <c r="AA318" s="29"/>
      <c r="AC318" s="28"/>
      <c r="AD318" s="28"/>
      <c r="BF318" s="9" t="s">
        <v>1049</v>
      </c>
    </row>
    <row r="319" spans="1:58">
      <c r="A319" s="1" t="str">
        <f t="shared" si="51"/>
        <v>|LEFT:80|LEFT:100|LEFT:100|LEFT:100|LEFT:100|LEFT:100|c</v>
      </c>
      <c r="B319" s="1" t="s">
        <v>1049</v>
      </c>
      <c r="C319" s="1" t="s">
        <v>1069</v>
      </c>
      <c r="D319" s="3" t="str">
        <f>$Q$1</f>
        <v>LEFT:80</v>
      </c>
      <c r="E319" s="3" t="s">
        <v>1069</v>
      </c>
      <c r="F319" s="3" t="str">
        <f t="shared" ref="F319:J319" si="60">$R$1</f>
        <v>LEFT:100</v>
      </c>
      <c r="G319" s="3" t="s">
        <v>1069</v>
      </c>
      <c r="H319" s="3" t="str">
        <f t="shared" si="60"/>
        <v>LEFT:100</v>
      </c>
      <c r="I319" s="3" t="s">
        <v>1069</v>
      </c>
      <c r="J319" s="3" t="str">
        <f t="shared" si="60"/>
        <v>LEFT:100</v>
      </c>
      <c r="K319" s="3" t="s">
        <v>1069</v>
      </c>
      <c r="L319" s="3" t="str">
        <f>$R$1</f>
        <v>LEFT:100</v>
      </c>
      <c r="M319" s="3" t="s">
        <v>1069</v>
      </c>
      <c r="N319" s="3" t="str">
        <f>$R$1</f>
        <v>LEFT:100</v>
      </c>
      <c r="O319" s="1" t="s">
        <v>1069</v>
      </c>
      <c r="P319" s="1" t="s">
        <v>1070</v>
      </c>
      <c r="Q319" s="14" t="s">
        <v>0</v>
      </c>
      <c r="R319" s="10" t="str">
        <f>INDEX(AF:AF,W317+1)</f>
        <v>無色</v>
      </c>
      <c r="S319" s="15" t="s">
        <v>1</v>
      </c>
      <c r="T319" s="10">
        <f>INDEX(AG:AG,W317+1)</f>
        <v>0</v>
      </c>
      <c r="U319" s="15" t="s">
        <v>2</v>
      </c>
      <c r="V319" s="10">
        <f>INDEX(AI:AI,W317+1)</f>
        <v>0</v>
      </c>
      <c r="W319" s="16"/>
      <c r="X319" s="10">
        <f>INDEX(AQ:AQ,W317+1)</f>
        <v>0</v>
      </c>
      <c r="Y319" s="28"/>
      <c r="Z319" s="28"/>
      <c r="AA319" s="29"/>
      <c r="AC319" s="11"/>
      <c r="AD319" s="11"/>
      <c r="BF319" s="9" t="s">
        <v>1049</v>
      </c>
    </row>
    <row r="320" spans="1:58">
      <c r="A320" s="1" t="str">
        <f t="shared" si="51"/>
        <v>|色|無色|レアリティ||マナコスト||</v>
      </c>
      <c r="B320" s="1" t="s">
        <v>1049</v>
      </c>
      <c r="C320" s="1" t="s">
        <v>1069</v>
      </c>
      <c r="D320" s="4" t="s">
        <v>0</v>
      </c>
      <c r="E320" s="1" t="s">
        <v>1069</v>
      </c>
      <c r="F320" s="1" t="str">
        <f>IF(R319=0,"",R319)</f>
        <v>無色</v>
      </c>
      <c r="G320" s="1" t="s">
        <v>1069</v>
      </c>
      <c r="H320" s="4" t="s">
        <v>1073</v>
      </c>
      <c r="I320" s="1" t="s">
        <v>1069</v>
      </c>
      <c r="J320" s="1" t="str">
        <f>IF(T319=0,"",T319)</f>
        <v/>
      </c>
      <c r="K320" s="1" t="s">
        <v>1069</v>
      </c>
      <c r="L320" s="4" t="s">
        <v>1074</v>
      </c>
      <c r="M320" s="1" t="s">
        <v>1069</v>
      </c>
      <c r="N320" s="1" t="str">
        <f>IF(V319=0,"",V319)</f>
        <v/>
      </c>
      <c r="O320" s="1" t="s">
        <v>1069</v>
      </c>
      <c r="Q320" s="9" t="s">
        <v>5</v>
      </c>
      <c r="R320" s="10">
        <f>INDEX(AL:AL,W317+1)</f>
        <v>0</v>
      </c>
      <c r="S320" s="15" t="s">
        <v>1075</v>
      </c>
      <c r="T320" s="10">
        <f>INDEX(AN:AN,W317+1)</f>
        <v>0</v>
      </c>
      <c r="U320" s="10">
        <f>INDEX(AO:AO,W317+1)</f>
        <v>0</v>
      </c>
      <c r="V320" s="10">
        <f>INDEX(AP:AP,W317+1)</f>
        <v>0</v>
      </c>
      <c r="W320" s="16"/>
      <c r="X320" s="10" t="str">
        <f>INDEX(AZ:AZ,W317+1)</f>
        <v/>
      </c>
      <c r="Y320" s="10" t="str">
        <f>INDEX(BA:BA,W317+1)</f>
        <v/>
      </c>
      <c r="Z320" s="10" t="str">
        <f>INDEX(BB:BB,W317+1)</f>
        <v/>
      </c>
      <c r="AA320" s="10">
        <f>INDEX(BC:BC,W317+1)</f>
        <v>0</v>
      </c>
      <c r="AC320" s="28"/>
      <c r="AD320" s="28"/>
      <c r="BF320" s="9" t="s">
        <v>1049</v>
      </c>
    </row>
    <row r="321" spans="1:58">
      <c r="A321" s="1" t="str">
        <f t="shared" si="51"/>
        <v>|種別||サブタイプ||||</v>
      </c>
      <c r="B321" s="1" t="s">
        <v>1049</v>
      </c>
      <c r="C321" s="1" t="s">
        <v>1069</v>
      </c>
      <c r="D321" s="4" t="s">
        <v>5</v>
      </c>
      <c r="E321" s="1" t="s">
        <v>1069</v>
      </c>
      <c r="F321" s="1" t="str">
        <f>IF(R320=0,"",R320)</f>
        <v/>
      </c>
      <c r="G321" s="1" t="s">
        <v>1069</v>
      </c>
      <c r="H321" s="4" t="s">
        <v>1078</v>
      </c>
      <c r="I321" s="1" t="s">
        <v>1069</v>
      </c>
      <c r="J321" s="1" t="str">
        <f>IF(T320=0,"",T320)</f>
        <v/>
      </c>
      <c r="K321" s="1" t="s">
        <v>1069</v>
      </c>
      <c r="L321" s="1" t="str">
        <f>IF(U320=0,"",U320)</f>
        <v/>
      </c>
      <c r="M321" s="1" t="s">
        <v>1069</v>
      </c>
      <c r="N321" s="1" t="str">
        <f>IF(V320=0,"",V320)</f>
        <v/>
      </c>
      <c r="O321" s="1" t="s">
        <v>1069</v>
      </c>
      <c r="Q321" s="9" t="s">
        <v>1079</v>
      </c>
      <c r="R321" s="10" t="str">
        <f>INDEX(BD:BD,W317+1)</f>
        <v/>
      </c>
      <c r="S321" s="11"/>
      <c r="T321" s="11"/>
      <c r="U321" s="11"/>
      <c r="V321" s="12"/>
      <c r="W321" s="16"/>
      <c r="X321" s="8"/>
      <c r="Y321" s="8"/>
      <c r="Z321" s="8"/>
      <c r="AA321" s="30"/>
      <c r="AC321" s="28"/>
      <c r="AD321" s="28"/>
      <c r="BF321" s="9" t="s">
        <v>1049</v>
      </c>
    </row>
    <row r="322" spans="1:58">
      <c r="A322" s="1" t="str">
        <f t="shared" si="51"/>
        <v>|テキスト|&gt;|&gt;|&gt;|&gt;||</v>
      </c>
      <c r="B322" s="1" t="s">
        <v>1049</v>
      </c>
      <c r="C322" s="1" t="s">
        <v>1069</v>
      </c>
      <c r="D322" s="4" t="s">
        <v>1079</v>
      </c>
      <c r="E322" s="1" t="s">
        <v>1069</v>
      </c>
      <c r="F322" s="4" t="s">
        <v>1083</v>
      </c>
      <c r="G322" s="1" t="s">
        <v>1069</v>
      </c>
      <c r="H322" s="4" t="s">
        <v>1083</v>
      </c>
      <c r="I322" s="1" t="s">
        <v>1069</v>
      </c>
      <c r="J322" s="4" t="s">
        <v>1083</v>
      </c>
      <c r="K322" s="1" t="s">
        <v>1069</v>
      </c>
      <c r="L322" s="4" t="s">
        <v>1083</v>
      </c>
      <c r="M322" s="1" t="s">
        <v>1069</v>
      </c>
      <c r="N322" s="1" t="str">
        <f>IF(R321=0,"",R321)</f>
        <v/>
      </c>
      <c r="O322" s="1" t="s">
        <v>1069</v>
      </c>
      <c r="Q322" s="14" t="s">
        <v>21</v>
      </c>
      <c r="R322" s="10" t="str">
        <f>INDEX(BE:BE,W317+1)</f>
        <v/>
      </c>
      <c r="S322" s="11" t="s">
        <v>1173</v>
      </c>
      <c r="T322" s="10" t="str">
        <f>IF(X322="","",X322&amp;IF(Y322="",""," "&amp;Y322)&amp;IF(Z322="",""," "&amp;Z322)&amp;IF(AA322="",""," "&amp;AA322))</f>
        <v/>
      </c>
      <c r="U322" s="11"/>
      <c r="V322" s="12"/>
      <c r="W322" s="16" t="s">
        <v>1084</v>
      </c>
      <c r="X322" s="9" t="str">
        <f t="shared" ref="X322:AA322" si="61">IF(ISERROR(IF(LEN(X321)&gt;1,X321,VLOOKUP(X320,$AC:$AD,2,FALSE))),"",IF(LEN(X321)&gt;1,X321,VLOOKUP(X320,$AC:$AD,2,FALSE)))</f>
        <v/>
      </c>
      <c r="Y322" s="9" t="str">
        <f t="shared" si="61"/>
        <v/>
      </c>
      <c r="Z322" s="9" t="str">
        <f t="shared" si="61"/>
        <v/>
      </c>
      <c r="AA322" s="9" t="str">
        <f t="shared" si="61"/>
        <v> </v>
      </c>
      <c r="AC322" s="28"/>
      <c r="AD322" s="28"/>
      <c r="BF322" s="9" t="s">
        <v>1049</v>
      </c>
    </row>
    <row r="323" spans="1:58">
      <c r="A323" s="1" t="str">
        <f t="shared" si="51"/>
        <v>|英テキスト|&gt;|&gt;|&gt;|&gt;||</v>
      </c>
      <c r="B323" s="1" t="s">
        <v>1049</v>
      </c>
      <c r="C323" s="1" t="s">
        <v>1069</v>
      </c>
      <c r="D323" s="4" t="s">
        <v>1087</v>
      </c>
      <c r="E323" s="1" t="s">
        <v>1069</v>
      </c>
      <c r="F323" s="4" t="s">
        <v>1083</v>
      </c>
      <c r="G323" s="1" t="s">
        <v>1069</v>
      </c>
      <c r="H323" s="4" t="s">
        <v>1083</v>
      </c>
      <c r="I323" s="1" t="s">
        <v>1069</v>
      </c>
      <c r="J323" s="4" t="s">
        <v>1083</v>
      </c>
      <c r="K323" s="1" t="s">
        <v>1069</v>
      </c>
      <c r="L323" s="4" t="s">
        <v>1083</v>
      </c>
      <c r="M323" s="1" t="s">
        <v>1069</v>
      </c>
      <c r="N323" s="1" t="str">
        <f>IF(T322="","",T322&amp;"&amp;br;")&amp;IF(R322=0,"",R322)</f>
        <v/>
      </c>
      <c r="O323" s="1" t="s">
        <v>1069</v>
      </c>
      <c r="Q323" s="9" t="s">
        <v>12</v>
      </c>
      <c r="R323" s="10">
        <f>IF(INDEX(AX:AX,W317+1)="",0,INDEX(AX:AX,W317+1)&amp;"/"&amp;INDEX(AY:AY,W317+1))</f>
        <v>0</v>
      </c>
      <c r="S323" s="11"/>
      <c r="T323" s="11"/>
      <c r="U323" s="11"/>
      <c r="V323" s="12"/>
      <c r="W323" s="16"/>
      <c r="X323" s="9"/>
      <c r="Y323" s="28"/>
      <c r="Z323" s="28"/>
      <c r="AA323" s="29"/>
      <c r="AC323" s="28"/>
      <c r="AD323" s="28"/>
      <c r="BF323" s="9" t="s">
        <v>1049</v>
      </c>
    </row>
    <row r="324" spans="1:58">
      <c r="A324" s="1" t="str">
        <f t="shared" si="51"/>
        <v>|PT|&gt;||シールド数|&gt;||</v>
      </c>
      <c r="B324" s="1" t="s">
        <v>1049</v>
      </c>
      <c r="C324" s="1" t="s">
        <v>1069</v>
      </c>
      <c r="D324" s="1" t="s">
        <v>12</v>
      </c>
      <c r="E324" s="1" t="s">
        <v>1069</v>
      </c>
      <c r="F324" s="1" t="s">
        <v>1083</v>
      </c>
      <c r="G324" s="1" t="s">
        <v>1069</v>
      </c>
      <c r="H324" s="1" t="str">
        <f>IF(R323=0,"",R323)</f>
        <v/>
      </c>
      <c r="I324" s="1" t="s">
        <v>1069</v>
      </c>
      <c r="J324" s="1" t="s">
        <v>1092</v>
      </c>
      <c r="K324" s="1" t="s">
        <v>1069</v>
      </c>
      <c r="L324" s="1" t="s">
        <v>1083</v>
      </c>
      <c r="M324" s="1" t="s">
        <v>1069</v>
      </c>
      <c r="N324" s="1" t="str">
        <f>IF(R324=0,"",R324)</f>
        <v/>
      </c>
      <c r="O324" s="1" t="s">
        <v>1069</v>
      </c>
      <c r="Q324" s="17" t="s">
        <v>13</v>
      </c>
      <c r="R324" s="10">
        <f>INDEX(AW:AW,W317+1)</f>
        <v>0</v>
      </c>
      <c r="S324" s="18"/>
      <c r="T324" s="18"/>
      <c r="U324" s="18"/>
      <c r="V324" s="19"/>
      <c r="W324" s="20"/>
      <c r="X324" s="21"/>
      <c r="Y324" s="31"/>
      <c r="Z324" s="31"/>
      <c r="AA324" s="32"/>
      <c r="BF324" s="9" t="s">
        <v>1049</v>
      </c>
    </row>
    <row r="325" spans="1:58">
      <c r="A325" s="1" t="str">
        <f t="shared" si="51"/>
        <v>&amp;br;&amp;br;</v>
      </c>
      <c r="B325" s="1" t="s">
        <v>1049</v>
      </c>
      <c r="C325" s="1" t="s">
        <v>1097</v>
      </c>
      <c r="R325" s="1"/>
      <c r="S325" s="1"/>
      <c r="T325" s="1"/>
      <c r="U325" s="1"/>
      <c r="V325" s="1"/>
      <c r="BF325" s="9" t="s">
        <v>1049</v>
      </c>
    </row>
    <row r="326" spans="1:58">
      <c r="A326" s="1" t="str">
        <f t="shared" ref="A326:A389" si="62">CONCATENATE(C326,D326,E326,F326,G326,H326,I326,J326,K326,L326,M326,N326,O326,P326)</f>
        <v>#back(text=戻る,left)</v>
      </c>
      <c r="B326" s="1" t="s">
        <v>1049</v>
      </c>
      <c r="C326" s="1" t="s">
        <v>1100</v>
      </c>
      <c r="R326" s="1"/>
      <c r="S326" s="1"/>
      <c r="T326" s="1"/>
      <c r="U326" s="1"/>
      <c r="V326" s="1"/>
      <c r="BF326" s="9" t="s">
        <v>1049</v>
      </c>
    </row>
    <row r="327" spans="1:58">
      <c r="A327" s="1" t="str">
        <f t="shared" si="62"/>
        <v>&amp;br;</v>
      </c>
      <c r="B327" s="1" t="s">
        <v>1049</v>
      </c>
      <c r="C327" s="1" t="s">
        <v>1048</v>
      </c>
      <c r="R327" s="1"/>
      <c r="S327" s="1"/>
      <c r="T327" s="1"/>
      <c r="U327" s="1"/>
      <c r="V327" s="1"/>
      <c r="BF327" s="9" t="s">
        <v>1049</v>
      </c>
    </row>
    <row r="328" spans="1:58">
      <c r="A328" s="1" t="str">
        <f t="shared" si="62"/>
        <v>#comment(above,nsize=[15],size=[30],num=[10])</v>
      </c>
      <c r="B328" s="1" t="s">
        <v>1049</v>
      </c>
      <c r="C328" s="1" t="s">
        <v>1108</v>
      </c>
      <c r="R328" s="1"/>
      <c r="S328" s="1"/>
      <c r="T328" s="1"/>
      <c r="U328" s="1"/>
      <c r="V328" s="1"/>
      <c r="BF328" s="9" t="s">
        <v>1049</v>
      </c>
    </row>
    <row r="329" spans="1:58">
      <c r="A329" s="1" t="str">
        <f t="shared" si="62"/>
        <v>&amp;br;&amp;br;</v>
      </c>
      <c r="B329" s="1" t="s">
        <v>1049</v>
      </c>
      <c r="C329" s="1" t="s">
        <v>1097</v>
      </c>
      <c r="R329" s="1"/>
      <c r="S329" s="1"/>
      <c r="T329" s="1"/>
      <c r="U329" s="1"/>
      <c r="V329" s="1"/>
      <c r="AC329" s="28"/>
      <c r="AD329" s="28"/>
      <c r="BF329" s="9" t="s">
        <v>1049</v>
      </c>
    </row>
    <row r="330" spans="1:58">
      <c r="A330" s="1" t="str">
        <f t="shared" si="62"/>
        <v/>
      </c>
      <c r="B330" s="1" t="s">
        <v>1049</v>
      </c>
      <c r="Q330" s="5"/>
      <c r="R330" s="6"/>
      <c r="S330" s="6"/>
      <c r="T330" s="6"/>
      <c r="U330" s="6"/>
      <c r="V330" s="7"/>
      <c r="W330" s="8">
        <v>26</v>
      </c>
      <c r="X330" s="5"/>
      <c r="Y330" s="26"/>
      <c r="Z330" s="26"/>
      <c r="AA330" s="27"/>
      <c r="AC330" s="28"/>
      <c r="AD330" s="28"/>
      <c r="BF330" s="9" t="s">
        <v>1049</v>
      </c>
    </row>
    <row r="331" spans="1:58">
      <c r="A331" s="1" t="str">
        <f t="shared" si="62"/>
        <v>*0/0</v>
      </c>
      <c r="B331" s="1" t="s">
        <v>1049</v>
      </c>
      <c r="C331" s="1" t="str">
        <f>"*"&amp;R331&amp;"/"&amp;T331</f>
        <v>*0/0</v>
      </c>
      <c r="Q331" s="9" t="s">
        <v>3</v>
      </c>
      <c r="R331" s="10">
        <f>INDEX(AJ:AJ,W330+1)</f>
        <v>0</v>
      </c>
      <c r="S331" s="11" t="s">
        <v>4</v>
      </c>
      <c r="T331" s="10">
        <f>INDEX(AK:AK,W330+1)</f>
        <v>0</v>
      </c>
      <c r="U331" s="11"/>
      <c r="V331" s="12"/>
      <c r="W331" s="13"/>
      <c r="X331" s="9"/>
      <c r="Y331" s="28"/>
      <c r="Z331" s="28"/>
      <c r="AA331" s="29"/>
      <c r="AC331" s="28"/>
      <c r="AD331" s="28"/>
      <c r="BF331" s="9" t="s">
        <v>1049</v>
      </c>
    </row>
    <row r="332" spans="1:58">
      <c r="A332" s="1" t="str">
        <f t="shared" si="62"/>
        <v>|LEFT:80|LEFT:100|LEFT:100|LEFT:100|LEFT:100|LEFT:100|c</v>
      </c>
      <c r="B332" s="1" t="s">
        <v>1049</v>
      </c>
      <c r="C332" s="1" t="s">
        <v>1069</v>
      </c>
      <c r="D332" s="3" t="str">
        <f>$Q$1</f>
        <v>LEFT:80</v>
      </c>
      <c r="E332" s="3" t="s">
        <v>1069</v>
      </c>
      <c r="F332" s="3" t="str">
        <f t="shared" ref="F332:J332" si="63">$R$1</f>
        <v>LEFT:100</v>
      </c>
      <c r="G332" s="3" t="s">
        <v>1069</v>
      </c>
      <c r="H332" s="3" t="str">
        <f t="shared" si="63"/>
        <v>LEFT:100</v>
      </c>
      <c r="I332" s="3" t="s">
        <v>1069</v>
      </c>
      <c r="J332" s="3" t="str">
        <f t="shared" si="63"/>
        <v>LEFT:100</v>
      </c>
      <c r="K332" s="3" t="s">
        <v>1069</v>
      </c>
      <c r="L332" s="3" t="str">
        <f>$R$1</f>
        <v>LEFT:100</v>
      </c>
      <c r="M332" s="3" t="s">
        <v>1069</v>
      </c>
      <c r="N332" s="3" t="str">
        <f>$R$1</f>
        <v>LEFT:100</v>
      </c>
      <c r="O332" s="1" t="s">
        <v>1069</v>
      </c>
      <c r="P332" s="1" t="s">
        <v>1070</v>
      </c>
      <c r="Q332" s="14" t="s">
        <v>0</v>
      </c>
      <c r="R332" s="10" t="str">
        <f>INDEX(AF:AF,W330+1)</f>
        <v>無色</v>
      </c>
      <c r="S332" s="15" t="s">
        <v>1</v>
      </c>
      <c r="T332" s="10">
        <f>INDEX(AG:AG,W330+1)</f>
        <v>0</v>
      </c>
      <c r="U332" s="15" t="s">
        <v>2</v>
      </c>
      <c r="V332" s="10">
        <f>INDEX(AI:AI,W330+1)</f>
        <v>0</v>
      </c>
      <c r="W332" s="16"/>
      <c r="X332" s="10">
        <f>INDEX(AQ:AQ,W330+1)</f>
        <v>0</v>
      </c>
      <c r="Y332" s="28"/>
      <c r="Z332" s="28"/>
      <c r="AA332" s="29"/>
      <c r="AC332" s="11"/>
      <c r="AD332" s="11"/>
      <c r="BF332" s="9" t="s">
        <v>1049</v>
      </c>
    </row>
    <row r="333" spans="1:58">
      <c r="A333" s="1" t="str">
        <f t="shared" si="62"/>
        <v>|色|無色|レアリティ||マナコスト||</v>
      </c>
      <c r="B333" s="1" t="s">
        <v>1049</v>
      </c>
      <c r="C333" s="1" t="s">
        <v>1069</v>
      </c>
      <c r="D333" s="4" t="s">
        <v>0</v>
      </c>
      <c r="E333" s="1" t="s">
        <v>1069</v>
      </c>
      <c r="F333" s="1" t="str">
        <f>IF(R332=0,"",R332)</f>
        <v>無色</v>
      </c>
      <c r="G333" s="1" t="s">
        <v>1069</v>
      </c>
      <c r="H333" s="4" t="s">
        <v>1073</v>
      </c>
      <c r="I333" s="1" t="s">
        <v>1069</v>
      </c>
      <c r="J333" s="1" t="str">
        <f>IF(T332=0,"",T332)</f>
        <v/>
      </c>
      <c r="K333" s="1" t="s">
        <v>1069</v>
      </c>
      <c r="L333" s="4" t="s">
        <v>1074</v>
      </c>
      <c r="M333" s="1" t="s">
        <v>1069</v>
      </c>
      <c r="N333" s="1" t="str">
        <f>IF(V332=0,"",V332)</f>
        <v/>
      </c>
      <c r="O333" s="1" t="s">
        <v>1069</v>
      </c>
      <c r="Q333" s="9" t="s">
        <v>5</v>
      </c>
      <c r="R333" s="10">
        <f>INDEX(AL:AL,W330+1)</f>
        <v>0</v>
      </c>
      <c r="S333" s="15" t="s">
        <v>1075</v>
      </c>
      <c r="T333" s="10">
        <f>INDEX(AN:AN,W330+1)</f>
        <v>0</v>
      </c>
      <c r="U333" s="10">
        <f>INDEX(AO:AO,W330+1)</f>
        <v>0</v>
      </c>
      <c r="V333" s="10">
        <f>INDEX(AP:AP,W330+1)</f>
        <v>0</v>
      </c>
      <c r="W333" s="16"/>
      <c r="X333" s="10" t="str">
        <f>INDEX(AZ:AZ,W330+1)</f>
        <v/>
      </c>
      <c r="Y333" s="10" t="str">
        <f>INDEX(BA:BA,W330+1)</f>
        <v/>
      </c>
      <c r="Z333" s="10" t="str">
        <f>INDEX(BB:BB,W330+1)</f>
        <v/>
      </c>
      <c r="AA333" s="10">
        <f>INDEX(BC:BC,W330+1)</f>
        <v>0</v>
      </c>
      <c r="AC333" s="28"/>
      <c r="AD333" s="28"/>
      <c r="BF333" s="9" t="s">
        <v>1049</v>
      </c>
    </row>
    <row r="334" spans="1:58">
      <c r="A334" s="1" t="str">
        <f t="shared" si="62"/>
        <v>|種別||サブタイプ||||</v>
      </c>
      <c r="B334" s="1" t="s">
        <v>1049</v>
      </c>
      <c r="C334" s="1" t="s">
        <v>1069</v>
      </c>
      <c r="D334" s="4" t="s">
        <v>5</v>
      </c>
      <c r="E334" s="1" t="s">
        <v>1069</v>
      </c>
      <c r="F334" s="1" t="str">
        <f>IF(R333=0,"",R333)</f>
        <v/>
      </c>
      <c r="G334" s="1" t="s">
        <v>1069</v>
      </c>
      <c r="H334" s="4" t="s">
        <v>1078</v>
      </c>
      <c r="I334" s="1" t="s">
        <v>1069</v>
      </c>
      <c r="J334" s="1" t="str">
        <f>IF(T333=0,"",T333)</f>
        <v/>
      </c>
      <c r="K334" s="1" t="s">
        <v>1069</v>
      </c>
      <c r="L334" s="1" t="str">
        <f>IF(U333=0,"",U333)</f>
        <v/>
      </c>
      <c r="M334" s="1" t="s">
        <v>1069</v>
      </c>
      <c r="N334" s="1" t="str">
        <f>IF(V333=0,"",V333)</f>
        <v/>
      </c>
      <c r="O334" s="1" t="s">
        <v>1069</v>
      </c>
      <c r="Q334" s="9" t="s">
        <v>1079</v>
      </c>
      <c r="R334" s="10" t="str">
        <f>INDEX(BD:BD,W330+1)</f>
        <v/>
      </c>
      <c r="S334" s="11"/>
      <c r="T334" s="11"/>
      <c r="U334" s="11"/>
      <c r="V334" s="12"/>
      <c r="W334" s="16"/>
      <c r="X334" s="8"/>
      <c r="Y334" s="8"/>
      <c r="Z334" s="8"/>
      <c r="AA334" s="30"/>
      <c r="AC334" s="28"/>
      <c r="AD334" s="28"/>
      <c r="BF334" s="9" t="s">
        <v>1049</v>
      </c>
    </row>
    <row r="335" spans="1:58">
      <c r="A335" s="1" t="str">
        <f t="shared" si="62"/>
        <v>|テキスト|&gt;|&gt;|&gt;|&gt;||</v>
      </c>
      <c r="B335" s="1" t="s">
        <v>1049</v>
      </c>
      <c r="C335" s="1" t="s">
        <v>1069</v>
      </c>
      <c r="D335" s="4" t="s">
        <v>1079</v>
      </c>
      <c r="E335" s="1" t="s">
        <v>1069</v>
      </c>
      <c r="F335" s="4" t="s">
        <v>1083</v>
      </c>
      <c r="G335" s="1" t="s">
        <v>1069</v>
      </c>
      <c r="H335" s="4" t="s">
        <v>1083</v>
      </c>
      <c r="I335" s="1" t="s">
        <v>1069</v>
      </c>
      <c r="J335" s="4" t="s">
        <v>1083</v>
      </c>
      <c r="K335" s="1" t="s">
        <v>1069</v>
      </c>
      <c r="L335" s="4" t="s">
        <v>1083</v>
      </c>
      <c r="M335" s="1" t="s">
        <v>1069</v>
      </c>
      <c r="N335" s="1" t="str">
        <f>IF(R334=0,"",R334)</f>
        <v/>
      </c>
      <c r="O335" s="1" t="s">
        <v>1069</v>
      </c>
      <c r="Q335" s="14" t="s">
        <v>21</v>
      </c>
      <c r="R335" s="10" t="str">
        <f>INDEX(BE:BE,W330+1)</f>
        <v/>
      </c>
      <c r="S335" s="11" t="s">
        <v>1173</v>
      </c>
      <c r="T335" s="10" t="str">
        <f>IF(X335="","",X335&amp;IF(Y335="",""," "&amp;Y335)&amp;IF(Z335="",""," "&amp;Z335)&amp;IF(AA335="",""," "&amp;AA335))</f>
        <v/>
      </c>
      <c r="U335" s="11"/>
      <c r="V335" s="12"/>
      <c r="W335" s="16" t="s">
        <v>1084</v>
      </c>
      <c r="X335" s="9" t="str">
        <f t="shared" ref="X335:AA335" si="64">IF(ISERROR(IF(LEN(X334)&gt;1,X334,VLOOKUP(X333,$AC:$AD,2,FALSE))),"",IF(LEN(X334)&gt;1,X334,VLOOKUP(X333,$AC:$AD,2,FALSE)))</f>
        <v/>
      </c>
      <c r="Y335" s="9" t="str">
        <f t="shared" si="64"/>
        <v/>
      </c>
      <c r="Z335" s="9" t="str">
        <f t="shared" si="64"/>
        <v/>
      </c>
      <c r="AA335" s="9" t="str">
        <f t="shared" si="64"/>
        <v> </v>
      </c>
      <c r="AC335" s="28"/>
      <c r="AD335" s="28"/>
      <c r="BF335" s="9" t="s">
        <v>1049</v>
      </c>
    </row>
    <row r="336" spans="1:58">
      <c r="A336" s="1" t="str">
        <f t="shared" si="62"/>
        <v>|英テキスト|&gt;|&gt;|&gt;|&gt;||</v>
      </c>
      <c r="B336" s="1" t="s">
        <v>1049</v>
      </c>
      <c r="C336" s="1" t="s">
        <v>1069</v>
      </c>
      <c r="D336" s="4" t="s">
        <v>1087</v>
      </c>
      <c r="E336" s="1" t="s">
        <v>1069</v>
      </c>
      <c r="F336" s="4" t="s">
        <v>1083</v>
      </c>
      <c r="G336" s="1" t="s">
        <v>1069</v>
      </c>
      <c r="H336" s="4" t="s">
        <v>1083</v>
      </c>
      <c r="I336" s="1" t="s">
        <v>1069</v>
      </c>
      <c r="J336" s="4" t="s">
        <v>1083</v>
      </c>
      <c r="K336" s="1" t="s">
        <v>1069</v>
      </c>
      <c r="L336" s="4" t="s">
        <v>1083</v>
      </c>
      <c r="M336" s="1" t="s">
        <v>1069</v>
      </c>
      <c r="N336" s="1" t="str">
        <f>IF(T335="","",T335&amp;"&amp;br;")&amp;IF(R335=0,"",R335)</f>
        <v/>
      </c>
      <c r="O336" s="1" t="s">
        <v>1069</v>
      </c>
      <c r="Q336" s="9" t="s">
        <v>12</v>
      </c>
      <c r="R336" s="10">
        <f>IF(INDEX(AX:AX,W330+1)="",0,INDEX(AX:AX,W330+1)&amp;"/"&amp;INDEX(AY:AY,W330+1))</f>
        <v>0</v>
      </c>
      <c r="S336" s="11"/>
      <c r="T336" s="11"/>
      <c r="U336" s="11"/>
      <c r="V336" s="12"/>
      <c r="W336" s="16"/>
      <c r="X336" s="9"/>
      <c r="Y336" s="28"/>
      <c r="Z336" s="28"/>
      <c r="AA336" s="29"/>
      <c r="AC336" s="28"/>
      <c r="AD336" s="28"/>
      <c r="BF336" s="9" t="s">
        <v>1049</v>
      </c>
    </row>
    <row r="337" spans="1:58">
      <c r="A337" s="1" t="str">
        <f t="shared" si="62"/>
        <v>|PT|&gt;||シールド数|&gt;||</v>
      </c>
      <c r="B337" s="1" t="s">
        <v>1049</v>
      </c>
      <c r="C337" s="1" t="s">
        <v>1069</v>
      </c>
      <c r="D337" s="1" t="s">
        <v>12</v>
      </c>
      <c r="E337" s="1" t="s">
        <v>1069</v>
      </c>
      <c r="F337" s="1" t="s">
        <v>1083</v>
      </c>
      <c r="G337" s="1" t="s">
        <v>1069</v>
      </c>
      <c r="H337" s="1" t="str">
        <f>IF(R336=0,"",R336)</f>
        <v/>
      </c>
      <c r="I337" s="1" t="s">
        <v>1069</v>
      </c>
      <c r="J337" s="1" t="s">
        <v>1092</v>
      </c>
      <c r="K337" s="1" t="s">
        <v>1069</v>
      </c>
      <c r="L337" s="1" t="s">
        <v>1083</v>
      </c>
      <c r="M337" s="1" t="s">
        <v>1069</v>
      </c>
      <c r="N337" s="1" t="str">
        <f>IF(R337=0,"",R337)</f>
        <v/>
      </c>
      <c r="O337" s="1" t="s">
        <v>1069</v>
      </c>
      <c r="Q337" s="17" t="s">
        <v>13</v>
      </c>
      <c r="R337" s="10">
        <f>INDEX(AW:AW,W330+1)</f>
        <v>0</v>
      </c>
      <c r="S337" s="18"/>
      <c r="T337" s="18"/>
      <c r="U337" s="18"/>
      <c r="V337" s="19"/>
      <c r="W337" s="20"/>
      <c r="X337" s="21"/>
      <c r="Y337" s="31"/>
      <c r="Z337" s="31"/>
      <c r="AA337" s="32"/>
      <c r="BF337" s="9" t="s">
        <v>1049</v>
      </c>
    </row>
    <row r="338" spans="1:58">
      <c r="A338" s="1" t="str">
        <f t="shared" si="62"/>
        <v>&amp;br;&amp;br;</v>
      </c>
      <c r="B338" s="1" t="s">
        <v>1049</v>
      </c>
      <c r="C338" s="1" t="s">
        <v>1097</v>
      </c>
      <c r="R338" s="1"/>
      <c r="S338" s="1"/>
      <c r="T338" s="1"/>
      <c r="U338" s="1"/>
      <c r="V338" s="1"/>
      <c r="BF338" s="9" t="s">
        <v>1049</v>
      </c>
    </row>
    <row r="339" spans="1:58">
      <c r="A339" s="1" t="str">
        <f t="shared" si="62"/>
        <v>#back(text=戻る,left)</v>
      </c>
      <c r="B339" s="1" t="s">
        <v>1049</v>
      </c>
      <c r="C339" s="1" t="s">
        <v>1100</v>
      </c>
      <c r="R339" s="1"/>
      <c r="S339" s="1"/>
      <c r="T339" s="1"/>
      <c r="U339" s="1"/>
      <c r="V339" s="1"/>
      <c r="BF339" s="9" t="s">
        <v>1049</v>
      </c>
    </row>
    <row r="340" spans="1:58">
      <c r="A340" s="1" t="str">
        <f t="shared" si="62"/>
        <v>&amp;br;</v>
      </c>
      <c r="B340" s="1" t="s">
        <v>1049</v>
      </c>
      <c r="C340" s="1" t="s">
        <v>1048</v>
      </c>
      <c r="R340" s="1"/>
      <c r="S340" s="1"/>
      <c r="T340" s="1"/>
      <c r="U340" s="1"/>
      <c r="V340" s="1"/>
      <c r="BF340" s="9" t="s">
        <v>1049</v>
      </c>
    </row>
    <row r="341" spans="1:58">
      <c r="A341" s="1" t="str">
        <f t="shared" si="62"/>
        <v>#comment(above,nsize=[15],size=[30],num=[10])</v>
      </c>
      <c r="B341" s="1" t="s">
        <v>1049</v>
      </c>
      <c r="C341" s="1" t="s">
        <v>1108</v>
      </c>
      <c r="R341" s="1"/>
      <c r="S341" s="1"/>
      <c r="T341" s="1"/>
      <c r="U341" s="1"/>
      <c r="V341" s="1"/>
      <c r="BF341" s="9" t="s">
        <v>1049</v>
      </c>
    </row>
    <row r="342" spans="1:58">
      <c r="A342" s="1" t="str">
        <f t="shared" si="62"/>
        <v>&amp;br;&amp;br;</v>
      </c>
      <c r="B342" s="1" t="s">
        <v>1049</v>
      </c>
      <c r="C342" s="1" t="s">
        <v>1097</v>
      </c>
      <c r="R342" s="1"/>
      <c r="S342" s="1"/>
      <c r="T342" s="1"/>
      <c r="U342" s="1"/>
      <c r="V342" s="1"/>
      <c r="AC342" s="28"/>
      <c r="AD342" s="28"/>
      <c r="BF342" s="9" t="s">
        <v>1049</v>
      </c>
    </row>
    <row r="343" spans="1:58">
      <c r="A343" s="1" t="str">
        <f t="shared" si="62"/>
        <v/>
      </c>
      <c r="B343" s="1" t="s">
        <v>1049</v>
      </c>
      <c r="Q343" s="5"/>
      <c r="R343" s="6"/>
      <c r="S343" s="6"/>
      <c r="T343" s="6"/>
      <c r="U343" s="6"/>
      <c r="V343" s="7"/>
      <c r="W343" s="8">
        <v>27</v>
      </c>
      <c r="X343" s="5"/>
      <c r="Y343" s="26"/>
      <c r="Z343" s="26"/>
      <c r="AA343" s="27"/>
      <c r="AC343" s="28"/>
      <c r="AD343" s="28"/>
      <c r="BF343" s="9" t="s">
        <v>1049</v>
      </c>
    </row>
    <row r="344" spans="1:58">
      <c r="A344" s="1" t="str">
        <f t="shared" si="62"/>
        <v>*0/0</v>
      </c>
      <c r="B344" s="1" t="s">
        <v>1049</v>
      </c>
      <c r="C344" s="1" t="str">
        <f>"*"&amp;R344&amp;"/"&amp;T344</f>
        <v>*0/0</v>
      </c>
      <c r="Q344" s="9" t="s">
        <v>3</v>
      </c>
      <c r="R344" s="10">
        <f>INDEX(AJ:AJ,W343+1)</f>
        <v>0</v>
      </c>
      <c r="S344" s="11" t="s">
        <v>4</v>
      </c>
      <c r="T344" s="10">
        <f>INDEX(AK:AK,W343+1)</f>
        <v>0</v>
      </c>
      <c r="U344" s="11"/>
      <c r="V344" s="12"/>
      <c r="W344" s="13"/>
      <c r="X344" s="9"/>
      <c r="Y344" s="28"/>
      <c r="Z344" s="28"/>
      <c r="AA344" s="29"/>
      <c r="AC344" s="28"/>
      <c r="AD344" s="28"/>
      <c r="BF344" s="9" t="s">
        <v>1049</v>
      </c>
    </row>
    <row r="345" spans="1:58">
      <c r="A345" s="1" t="str">
        <f t="shared" si="62"/>
        <v>|LEFT:80|LEFT:100|LEFT:100|LEFT:100|LEFT:100|LEFT:100|c</v>
      </c>
      <c r="B345" s="1" t="s">
        <v>1049</v>
      </c>
      <c r="C345" s="1" t="s">
        <v>1069</v>
      </c>
      <c r="D345" s="3" t="str">
        <f>$Q$1</f>
        <v>LEFT:80</v>
      </c>
      <c r="E345" s="3" t="s">
        <v>1069</v>
      </c>
      <c r="F345" s="3" t="str">
        <f t="shared" ref="F345:J345" si="65">$R$1</f>
        <v>LEFT:100</v>
      </c>
      <c r="G345" s="3" t="s">
        <v>1069</v>
      </c>
      <c r="H345" s="3" t="str">
        <f t="shared" si="65"/>
        <v>LEFT:100</v>
      </c>
      <c r="I345" s="3" t="s">
        <v>1069</v>
      </c>
      <c r="J345" s="3" t="str">
        <f t="shared" si="65"/>
        <v>LEFT:100</v>
      </c>
      <c r="K345" s="3" t="s">
        <v>1069</v>
      </c>
      <c r="L345" s="3" t="str">
        <f>$R$1</f>
        <v>LEFT:100</v>
      </c>
      <c r="M345" s="3" t="s">
        <v>1069</v>
      </c>
      <c r="N345" s="3" t="str">
        <f>$R$1</f>
        <v>LEFT:100</v>
      </c>
      <c r="O345" s="1" t="s">
        <v>1069</v>
      </c>
      <c r="P345" s="1" t="s">
        <v>1070</v>
      </c>
      <c r="Q345" s="14" t="s">
        <v>0</v>
      </c>
      <c r="R345" s="10" t="str">
        <f>INDEX(AF:AF,W343+1)</f>
        <v>無色</v>
      </c>
      <c r="S345" s="15" t="s">
        <v>1</v>
      </c>
      <c r="T345" s="10">
        <f>INDEX(AG:AG,W343+1)</f>
        <v>0</v>
      </c>
      <c r="U345" s="15" t="s">
        <v>2</v>
      </c>
      <c r="V345" s="10">
        <f>INDEX(AI:AI,W343+1)</f>
        <v>0</v>
      </c>
      <c r="W345" s="16"/>
      <c r="X345" s="10">
        <f>INDEX(AQ:AQ,W343+1)</f>
        <v>0</v>
      </c>
      <c r="Y345" s="28"/>
      <c r="Z345" s="28"/>
      <c r="AA345" s="29"/>
      <c r="AC345" s="11"/>
      <c r="AD345" s="11"/>
      <c r="BF345" s="9" t="s">
        <v>1049</v>
      </c>
    </row>
    <row r="346" spans="1:58">
      <c r="A346" s="1" t="str">
        <f t="shared" si="62"/>
        <v>|色|無色|レアリティ||マナコスト||</v>
      </c>
      <c r="B346" s="1" t="s">
        <v>1049</v>
      </c>
      <c r="C346" s="1" t="s">
        <v>1069</v>
      </c>
      <c r="D346" s="4" t="s">
        <v>0</v>
      </c>
      <c r="E346" s="1" t="s">
        <v>1069</v>
      </c>
      <c r="F346" s="1" t="str">
        <f>IF(R345=0,"",R345)</f>
        <v>無色</v>
      </c>
      <c r="G346" s="1" t="s">
        <v>1069</v>
      </c>
      <c r="H346" s="4" t="s">
        <v>1073</v>
      </c>
      <c r="I346" s="1" t="s">
        <v>1069</v>
      </c>
      <c r="J346" s="1" t="str">
        <f>IF(T345=0,"",T345)</f>
        <v/>
      </c>
      <c r="K346" s="1" t="s">
        <v>1069</v>
      </c>
      <c r="L346" s="4" t="s">
        <v>1074</v>
      </c>
      <c r="M346" s="1" t="s">
        <v>1069</v>
      </c>
      <c r="N346" s="1" t="str">
        <f>IF(V345=0,"",V345)</f>
        <v/>
      </c>
      <c r="O346" s="1" t="s">
        <v>1069</v>
      </c>
      <c r="Q346" s="9" t="s">
        <v>5</v>
      </c>
      <c r="R346" s="10">
        <f>INDEX(AL:AL,W343+1)</f>
        <v>0</v>
      </c>
      <c r="S346" s="15" t="s">
        <v>1075</v>
      </c>
      <c r="T346" s="10">
        <f>INDEX(AN:AN,W343+1)</f>
        <v>0</v>
      </c>
      <c r="U346" s="10">
        <f>INDEX(AO:AO,W343+1)</f>
        <v>0</v>
      </c>
      <c r="V346" s="10">
        <f>INDEX(AP:AP,W343+1)</f>
        <v>0</v>
      </c>
      <c r="W346" s="16"/>
      <c r="X346" s="10" t="str">
        <f>INDEX(AZ:AZ,W343+1)</f>
        <v/>
      </c>
      <c r="Y346" s="10" t="str">
        <f>INDEX(BA:BA,W343+1)</f>
        <v/>
      </c>
      <c r="Z346" s="10" t="str">
        <f>INDEX(BB:BB,W343+1)</f>
        <v/>
      </c>
      <c r="AA346" s="10">
        <f>INDEX(BC:BC,W343+1)</f>
        <v>0</v>
      </c>
      <c r="AC346" s="28"/>
      <c r="AD346" s="28"/>
      <c r="BF346" s="9" t="s">
        <v>1049</v>
      </c>
    </row>
    <row r="347" spans="1:58">
      <c r="A347" s="1" t="str">
        <f t="shared" si="62"/>
        <v>|種別||サブタイプ||||</v>
      </c>
      <c r="B347" s="1" t="s">
        <v>1049</v>
      </c>
      <c r="C347" s="1" t="s">
        <v>1069</v>
      </c>
      <c r="D347" s="4" t="s">
        <v>5</v>
      </c>
      <c r="E347" s="1" t="s">
        <v>1069</v>
      </c>
      <c r="F347" s="1" t="str">
        <f>IF(R346=0,"",R346)</f>
        <v/>
      </c>
      <c r="G347" s="1" t="s">
        <v>1069</v>
      </c>
      <c r="H347" s="4" t="s">
        <v>1078</v>
      </c>
      <c r="I347" s="1" t="s">
        <v>1069</v>
      </c>
      <c r="J347" s="1" t="str">
        <f>IF(T346=0,"",T346)</f>
        <v/>
      </c>
      <c r="K347" s="1" t="s">
        <v>1069</v>
      </c>
      <c r="L347" s="1" t="str">
        <f>IF(U346=0,"",U346)</f>
        <v/>
      </c>
      <c r="M347" s="1" t="s">
        <v>1069</v>
      </c>
      <c r="N347" s="1" t="str">
        <f>IF(V346=0,"",V346)</f>
        <v/>
      </c>
      <c r="O347" s="1" t="s">
        <v>1069</v>
      </c>
      <c r="Q347" s="9" t="s">
        <v>1079</v>
      </c>
      <c r="R347" s="10" t="str">
        <f>INDEX(BD:BD,W343+1)</f>
        <v/>
      </c>
      <c r="S347" s="11"/>
      <c r="T347" s="11"/>
      <c r="U347" s="11"/>
      <c r="V347" s="12"/>
      <c r="W347" s="16"/>
      <c r="X347" s="8"/>
      <c r="Y347" s="8"/>
      <c r="Z347" s="8"/>
      <c r="AA347" s="30"/>
      <c r="AC347" s="28"/>
      <c r="AD347" s="28"/>
      <c r="BF347" s="9" t="s">
        <v>1049</v>
      </c>
    </row>
    <row r="348" spans="1:58">
      <c r="A348" s="1" t="str">
        <f t="shared" si="62"/>
        <v>|テキスト|&gt;|&gt;|&gt;|&gt;||</v>
      </c>
      <c r="B348" s="1" t="s">
        <v>1049</v>
      </c>
      <c r="C348" s="1" t="s">
        <v>1069</v>
      </c>
      <c r="D348" s="4" t="s">
        <v>1079</v>
      </c>
      <c r="E348" s="1" t="s">
        <v>1069</v>
      </c>
      <c r="F348" s="4" t="s">
        <v>1083</v>
      </c>
      <c r="G348" s="1" t="s">
        <v>1069</v>
      </c>
      <c r="H348" s="4" t="s">
        <v>1083</v>
      </c>
      <c r="I348" s="1" t="s">
        <v>1069</v>
      </c>
      <c r="J348" s="4" t="s">
        <v>1083</v>
      </c>
      <c r="K348" s="1" t="s">
        <v>1069</v>
      </c>
      <c r="L348" s="4" t="s">
        <v>1083</v>
      </c>
      <c r="M348" s="1" t="s">
        <v>1069</v>
      </c>
      <c r="N348" s="1" t="str">
        <f>IF(R347=0,"",R347)</f>
        <v/>
      </c>
      <c r="O348" s="1" t="s">
        <v>1069</v>
      </c>
      <c r="Q348" s="14" t="s">
        <v>21</v>
      </c>
      <c r="R348" s="10" t="str">
        <f>INDEX(BE:BE,W343+1)</f>
        <v/>
      </c>
      <c r="S348" s="11" t="s">
        <v>1173</v>
      </c>
      <c r="T348" s="10" t="str">
        <f>IF(X348="","",X348&amp;IF(Y348="",""," "&amp;Y348)&amp;IF(Z348="",""," "&amp;Z348)&amp;IF(AA348="",""," "&amp;AA348))</f>
        <v/>
      </c>
      <c r="U348" s="11"/>
      <c r="V348" s="12"/>
      <c r="W348" s="16" t="s">
        <v>1084</v>
      </c>
      <c r="X348" s="9" t="str">
        <f t="shared" ref="X348:AA348" si="66">IF(ISERROR(IF(LEN(X347)&gt;1,X347,VLOOKUP(X346,$AC:$AD,2,FALSE))),"",IF(LEN(X347)&gt;1,X347,VLOOKUP(X346,$AC:$AD,2,FALSE)))</f>
        <v/>
      </c>
      <c r="Y348" s="9" t="str">
        <f t="shared" si="66"/>
        <v/>
      </c>
      <c r="Z348" s="9" t="str">
        <f t="shared" si="66"/>
        <v/>
      </c>
      <c r="AA348" s="9" t="str">
        <f t="shared" si="66"/>
        <v> </v>
      </c>
      <c r="AC348" s="28"/>
      <c r="AD348" s="28"/>
      <c r="BF348" s="9" t="s">
        <v>1049</v>
      </c>
    </row>
    <row r="349" spans="1:58">
      <c r="A349" s="1" t="str">
        <f t="shared" si="62"/>
        <v>|英テキスト|&gt;|&gt;|&gt;|&gt;||</v>
      </c>
      <c r="B349" s="1" t="s">
        <v>1049</v>
      </c>
      <c r="C349" s="1" t="s">
        <v>1069</v>
      </c>
      <c r="D349" s="4" t="s">
        <v>1087</v>
      </c>
      <c r="E349" s="1" t="s">
        <v>1069</v>
      </c>
      <c r="F349" s="4" t="s">
        <v>1083</v>
      </c>
      <c r="G349" s="1" t="s">
        <v>1069</v>
      </c>
      <c r="H349" s="4" t="s">
        <v>1083</v>
      </c>
      <c r="I349" s="1" t="s">
        <v>1069</v>
      </c>
      <c r="J349" s="4" t="s">
        <v>1083</v>
      </c>
      <c r="K349" s="1" t="s">
        <v>1069</v>
      </c>
      <c r="L349" s="4" t="s">
        <v>1083</v>
      </c>
      <c r="M349" s="1" t="s">
        <v>1069</v>
      </c>
      <c r="N349" s="1" t="str">
        <f>IF(T348="","",T348&amp;"&amp;br;")&amp;IF(R348=0,"",R348)</f>
        <v/>
      </c>
      <c r="O349" s="1" t="s">
        <v>1069</v>
      </c>
      <c r="Q349" s="9" t="s">
        <v>12</v>
      </c>
      <c r="R349" s="10">
        <f>IF(INDEX(AX:AX,W343+1)="",0,INDEX(AX:AX,W343+1)&amp;"/"&amp;INDEX(AY:AY,W343+1))</f>
        <v>0</v>
      </c>
      <c r="S349" s="11"/>
      <c r="T349" s="11"/>
      <c r="U349" s="11"/>
      <c r="V349" s="12"/>
      <c r="W349" s="16"/>
      <c r="X349" s="9"/>
      <c r="Y349" s="28"/>
      <c r="Z349" s="28"/>
      <c r="AA349" s="29"/>
      <c r="AC349" s="28"/>
      <c r="AD349" s="28"/>
      <c r="BF349" s="9" t="s">
        <v>1049</v>
      </c>
    </row>
    <row r="350" spans="1:58">
      <c r="A350" s="1" t="str">
        <f t="shared" si="62"/>
        <v>|PT|&gt;||シールド数|&gt;||</v>
      </c>
      <c r="B350" s="1" t="s">
        <v>1049</v>
      </c>
      <c r="C350" s="1" t="s">
        <v>1069</v>
      </c>
      <c r="D350" s="1" t="s">
        <v>12</v>
      </c>
      <c r="E350" s="1" t="s">
        <v>1069</v>
      </c>
      <c r="F350" s="1" t="s">
        <v>1083</v>
      </c>
      <c r="G350" s="1" t="s">
        <v>1069</v>
      </c>
      <c r="H350" s="1" t="str">
        <f>IF(R349=0,"",R349)</f>
        <v/>
      </c>
      <c r="I350" s="1" t="s">
        <v>1069</v>
      </c>
      <c r="J350" s="1" t="s">
        <v>1092</v>
      </c>
      <c r="K350" s="1" t="s">
        <v>1069</v>
      </c>
      <c r="L350" s="1" t="s">
        <v>1083</v>
      </c>
      <c r="M350" s="1" t="s">
        <v>1069</v>
      </c>
      <c r="N350" s="1" t="str">
        <f>IF(R350=0,"",R350)</f>
        <v/>
      </c>
      <c r="O350" s="1" t="s">
        <v>1069</v>
      </c>
      <c r="Q350" s="17" t="s">
        <v>13</v>
      </c>
      <c r="R350" s="10">
        <f>INDEX(AW:AW,W343+1)</f>
        <v>0</v>
      </c>
      <c r="S350" s="18"/>
      <c r="T350" s="18"/>
      <c r="U350" s="18"/>
      <c r="V350" s="19"/>
      <c r="W350" s="20"/>
      <c r="X350" s="21"/>
      <c r="Y350" s="31"/>
      <c r="Z350" s="31"/>
      <c r="AA350" s="32"/>
      <c r="BF350" s="9" t="s">
        <v>1049</v>
      </c>
    </row>
    <row r="351" spans="1:58">
      <c r="A351" s="1" t="str">
        <f t="shared" si="62"/>
        <v>&amp;br;&amp;br;</v>
      </c>
      <c r="B351" s="1" t="s">
        <v>1049</v>
      </c>
      <c r="C351" s="1" t="s">
        <v>1097</v>
      </c>
      <c r="R351" s="1"/>
      <c r="S351" s="1"/>
      <c r="T351" s="1"/>
      <c r="U351" s="1"/>
      <c r="V351" s="1"/>
      <c r="BF351" s="9" t="s">
        <v>1049</v>
      </c>
    </row>
    <row r="352" spans="1:58">
      <c r="A352" s="1" t="str">
        <f t="shared" si="62"/>
        <v>#back(text=戻る,left)</v>
      </c>
      <c r="B352" s="1" t="s">
        <v>1049</v>
      </c>
      <c r="C352" s="1" t="s">
        <v>1100</v>
      </c>
      <c r="R352" s="1"/>
      <c r="S352" s="1"/>
      <c r="T352" s="1"/>
      <c r="U352" s="1"/>
      <c r="V352" s="1"/>
      <c r="BF352" s="9" t="s">
        <v>1049</v>
      </c>
    </row>
    <row r="353" spans="1:58">
      <c r="A353" s="1" t="str">
        <f t="shared" si="62"/>
        <v>&amp;br;</v>
      </c>
      <c r="B353" s="1" t="s">
        <v>1049</v>
      </c>
      <c r="C353" s="1" t="s">
        <v>1048</v>
      </c>
      <c r="R353" s="1"/>
      <c r="S353" s="1"/>
      <c r="T353" s="1"/>
      <c r="U353" s="1"/>
      <c r="V353" s="1"/>
      <c r="BF353" s="9" t="s">
        <v>1049</v>
      </c>
    </row>
    <row r="354" spans="1:58">
      <c r="A354" s="1" t="str">
        <f t="shared" si="62"/>
        <v>#comment(above,nsize=[15],size=[30],num=[10])</v>
      </c>
      <c r="B354" s="1" t="s">
        <v>1049</v>
      </c>
      <c r="C354" s="1" t="s">
        <v>1108</v>
      </c>
      <c r="R354" s="1"/>
      <c r="S354" s="1"/>
      <c r="T354" s="1"/>
      <c r="U354" s="1"/>
      <c r="V354" s="1"/>
      <c r="BF354" s="9" t="s">
        <v>1049</v>
      </c>
    </row>
    <row r="355" spans="1:58">
      <c r="A355" s="1" t="str">
        <f t="shared" si="62"/>
        <v>&amp;br;&amp;br;</v>
      </c>
      <c r="B355" s="1" t="s">
        <v>1049</v>
      </c>
      <c r="C355" s="1" t="s">
        <v>1097</v>
      </c>
      <c r="R355" s="1"/>
      <c r="S355" s="1"/>
      <c r="T355" s="1"/>
      <c r="U355" s="1"/>
      <c r="V355" s="1"/>
      <c r="AC355" s="28"/>
      <c r="AD355" s="28"/>
      <c r="BF355" s="9" t="s">
        <v>1049</v>
      </c>
    </row>
    <row r="356" spans="1:58">
      <c r="A356" s="1" t="str">
        <f t="shared" si="62"/>
        <v/>
      </c>
      <c r="B356" s="1" t="s">
        <v>1049</v>
      </c>
      <c r="Q356" s="5"/>
      <c r="R356" s="6"/>
      <c r="S356" s="6"/>
      <c r="T356" s="6"/>
      <c r="U356" s="6"/>
      <c r="V356" s="7"/>
      <c r="W356" s="8">
        <v>28</v>
      </c>
      <c r="X356" s="5"/>
      <c r="Y356" s="26"/>
      <c r="Z356" s="26"/>
      <c r="AA356" s="27"/>
      <c r="AC356" s="28"/>
      <c r="AD356" s="28"/>
      <c r="BF356" s="9" t="s">
        <v>1049</v>
      </c>
    </row>
    <row r="357" spans="1:58">
      <c r="A357" s="1" t="str">
        <f t="shared" si="62"/>
        <v>*0/0</v>
      </c>
      <c r="B357" s="1" t="s">
        <v>1049</v>
      </c>
      <c r="C357" s="1" t="str">
        <f>"*"&amp;R357&amp;"/"&amp;T357</f>
        <v>*0/0</v>
      </c>
      <c r="Q357" s="9" t="s">
        <v>3</v>
      </c>
      <c r="R357" s="10">
        <f>INDEX(AJ:AJ,W356+1)</f>
        <v>0</v>
      </c>
      <c r="S357" s="11" t="s">
        <v>4</v>
      </c>
      <c r="T357" s="10">
        <f>INDEX(AK:AK,W356+1)</f>
        <v>0</v>
      </c>
      <c r="U357" s="11"/>
      <c r="V357" s="12"/>
      <c r="W357" s="13"/>
      <c r="X357" s="9"/>
      <c r="Y357" s="28"/>
      <c r="Z357" s="28"/>
      <c r="AA357" s="29"/>
      <c r="AC357" s="28"/>
      <c r="AD357" s="28"/>
      <c r="BF357" s="9" t="s">
        <v>1049</v>
      </c>
    </row>
    <row r="358" spans="1:58">
      <c r="A358" s="1" t="str">
        <f t="shared" si="62"/>
        <v>|LEFT:80|LEFT:100|LEFT:100|LEFT:100|LEFT:100|LEFT:100|c</v>
      </c>
      <c r="B358" s="1" t="s">
        <v>1049</v>
      </c>
      <c r="C358" s="1" t="s">
        <v>1069</v>
      </c>
      <c r="D358" s="3" t="str">
        <f>$Q$1</f>
        <v>LEFT:80</v>
      </c>
      <c r="E358" s="3" t="s">
        <v>1069</v>
      </c>
      <c r="F358" s="3" t="str">
        <f t="shared" ref="F358:J358" si="67">$R$1</f>
        <v>LEFT:100</v>
      </c>
      <c r="G358" s="3" t="s">
        <v>1069</v>
      </c>
      <c r="H358" s="3" t="str">
        <f t="shared" si="67"/>
        <v>LEFT:100</v>
      </c>
      <c r="I358" s="3" t="s">
        <v>1069</v>
      </c>
      <c r="J358" s="3" t="str">
        <f t="shared" si="67"/>
        <v>LEFT:100</v>
      </c>
      <c r="K358" s="3" t="s">
        <v>1069</v>
      </c>
      <c r="L358" s="3" t="str">
        <f>$R$1</f>
        <v>LEFT:100</v>
      </c>
      <c r="M358" s="3" t="s">
        <v>1069</v>
      </c>
      <c r="N358" s="3" t="str">
        <f>$R$1</f>
        <v>LEFT:100</v>
      </c>
      <c r="O358" s="1" t="s">
        <v>1069</v>
      </c>
      <c r="P358" s="1" t="s">
        <v>1070</v>
      </c>
      <c r="Q358" s="14" t="s">
        <v>0</v>
      </c>
      <c r="R358" s="10" t="str">
        <f>INDEX(AF:AF,W356+1)</f>
        <v>無色</v>
      </c>
      <c r="S358" s="15" t="s">
        <v>1</v>
      </c>
      <c r="T358" s="10">
        <f>INDEX(AG:AG,W356+1)</f>
        <v>0</v>
      </c>
      <c r="U358" s="15" t="s">
        <v>2</v>
      </c>
      <c r="V358" s="10">
        <f>INDEX(AI:AI,W356+1)</f>
        <v>0</v>
      </c>
      <c r="W358" s="16"/>
      <c r="X358" s="10">
        <f>INDEX(AQ:AQ,W356+1)</f>
        <v>0</v>
      </c>
      <c r="Y358" s="28"/>
      <c r="Z358" s="28"/>
      <c r="AA358" s="29"/>
      <c r="AC358" s="11"/>
      <c r="AD358" s="11"/>
      <c r="BF358" s="9" t="s">
        <v>1049</v>
      </c>
    </row>
    <row r="359" spans="1:58">
      <c r="A359" s="1" t="str">
        <f t="shared" si="62"/>
        <v>|色|無色|レアリティ||マナコスト||</v>
      </c>
      <c r="B359" s="1" t="s">
        <v>1049</v>
      </c>
      <c r="C359" s="1" t="s">
        <v>1069</v>
      </c>
      <c r="D359" s="4" t="s">
        <v>0</v>
      </c>
      <c r="E359" s="1" t="s">
        <v>1069</v>
      </c>
      <c r="F359" s="1" t="str">
        <f>IF(R358=0,"",R358)</f>
        <v>無色</v>
      </c>
      <c r="G359" s="1" t="s">
        <v>1069</v>
      </c>
      <c r="H359" s="4" t="s">
        <v>1073</v>
      </c>
      <c r="I359" s="1" t="s">
        <v>1069</v>
      </c>
      <c r="J359" s="1" t="str">
        <f>IF(T358=0,"",T358)</f>
        <v/>
      </c>
      <c r="K359" s="1" t="s">
        <v>1069</v>
      </c>
      <c r="L359" s="4" t="s">
        <v>1074</v>
      </c>
      <c r="M359" s="1" t="s">
        <v>1069</v>
      </c>
      <c r="N359" s="1" t="str">
        <f>IF(V358=0,"",V358)</f>
        <v/>
      </c>
      <c r="O359" s="1" t="s">
        <v>1069</v>
      </c>
      <c r="Q359" s="9" t="s">
        <v>5</v>
      </c>
      <c r="R359" s="10">
        <f>INDEX(AL:AL,W356+1)</f>
        <v>0</v>
      </c>
      <c r="S359" s="15" t="s">
        <v>1075</v>
      </c>
      <c r="T359" s="10">
        <f>INDEX(AN:AN,W356+1)</f>
        <v>0</v>
      </c>
      <c r="U359" s="10">
        <f>INDEX(AO:AO,W356+1)</f>
        <v>0</v>
      </c>
      <c r="V359" s="10">
        <f>INDEX(AP:AP,W356+1)</f>
        <v>0</v>
      </c>
      <c r="W359" s="16"/>
      <c r="X359" s="10" t="str">
        <f>INDEX(AZ:AZ,W356+1)</f>
        <v/>
      </c>
      <c r="Y359" s="10" t="str">
        <f>INDEX(BA:BA,W356+1)</f>
        <v/>
      </c>
      <c r="Z359" s="10" t="str">
        <f>INDEX(BB:BB,W356+1)</f>
        <v/>
      </c>
      <c r="AA359" s="10">
        <f>INDEX(BC:BC,W356+1)</f>
        <v>0</v>
      </c>
      <c r="AC359" s="28"/>
      <c r="AD359" s="28"/>
      <c r="BF359" s="9" t="s">
        <v>1049</v>
      </c>
    </row>
    <row r="360" spans="1:58">
      <c r="A360" s="1" t="str">
        <f t="shared" si="62"/>
        <v>|種別||サブタイプ||||</v>
      </c>
      <c r="B360" s="1" t="s">
        <v>1049</v>
      </c>
      <c r="C360" s="1" t="s">
        <v>1069</v>
      </c>
      <c r="D360" s="4" t="s">
        <v>5</v>
      </c>
      <c r="E360" s="1" t="s">
        <v>1069</v>
      </c>
      <c r="F360" s="1" t="str">
        <f>IF(R359=0,"",R359)</f>
        <v/>
      </c>
      <c r="G360" s="1" t="s">
        <v>1069</v>
      </c>
      <c r="H360" s="4" t="s">
        <v>1078</v>
      </c>
      <c r="I360" s="1" t="s">
        <v>1069</v>
      </c>
      <c r="J360" s="1" t="str">
        <f>IF(T359=0,"",T359)</f>
        <v/>
      </c>
      <c r="K360" s="1" t="s">
        <v>1069</v>
      </c>
      <c r="L360" s="1" t="str">
        <f>IF(U359=0,"",U359)</f>
        <v/>
      </c>
      <c r="M360" s="1" t="s">
        <v>1069</v>
      </c>
      <c r="N360" s="1" t="str">
        <f>IF(V359=0,"",V359)</f>
        <v/>
      </c>
      <c r="O360" s="1" t="s">
        <v>1069</v>
      </c>
      <c r="Q360" s="9" t="s">
        <v>1079</v>
      </c>
      <c r="R360" s="10" t="str">
        <f>INDEX(BD:BD,W356+1)</f>
        <v/>
      </c>
      <c r="S360" s="11"/>
      <c r="T360" s="11"/>
      <c r="U360" s="11"/>
      <c r="V360" s="12"/>
      <c r="W360" s="16"/>
      <c r="X360" s="8"/>
      <c r="Y360" s="8"/>
      <c r="Z360" s="8"/>
      <c r="AA360" s="30"/>
      <c r="AC360" s="28"/>
      <c r="AD360" s="28"/>
      <c r="BF360" s="9" t="s">
        <v>1049</v>
      </c>
    </row>
    <row r="361" spans="1:58">
      <c r="A361" s="1" t="str">
        <f t="shared" si="62"/>
        <v>|テキスト|&gt;|&gt;|&gt;|&gt;||</v>
      </c>
      <c r="B361" s="1" t="s">
        <v>1049</v>
      </c>
      <c r="C361" s="1" t="s">
        <v>1069</v>
      </c>
      <c r="D361" s="4" t="s">
        <v>1079</v>
      </c>
      <c r="E361" s="1" t="s">
        <v>1069</v>
      </c>
      <c r="F361" s="4" t="s">
        <v>1083</v>
      </c>
      <c r="G361" s="1" t="s">
        <v>1069</v>
      </c>
      <c r="H361" s="4" t="s">
        <v>1083</v>
      </c>
      <c r="I361" s="1" t="s">
        <v>1069</v>
      </c>
      <c r="J361" s="4" t="s">
        <v>1083</v>
      </c>
      <c r="K361" s="1" t="s">
        <v>1069</v>
      </c>
      <c r="L361" s="4" t="s">
        <v>1083</v>
      </c>
      <c r="M361" s="1" t="s">
        <v>1069</v>
      </c>
      <c r="N361" s="1" t="str">
        <f>IF(R360=0,"",R360)</f>
        <v/>
      </c>
      <c r="O361" s="1" t="s">
        <v>1069</v>
      </c>
      <c r="Q361" s="14" t="s">
        <v>21</v>
      </c>
      <c r="R361" s="10" t="str">
        <f>INDEX(BE:BE,W356+1)</f>
        <v/>
      </c>
      <c r="S361" s="11" t="s">
        <v>1173</v>
      </c>
      <c r="T361" s="10" t="str">
        <f>IF(X361="","",X361&amp;IF(Y361="",""," "&amp;Y361)&amp;IF(Z361="",""," "&amp;Z361)&amp;IF(AA361="",""," "&amp;AA361))</f>
        <v/>
      </c>
      <c r="U361" s="11"/>
      <c r="V361" s="12"/>
      <c r="W361" s="16" t="s">
        <v>1084</v>
      </c>
      <c r="X361" s="9" t="str">
        <f t="shared" ref="X361:AA361" si="68">IF(ISERROR(IF(LEN(X360)&gt;1,X360,VLOOKUP(X359,$AC:$AD,2,FALSE))),"",IF(LEN(X360)&gt;1,X360,VLOOKUP(X359,$AC:$AD,2,FALSE)))</f>
        <v/>
      </c>
      <c r="Y361" s="9" t="str">
        <f t="shared" si="68"/>
        <v/>
      </c>
      <c r="Z361" s="9" t="str">
        <f t="shared" si="68"/>
        <v/>
      </c>
      <c r="AA361" s="9" t="str">
        <f t="shared" si="68"/>
        <v> </v>
      </c>
      <c r="AC361" s="28"/>
      <c r="AD361" s="28"/>
      <c r="BF361" s="9" t="s">
        <v>1049</v>
      </c>
    </row>
    <row r="362" spans="1:58">
      <c r="A362" s="1" t="str">
        <f t="shared" si="62"/>
        <v>|英テキスト|&gt;|&gt;|&gt;|&gt;||</v>
      </c>
      <c r="B362" s="1" t="s">
        <v>1049</v>
      </c>
      <c r="C362" s="1" t="s">
        <v>1069</v>
      </c>
      <c r="D362" s="4" t="s">
        <v>1087</v>
      </c>
      <c r="E362" s="1" t="s">
        <v>1069</v>
      </c>
      <c r="F362" s="4" t="s">
        <v>1083</v>
      </c>
      <c r="G362" s="1" t="s">
        <v>1069</v>
      </c>
      <c r="H362" s="4" t="s">
        <v>1083</v>
      </c>
      <c r="I362" s="1" t="s">
        <v>1069</v>
      </c>
      <c r="J362" s="4" t="s">
        <v>1083</v>
      </c>
      <c r="K362" s="1" t="s">
        <v>1069</v>
      </c>
      <c r="L362" s="4" t="s">
        <v>1083</v>
      </c>
      <c r="M362" s="1" t="s">
        <v>1069</v>
      </c>
      <c r="N362" s="1" t="str">
        <f>IF(T361="","",T361&amp;"&amp;br;")&amp;IF(R361=0,"",R361)</f>
        <v/>
      </c>
      <c r="O362" s="1" t="s">
        <v>1069</v>
      </c>
      <c r="Q362" s="9" t="s">
        <v>12</v>
      </c>
      <c r="R362" s="10">
        <f>IF(INDEX(AX:AX,W356+1)="",0,INDEX(AX:AX,W356+1)&amp;"/"&amp;INDEX(AY:AY,W356+1))</f>
        <v>0</v>
      </c>
      <c r="S362" s="11"/>
      <c r="T362" s="11"/>
      <c r="U362" s="11"/>
      <c r="V362" s="12"/>
      <c r="W362" s="16"/>
      <c r="X362" s="9"/>
      <c r="Y362" s="28"/>
      <c r="Z362" s="28"/>
      <c r="AA362" s="29"/>
      <c r="AC362" s="28"/>
      <c r="AD362" s="28"/>
      <c r="BF362" s="9" t="s">
        <v>1049</v>
      </c>
    </row>
    <row r="363" spans="1:58">
      <c r="A363" s="1" t="str">
        <f t="shared" si="62"/>
        <v>|PT|&gt;||シールド数|&gt;||</v>
      </c>
      <c r="B363" s="1" t="s">
        <v>1049</v>
      </c>
      <c r="C363" s="1" t="s">
        <v>1069</v>
      </c>
      <c r="D363" s="1" t="s">
        <v>12</v>
      </c>
      <c r="E363" s="1" t="s">
        <v>1069</v>
      </c>
      <c r="F363" s="1" t="s">
        <v>1083</v>
      </c>
      <c r="G363" s="1" t="s">
        <v>1069</v>
      </c>
      <c r="H363" s="1" t="str">
        <f>IF(R362=0,"",R362)</f>
        <v/>
      </c>
      <c r="I363" s="1" t="s">
        <v>1069</v>
      </c>
      <c r="J363" s="1" t="s">
        <v>1092</v>
      </c>
      <c r="K363" s="1" t="s">
        <v>1069</v>
      </c>
      <c r="L363" s="1" t="s">
        <v>1083</v>
      </c>
      <c r="M363" s="1" t="s">
        <v>1069</v>
      </c>
      <c r="N363" s="1" t="str">
        <f>IF(R363=0,"",R363)</f>
        <v/>
      </c>
      <c r="O363" s="1" t="s">
        <v>1069</v>
      </c>
      <c r="Q363" s="17" t="s">
        <v>13</v>
      </c>
      <c r="R363" s="10">
        <f>INDEX(AW:AW,W356+1)</f>
        <v>0</v>
      </c>
      <c r="S363" s="18"/>
      <c r="T363" s="18"/>
      <c r="U363" s="18"/>
      <c r="V363" s="19"/>
      <c r="W363" s="20"/>
      <c r="X363" s="21"/>
      <c r="Y363" s="31"/>
      <c r="Z363" s="31"/>
      <c r="AA363" s="32"/>
      <c r="BF363" s="9" t="s">
        <v>1049</v>
      </c>
    </row>
    <row r="364" spans="1:58">
      <c r="A364" s="1" t="str">
        <f t="shared" si="62"/>
        <v>&amp;br;&amp;br;</v>
      </c>
      <c r="B364" s="1" t="s">
        <v>1049</v>
      </c>
      <c r="C364" s="1" t="s">
        <v>1097</v>
      </c>
      <c r="R364" s="1"/>
      <c r="S364" s="1"/>
      <c r="T364" s="1"/>
      <c r="U364" s="1"/>
      <c r="V364" s="1"/>
      <c r="BF364" s="9" t="s">
        <v>1049</v>
      </c>
    </row>
    <row r="365" spans="1:58">
      <c r="A365" s="1" t="str">
        <f t="shared" si="62"/>
        <v>#back(text=戻る,left)</v>
      </c>
      <c r="B365" s="1" t="s">
        <v>1049</v>
      </c>
      <c r="C365" s="1" t="s">
        <v>1100</v>
      </c>
      <c r="R365" s="1"/>
      <c r="S365" s="1"/>
      <c r="T365" s="1"/>
      <c r="U365" s="1"/>
      <c r="V365" s="1"/>
      <c r="BF365" s="9" t="s">
        <v>1049</v>
      </c>
    </row>
    <row r="366" spans="1:58">
      <c r="A366" s="1" t="str">
        <f t="shared" si="62"/>
        <v>&amp;br;</v>
      </c>
      <c r="B366" s="1" t="s">
        <v>1049</v>
      </c>
      <c r="C366" s="1" t="s">
        <v>1048</v>
      </c>
      <c r="R366" s="1"/>
      <c r="S366" s="1"/>
      <c r="T366" s="1"/>
      <c r="U366" s="1"/>
      <c r="V366" s="1"/>
      <c r="BF366" s="9" t="s">
        <v>1049</v>
      </c>
    </row>
    <row r="367" spans="1:58">
      <c r="A367" s="1" t="str">
        <f t="shared" si="62"/>
        <v>#comment(above,nsize=[15],size=[30],num=[10])</v>
      </c>
      <c r="B367" s="1" t="s">
        <v>1049</v>
      </c>
      <c r="C367" s="1" t="s">
        <v>1108</v>
      </c>
      <c r="R367" s="1"/>
      <c r="S367" s="1"/>
      <c r="T367" s="1"/>
      <c r="U367" s="1"/>
      <c r="V367" s="1"/>
      <c r="BF367" s="9" t="s">
        <v>1049</v>
      </c>
    </row>
    <row r="368" spans="1:58">
      <c r="A368" s="1" t="str">
        <f t="shared" si="62"/>
        <v>&amp;br;&amp;br;</v>
      </c>
      <c r="B368" s="1" t="s">
        <v>1049</v>
      </c>
      <c r="C368" s="1" t="s">
        <v>1097</v>
      </c>
      <c r="R368" s="1"/>
      <c r="S368" s="1"/>
      <c r="T368" s="1"/>
      <c r="U368" s="1"/>
      <c r="V368" s="1"/>
      <c r="AC368" s="28"/>
      <c r="AD368" s="28"/>
      <c r="BF368" s="9" t="s">
        <v>1049</v>
      </c>
    </row>
    <row r="369" spans="1:58">
      <c r="A369" s="1" t="str">
        <f t="shared" si="62"/>
        <v/>
      </c>
      <c r="B369" s="1" t="s">
        <v>1049</v>
      </c>
      <c r="Q369" s="5"/>
      <c r="R369" s="6"/>
      <c r="S369" s="6"/>
      <c r="T369" s="6"/>
      <c r="U369" s="6"/>
      <c r="V369" s="7"/>
      <c r="W369" s="8">
        <v>29</v>
      </c>
      <c r="X369" s="5"/>
      <c r="Y369" s="26"/>
      <c r="Z369" s="26"/>
      <c r="AA369" s="27"/>
      <c r="AC369" s="28"/>
      <c r="AD369" s="28"/>
      <c r="BF369" s="9" t="s">
        <v>1049</v>
      </c>
    </row>
    <row r="370" spans="1:58">
      <c r="A370" s="1" t="str">
        <f t="shared" si="62"/>
        <v>*0/0</v>
      </c>
      <c r="B370" s="1" t="s">
        <v>1049</v>
      </c>
      <c r="C370" s="1" t="str">
        <f>"*"&amp;R370&amp;"/"&amp;T370</f>
        <v>*0/0</v>
      </c>
      <c r="Q370" s="9" t="s">
        <v>3</v>
      </c>
      <c r="R370" s="10">
        <f>INDEX(AJ:AJ,W369+1)</f>
        <v>0</v>
      </c>
      <c r="S370" s="11" t="s">
        <v>4</v>
      </c>
      <c r="T370" s="10">
        <f>INDEX(AK:AK,W369+1)</f>
        <v>0</v>
      </c>
      <c r="U370" s="11"/>
      <c r="V370" s="12"/>
      <c r="W370" s="13"/>
      <c r="X370" s="9"/>
      <c r="Y370" s="28"/>
      <c r="Z370" s="28"/>
      <c r="AA370" s="29"/>
      <c r="AC370" s="28"/>
      <c r="AD370" s="28"/>
      <c r="BF370" s="9" t="s">
        <v>1049</v>
      </c>
    </row>
    <row r="371" spans="1:58">
      <c r="A371" s="1" t="str">
        <f t="shared" si="62"/>
        <v>|LEFT:80|LEFT:100|LEFT:100|LEFT:100|LEFT:100|LEFT:100|c</v>
      </c>
      <c r="B371" s="1" t="s">
        <v>1049</v>
      </c>
      <c r="C371" s="1" t="s">
        <v>1069</v>
      </c>
      <c r="D371" s="3" t="str">
        <f>$Q$1</f>
        <v>LEFT:80</v>
      </c>
      <c r="E371" s="3" t="s">
        <v>1069</v>
      </c>
      <c r="F371" s="3" t="str">
        <f t="shared" ref="F371:J371" si="69">$R$1</f>
        <v>LEFT:100</v>
      </c>
      <c r="G371" s="3" t="s">
        <v>1069</v>
      </c>
      <c r="H371" s="3" t="str">
        <f t="shared" si="69"/>
        <v>LEFT:100</v>
      </c>
      <c r="I371" s="3" t="s">
        <v>1069</v>
      </c>
      <c r="J371" s="3" t="str">
        <f t="shared" si="69"/>
        <v>LEFT:100</v>
      </c>
      <c r="K371" s="3" t="s">
        <v>1069</v>
      </c>
      <c r="L371" s="3" t="str">
        <f>$R$1</f>
        <v>LEFT:100</v>
      </c>
      <c r="M371" s="3" t="s">
        <v>1069</v>
      </c>
      <c r="N371" s="3" t="str">
        <f>$R$1</f>
        <v>LEFT:100</v>
      </c>
      <c r="O371" s="1" t="s">
        <v>1069</v>
      </c>
      <c r="P371" s="1" t="s">
        <v>1070</v>
      </c>
      <c r="Q371" s="14" t="s">
        <v>0</v>
      </c>
      <c r="R371" s="10" t="str">
        <f>INDEX(AF:AF,W369+1)</f>
        <v>無色</v>
      </c>
      <c r="S371" s="15" t="s">
        <v>1</v>
      </c>
      <c r="T371" s="10">
        <f>INDEX(AG:AG,W369+1)</f>
        <v>0</v>
      </c>
      <c r="U371" s="15" t="s">
        <v>2</v>
      </c>
      <c r="V371" s="10">
        <f>INDEX(AI:AI,W369+1)</f>
        <v>0</v>
      </c>
      <c r="W371" s="16"/>
      <c r="X371" s="10">
        <f>INDEX(AQ:AQ,W369+1)</f>
        <v>0</v>
      </c>
      <c r="Y371" s="28"/>
      <c r="Z371" s="28"/>
      <c r="AA371" s="29"/>
      <c r="AC371" s="11"/>
      <c r="AD371" s="11"/>
      <c r="BF371" s="9" t="s">
        <v>1049</v>
      </c>
    </row>
    <row r="372" spans="1:58">
      <c r="A372" s="1" t="str">
        <f t="shared" si="62"/>
        <v>|色|無色|レアリティ||マナコスト||</v>
      </c>
      <c r="B372" s="1" t="s">
        <v>1049</v>
      </c>
      <c r="C372" s="1" t="s">
        <v>1069</v>
      </c>
      <c r="D372" s="4" t="s">
        <v>0</v>
      </c>
      <c r="E372" s="1" t="s">
        <v>1069</v>
      </c>
      <c r="F372" s="1" t="str">
        <f>IF(R371=0,"",R371)</f>
        <v>無色</v>
      </c>
      <c r="G372" s="1" t="s">
        <v>1069</v>
      </c>
      <c r="H372" s="4" t="s">
        <v>1073</v>
      </c>
      <c r="I372" s="1" t="s">
        <v>1069</v>
      </c>
      <c r="J372" s="1" t="str">
        <f>IF(T371=0,"",T371)</f>
        <v/>
      </c>
      <c r="K372" s="1" t="s">
        <v>1069</v>
      </c>
      <c r="L372" s="4" t="s">
        <v>1074</v>
      </c>
      <c r="M372" s="1" t="s">
        <v>1069</v>
      </c>
      <c r="N372" s="1" t="str">
        <f>IF(V371=0,"",V371)</f>
        <v/>
      </c>
      <c r="O372" s="1" t="s">
        <v>1069</v>
      </c>
      <c r="Q372" s="9" t="s">
        <v>5</v>
      </c>
      <c r="R372" s="10">
        <f>INDEX(AL:AL,W369+1)</f>
        <v>0</v>
      </c>
      <c r="S372" s="15" t="s">
        <v>1075</v>
      </c>
      <c r="T372" s="10">
        <f>INDEX(AN:AN,W369+1)</f>
        <v>0</v>
      </c>
      <c r="U372" s="10">
        <f>INDEX(AO:AO,W369+1)</f>
        <v>0</v>
      </c>
      <c r="V372" s="10">
        <f>INDEX(AP:AP,W369+1)</f>
        <v>0</v>
      </c>
      <c r="W372" s="16"/>
      <c r="X372" s="10" t="str">
        <f>INDEX(AZ:AZ,W369+1)</f>
        <v/>
      </c>
      <c r="Y372" s="10" t="str">
        <f>INDEX(BA:BA,W369+1)</f>
        <v/>
      </c>
      <c r="Z372" s="10" t="str">
        <f>INDEX(BB:BB,W369+1)</f>
        <v/>
      </c>
      <c r="AA372" s="10">
        <f>INDEX(BC:BC,W369+1)</f>
        <v>0</v>
      </c>
      <c r="AC372" s="28"/>
      <c r="AD372" s="28"/>
      <c r="BF372" s="9" t="s">
        <v>1049</v>
      </c>
    </row>
    <row r="373" spans="1:58">
      <c r="A373" s="1" t="str">
        <f t="shared" si="62"/>
        <v>|種別||サブタイプ||||</v>
      </c>
      <c r="B373" s="1" t="s">
        <v>1049</v>
      </c>
      <c r="C373" s="1" t="s">
        <v>1069</v>
      </c>
      <c r="D373" s="4" t="s">
        <v>5</v>
      </c>
      <c r="E373" s="1" t="s">
        <v>1069</v>
      </c>
      <c r="F373" s="1" t="str">
        <f>IF(R372=0,"",R372)</f>
        <v/>
      </c>
      <c r="G373" s="1" t="s">
        <v>1069</v>
      </c>
      <c r="H373" s="4" t="s">
        <v>1078</v>
      </c>
      <c r="I373" s="1" t="s">
        <v>1069</v>
      </c>
      <c r="J373" s="1" t="str">
        <f>IF(T372=0,"",T372)</f>
        <v/>
      </c>
      <c r="K373" s="1" t="s">
        <v>1069</v>
      </c>
      <c r="L373" s="1" t="str">
        <f>IF(U372=0,"",U372)</f>
        <v/>
      </c>
      <c r="M373" s="1" t="s">
        <v>1069</v>
      </c>
      <c r="N373" s="1" t="str">
        <f>IF(V372=0,"",V372)</f>
        <v/>
      </c>
      <c r="O373" s="1" t="s">
        <v>1069</v>
      </c>
      <c r="Q373" s="9" t="s">
        <v>1079</v>
      </c>
      <c r="R373" s="10" t="str">
        <f>INDEX(BD:BD,W369+1)</f>
        <v/>
      </c>
      <c r="S373" s="11"/>
      <c r="T373" s="11"/>
      <c r="U373" s="11"/>
      <c r="V373" s="12"/>
      <c r="W373" s="16"/>
      <c r="X373" s="8"/>
      <c r="Y373" s="8"/>
      <c r="Z373" s="8"/>
      <c r="AA373" s="30"/>
      <c r="AC373" s="28"/>
      <c r="AD373" s="28"/>
      <c r="BF373" s="9" t="s">
        <v>1049</v>
      </c>
    </row>
    <row r="374" spans="1:58">
      <c r="A374" s="1" t="str">
        <f t="shared" si="62"/>
        <v>|テキスト|&gt;|&gt;|&gt;|&gt;||</v>
      </c>
      <c r="B374" s="1" t="s">
        <v>1049</v>
      </c>
      <c r="C374" s="1" t="s">
        <v>1069</v>
      </c>
      <c r="D374" s="4" t="s">
        <v>1079</v>
      </c>
      <c r="E374" s="1" t="s">
        <v>1069</v>
      </c>
      <c r="F374" s="4" t="s">
        <v>1083</v>
      </c>
      <c r="G374" s="1" t="s">
        <v>1069</v>
      </c>
      <c r="H374" s="4" t="s">
        <v>1083</v>
      </c>
      <c r="I374" s="1" t="s">
        <v>1069</v>
      </c>
      <c r="J374" s="4" t="s">
        <v>1083</v>
      </c>
      <c r="K374" s="1" t="s">
        <v>1069</v>
      </c>
      <c r="L374" s="4" t="s">
        <v>1083</v>
      </c>
      <c r="M374" s="1" t="s">
        <v>1069</v>
      </c>
      <c r="N374" s="1" t="str">
        <f>IF(R373=0,"",R373)</f>
        <v/>
      </c>
      <c r="O374" s="1" t="s">
        <v>1069</v>
      </c>
      <c r="Q374" s="14" t="s">
        <v>21</v>
      </c>
      <c r="R374" s="10" t="str">
        <f>INDEX(BE:BE,W369+1)</f>
        <v/>
      </c>
      <c r="S374" s="11" t="s">
        <v>1173</v>
      </c>
      <c r="T374" s="10" t="str">
        <f>IF(X374="","",X374&amp;IF(Y374="",""," "&amp;Y374)&amp;IF(Z374="",""," "&amp;Z374)&amp;IF(AA374="",""," "&amp;AA374))</f>
        <v/>
      </c>
      <c r="U374" s="11"/>
      <c r="V374" s="12"/>
      <c r="W374" s="16" t="s">
        <v>1084</v>
      </c>
      <c r="X374" s="9" t="str">
        <f t="shared" ref="X374:AA374" si="70">IF(ISERROR(IF(LEN(X373)&gt;1,X373,VLOOKUP(X372,$AC:$AD,2,FALSE))),"",IF(LEN(X373)&gt;1,X373,VLOOKUP(X372,$AC:$AD,2,FALSE)))</f>
        <v/>
      </c>
      <c r="Y374" s="9" t="str">
        <f t="shared" si="70"/>
        <v/>
      </c>
      <c r="Z374" s="9" t="str">
        <f t="shared" si="70"/>
        <v/>
      </c>
      <c r="AA374" s="9" t="str">
        <f t="shared" si="70"/>
        <v> </v>
      </c>
      <c r="AC374" s="28"/>
      <c r="AD374" s="28"/>
      <c r="BF374" s="9" t="s">
        <v>1049</v>
      </c>
    </row>
    <row r="375" spans="1:58">
      <c r="A375" s="1" t="str">
        <f t="shared" si="62"/>
        <v>|英テキスト|&gt;|&gt;|&gt;|&gt;||</v>
      </c>
      <c r="B375" s="1" t="s">
        <v>1049</v>
      </c>
      <c r="C375" s="1" t="s">
        <v>1069</v>
      </c>
      <c r="D375" s="4" t="s">
        <v>1087</v>
      </c>
      <c r="E375" s="1" t="s">
        <v>1069</v>
      </c>
      <c r="F375" s="4" t="s">
        <v>1083</v>
      </c>
      <c r="G375" s="1" t="s">
        <v>1069</v>
      </c>
      <c r="H375" s="4" t="s">
        <v>1083</v>
      </c>
      <c r="I375" s="1" t="s">
        <v>1069</v>
      </c>
      <c r="J375" s="4" t="s">
        <v>1083</v>
      </c>
      <c r="K375" s="1" t="s">
        <v>1069</v>
      </c>
      <c r="L375" s="4" t="s">
        <v>1083</v>
      </c>
      <c r="M375" s="1" t="s">
        <v>1069</v>
      </c>
      <c r="N375" s="1" t="str">
        <f>IF(T374="","",T374&amp;"&amp;br;")&amp;IF(R374=0,"",R374)</f>
        <v/>
      </c>
      <c r="O375" s="1" t="s">
        <v>1069</v>
      </c>
      <c r="Q375" s="9" t="s">
        <v>12</v>
      </c>
      <c r="R375" s="10">
        <f>IF(INDEX(AX:AX,W369+1)="",0,INDEX(AX:AX,W369+1)&amp;"/"&amp;INDEX(AY:AY,W369+1))</f>
        <v>0</v>
      </c>
      <c r="S375" s="11"/>
      <c r="T375" s="11"/>
      <c r="U375" s="11"/>
      <c r="V375" s="12"/>
      <c r="W375" s="16"/>
      <c r="X375" s="9"/>
      <c r="Y375" s="28"/>
      <c r="Z375" s="28"/>
      <c r="AA375" s="29"/>
      <c r="AC375" s="28"/>
      <c r="AD375" s="28"/>
      <c r="BF375" s="9" t="s">
        <v>1049</v>
      </c>
    </row>
    <row r="376" spans="1:58">
      <c r="A376" s="1" t="str">
        <f t="shared" si="62"/>
        <v>|PT|&gt;||シールド数|&gt;||</v>
      </c>
      <c r="B376" s="1" t="s">
        <v>1049</v>
      </c>
      <c r="C376" s="1" t="s">
        <v>1069</v>
      </c>
      <c r="D376" s="1" t="s">
        <v>12</v>
      </c>
      <c r="E376" s="1" t="s">
        <v>1069</v>
      </c>
      <c r="F376" s="1" t="s">
        <v>1083</v>
      </c>
      <c r="G376" s="1" t="s">
        <v>1069</v>
      </c>
      <c r="H376" s="1" t="str">
        <f>IF(R375=0,"",R375)</f>
        <v/>
      </c>
      <c r="I376" s="1" t="s">
        <v>1069</v>
      </c>
      <c r="J376" s="1" t="s">
        <v>1092</v>
      </c>
      <c r="K376" s="1" t="s">
        <v>1069</v>
      </c>
      <c r="L376" s="1" t="s">
        <v>1083</v>
      </c>
      <c r="M376" s="1" t="s">
        <v>1069</v>
      </c>
      <c r="N376" s="1" t="str">
        <f>IF(R376=0,"",R376)</f>
        <v/>
      </c>
      <c r="O376" s="1" t="s">
        <v>1069</v>
      </c>
      <c r="Q376" s="17" t="s">
        <v>13</v>
      </c>
      <c r="R376" s="10">
        <f>INDEX(AW:AW,W369+1)</f>
        <v>0</v>
      </c>
      <c r="S376" s="18"/>
      <c r="T376" s="18"/>
      <c r="U376" s="18"/>
      <c r="V376" s="19"/>
      <c r="W376" s="20"/>
      <c r="X376" s="21"/>
      <c r="Y376" s="31"/>
      <c r="Z376" s="31"/>
      <c r="AA376" s="32"/>
      <c r="BF376" s="9" t="s">
        <v>1049</v>
      </c>
    </row>
    <row r="377" spans="1:58">
      <c r="A377" s="1" t="str">
        <f t="shared" si="62"/>
        <v>&amp;br;&amp;br;</v>
      </c>
      <c r="B377" s="1" t="s">
        <v>1049</v>
      </c>
      <c r="C377" s="1" t="s">
        <v>1097</v>
      </c>
      <c r="R377" s="1"/>
      <c r="S377" s="1"/>
      <c r="T377" s="1"/>
      <c r="U377" s="1"/>
      <c r="V377" s="1"/>
      <c r="BF377" s="9" t="s">
        <v>1049</v>
      </c>
    </row>
    <row r="378" spans="1:58">
      <c r="A378" s="1" t="str">
        <f t="shared" si="62"/>
        <v>#back(text=戻る,left)</v>
      </c>
      <c r="B378" s="1" t="s">
        <v>1049</v>
      </c>
      <c r="C378" s="1" t="s">
        <v>1100</v>
      </c>
      <c r="R378" s="1"/>
      <c r="S378" s="1"/>
      <c r="T378" s="1"/>
      <c r="U378" s="1"/>
      <c r="V378" s="1"/>
      <c r="BF378" s="9" t="s">
        <v>1049</v>
      </c>
    </row>
    <row r="379" spans="1:58">
      <c r="A379" s="1" t="str">
        <f t="shared" si="62"/>
        <v>&amp;br;</v>
      </c>
      <c r="B379" s="1" t="s">
        <v>1049</v>
      </c>
      <c r="C379" s="1" t="s">
        <v>1048</v>
      </c>
      <c r="R379" s="1"/>
      <c r="S379" s="1"/>
      <c r="T379" s="1"/>
      <c r="U379" s="1"/>
      <c r="V379" s="1"/>
      <c r="BF379" s="9" t="s">
        <v>1049</v>
      </c>
    </row>
    <row r="380" spans="1:58">
      <c r="A380" s="1" t="str">
        <f t="shared" si="62"/>
        <v>#comment(above,nsize=[15],size=[30],num=[10])</v>
      </c>
      <c r="B380" s="1" t="s">
        <v>1049</v>
      </c>
      <c r="C380" s="1" t="s">
        <v>1108</v>
      </c>
      <c r="R380" s="1"/>
      <c r="S380" s="1"/>
      <c r="T380" s="1"/>
      <c r="U380" s="1"/>
      <c r="V380" s="1"/>
      <c r="BF380" s="9" t="s">
        <v>1049</v>
      </c>
    </row>
    <row r="381" spans="1:58">
      <c r="A381" s="1" t="str">
        <f t="shared" si="62"/>
        <v>&amp;br;&amp;br;</v>
      </c>
      <c r="B381" s="1" t="s">
        <v>1049</v>
      </c>
      <c r="C381" s="1" t="s">
        <v>1097</v>
      </c>
      <c r="R381" s="1"/>
      <c r="S381" s="1"/>
      <c r="T381" s="1"/>
      <c r="U381" s="1"/>
      <c r="V381" s="1"/>
      <c r="AC381" s="28"/>
      <c r="AD381" s="28"/>
      <c r="BF381" s="9" t="s">
        <v>1049</v>
      </c>
    </row>
    <row r="382" spans="1:58">
      <c r="A382" s="1" t="str">
        <f t="shared" si="62"/>
        <v/>
      </c>
      <c r="B382" s="1" t="s">
        <v>1049</v>
      </c>
      <c r="Q382" s="5"/>
      <c r="R382" s="6"/>
      <c r="S382" s="6"/>
      <c r="T382" s="6"/>
      <c r="U382" s="6"/>
      <c r="V382" s="7"/>
      <c r="W382" s="8">
        <v>30</v>
      </c>
      <c r="X382" s="5"/>
      <c r="Y382" s="26"/>
      <c r="Z382" s="26"/>
      <c r="AA382" s="27"/>
      <c r="AC382" s="28"/>
      <c r="AD382" s="28"/>
      <c r="BF382" s="9" t="s">
        <v>1049</v>
      </c>
    </row>
    <row r="383" spans="1:58">
      <c r="A383" s="1" t="str">
        <f t="shared" si="62"/>
        <v>*0/0</v>
      </c>
      <c r="B383" s="1" t="s">
        <v>1049</v>
      </c>
      <c r="C383" s="1" t="str">
        <f>"*"&amp;R383&amp;"/"&amp;T383</f>
        <v>*0/0</v>
      </c>
      <c r="Q383" s="9" t="s">
        <v>3</v>
      </c>
      <c r="R383" s="10">
        <f>INDEX(AJ:AJ,W382+1)</f>
        <v>0</v>
      </c>
      <c r="S383" s="11" t="s">
        <v>4</v>
      </c>
      <c r="T383" s="10">
        <f>INDEX(AK:AK,W382+1)</f>
        <v>0</v>
      </c>
      <c r="U383" s="11"/>
      <c r="V383" s="12"/>
      <c r="W383" s="13"/>
      <c r="X383" s="9"/>
      <c r="Y383" s="28"/>
      <c r="Z383" s="28"/>
      <c r="AA383" s="29"/>
      <c r="AC383" s="28"/>
      <c r="AD383" s="28"/>
      <c r="BF383" s="9" t="s">
        <v>1049</v>
      </c>
    </row>
    <row r="384" spans="1:58">
      <c r="A384" s="1" t="str">
        <f t="shared" si="62"/>
        <v>|LEFT:80|LEFT:100|LEFT:100|LEFT:100|LEFT:100|LEFT:100|c</v>
      </c>
      <c r="B384" s="1" t="s">
        <v>1049</v>
      </c>
      <c r="C384" s="1" t="s">
        <v>1069</v>
      </c>
      <c r="D384" s="3" t="str">
        <f>$Q$1</f>
        <v>LEFT:80</v>
      </c>
      <c r="E384" s="3" t="s">
        <v>1069</v>
      </c>
      <c r="F384" s="3" t="str">
        <f t="shared" ref="F384:J384" si="71">$R$1</f>
        <v>LEFT:100</v>
      </c>
      <c r="G384" s="3" t="s">
        <v>1069</v>
      </c>
      <c r="H384" s="3" t="str">
        <f t="shared" si="71"/>
        <v>LEFT:100</v>
      </c>
      <c r="I384" s="3" t="s">
        <v>1069</v>
      </c>
      <c r="J384" s="3" t="str">
        <f t="shared" si="71"/>
        <v>LEFT:100</v>
      </c>
      <c r="K384" s="3" t="s">
        <v>1069</v>
      </c>
      <c r="L384" s="3" t="str">
        <f>$R$1</f>
        <v>LEFT:100</v>
      </c>
      <c r="M384" s="3" t="s">
        <v>1069</v>
      </c>
      <c r="N384" s="3" t="str">
        <f>$R$1</f>
        <v>LEFT:100</v>
      </c>
      <c r="O384" s="1" t="s">
        <v>1069</v>
      </c>
      <c r="P384" s="1" t="s">
        <v>1070</v>
      </c>
      <c r="Q384" s="14" t="s">
        <v>0</v>
      </c>
      <c r="R384" s="10" t="str">
        <f>INDEX(AF:AF,W382+1)</f>
        <v>無色</v>
      </c>
      <c r="S384" s="15" t="s">
        <v>1</v>
      </c>
      <c r="T384" s="10">
        <f>INDEX(AG:AG,W382+1)</f>
        <v>0</v>
      </c>
      <c r="U384" s="15" t="s">
        <v>2</v>
      </c>
      <c r="V384" s="10">
        <f>INDEX(AI:AI,W382+1)</f>
        <v>0</v>
      </c>
      <c r="W384" s="16"/>
      <c r="X384" s="10">
        <f>INDEX(AQ:AQ,W382+1)</f>
        <v>0</v>
      </c>
      <c r="Y384" s="28"/>
      <c r="Z384" s="28"/>
      <c r="AA384" s="29"/>
      <c r="AC384" s="11"/>
      <c r="AD384" s="11"/>
      <c r="BF384" s="9" t="s">
        <v>1049</v>
      </c>
    </row>
    <row r="385" spans="1:58">
      <c r="A385" s="1" t="str">
        <f t="shared" si="62"/>
        <v>|色|無色|レアリティ||マナコスト||</v>
      </c>
      <c r="B385" s="1" t="s">
        <v>1049</v>
      </c>
      <c r="C385" s="1" t="s">
        <v>1069</v>
      </c>
      <c r="D385" s="4" t="s">
        <v>0</v>
      </c>
      <c r="E385" s="1" t="s">
        <v>1069</v>
      </c>
      <c r="F385" s="1" t="str">
        <f>IF(R384=0,"",R384)</f>
        <v>無色</v>
      </c>
      <c r="G385" s="1" t="s">
        <v>1069</v>
      </c>
      <c r="H385" s="4" t="s">
        <v>1073</v>
      </c>
      <c r="I385" s="1" t="s">
        <v>1069</v>
      </c>
      <c r="J385" s="1" t="str">
        <f>IF(T384=0,"",T384)</f>
        <v/>
      </c>
      <c r="K385" s="1" t="s">
        <v>1069</v>
      </c>
      <c r="L385" s="4" t="s">
        <v>1074</v>
      </c>
      <c r="M385" s="1" t="s">
        <v>1069</v>
      </c>
      <c r="N385" s="1" t="str">
        <f>IF(V384=0,"",V384)</f>
        <v/>
      </c>
      <c r="O385" s="1" t="s">
        <v>1069</v>
      </c>
      <c r="Q385" s="9" t="s">
        <v>5</v>
      </c>
      <c r="R385" s="10">
        <f>INDEX(AL:AL,W382+1)</f>
        <v>0</v>
      </c>
      <c r="S385" s="15" t="s">
        <v>1075</v>
      </c>
      <c r="T385" s="10">
        <f>INDEX(AN:AN,W382+1)</f>
        <v>0</v>
      </c>
      <c r="U385" s="10">
        <f>INDEX(AO:AO,W382+1)</f>
        <v>0</v>
      </c>
      <c r="V385" s="10">
        <f>INDEX(AP:AP,W382+1)</f>
        <v>0</v>
      </c>
      <c r="W385" s="16"/>
      <c r="X385" s="10" t="str">
        <f>INDEX(AZ:AZ,W382+1)</f>
        <v/>
      </c>
      <c r="Y385" s="10" t="str">
        <f>INDEX(BA:BA,W382+1)</f>
        <v/>
      </c>
      <c r="Z385" s="10" t="str">
        <f>INDEX(BB:BB,W382+1)</f>
        <v/>
      </c>
      <c r="AA385" s="10">
        <f>INDEX(BC:BC,W382+1)</f>
        <v>0</v>
      </c>
      <c r="AC385" s="28"/>
      <c r="AD385" s="28"/>
      <c r="BF385" s="9" t="s">
        <v>1049</v>
      </c>
    </row>
    <row r="386" spans="1:58">
      <c r="A386" s="1" t="str">
        <f t="shared" si="62"/>
        <v>|種別||サブタイプ||||</v>
      </c>
      <c r="B386" s="1" t="s">
        <v>1049</v>
      </c>
      <c r="C386" s="1" t="s">
        <v>1069</v>
      </c>
      <c r="D386" s="4" t="s">
        <v>5</v>
      </c>
      <c r="E386" s="1" t="s">
        <v>1069</v>
      </c>
      <c r="F386" s="1" t="str">
        <f>IF(R385=0,"",R385)</f>
        <v/>
      </c>
      <c r="G386" s="1" t="s">
        <v>1069</v>
      </c>
      <c r="H386" s="4" t="s">
        <v>1078</v>
      </c>
      <c r="I386" s="1" t="s">
        <v>1069</v>
      </c>
      <c r="J386" s="1" t="str">
        <f>IF(T385=0,"",T385)</f>
        <v/>
      </c>
      <c r="K386" s="1" t="s">
        <v>1069</v>
      </c>
      <c r="L386" s="1" t="str">
        <f>IF(U385=0,"",U385)</f>
        <v/>
      </c>
      <c r="M386" s="1" t="s">
        <v>1069</v>
      </c>
      <c r="N386" s="1" t="str">
        <f>IF(V385=0,"",V385)</f>
        <v/>
      </c>
      <c r="O386" s="1" t="s">
        <v>1069</v>
      </c>
      <c r="Q386" s="9" t="s">
        <v>1079</v>
      </c>
      <c r="R386" s="10" t="str">
        <f>INDEX(BD:BD,W382+1)</f>
        <v/>
      </c>
      <c r="S386" s="11"/>
      <c r="T386" s="11"/>
      <c r="U386" s="11"/>
      <c r="V386" s="12"/>
      <c r="W386" s="16"/>
      <c r="X386" s="8"/>
      <c r="Y386" s="8"/>
      <c r="Z386" s="8"/>
      <c r="AA386" s="30"/>
      <c r="AC386" s="28"/>
      <c r="AD386" s="28"/>
      <c r="BF386" s="9" t="s">
        <v>1049</v>
      </c>
    </row>
    <row r="387" spans="1:58">
      <c r="A387" s="1" t="str">
        <f t="shared" si="62"/>
        <v>|テキスト|&gt;|&gt;|&gt;|&gt;||</v>
      </c>
      <c r="B387" s="1" t="s">
        <v>1049</v>
      </c>
      <c r="C387" s="1" t="s">
        <v>1069</v>
      </c>
      <c r="D387" s="4" t="s">
        <v>1079</v>
      </c>
      <c r="E387" s="1" t="s">
        <v>1069</v>
      </c>
      <c r="F387" s="4" t="s">
        <v>1083</v>
      </c>
      <c r="G387" s="1" t="s">
        <v>1069</v>
      </c>
      <c r="H387" s="4" t="s">
        <v>1083</v>
      </c>
      <c r="I387" s="1" t="s">
        <v>1069</v>
      </c>
      <c r="J387" s="4" t="s">
        <v>1083</v>
      </c>
      <c r="K387" s="1" t="s">
        <v>1069</v>
      </c>
      <c r="L387" s="4" t="s">
        <v>1083</v>
      </c>
      <c r="M387" s="1" t="s">
        <v>1069</v>
      </c>
      <c r="N387" s="1" t="str">
        <f>IF(R386=0,"",R386)</f>
        <v/>
      </c>
      <c r="O387" s="1" t="s">
        <v>1069</v>
      </c>
      <c r="Q387" s="14" t="s">
        <v>21</v>
      </c>
      <c r="R387" s="10" t="str">
        <f>INDEX(BE:BE,W382+1)</f>
        <v/>
      </c>
      <c r="S387" s="11" t="s">
        <v>1173</v>
      </c>
      <c r="T387" s="10" t="str">
        <f>IF(X387="","",X387&amp;IF(Y387="",""," "&amp;Y387)&amp;IF(Z387="",""," "&amp;Z387)&amp;IF(AA387="",""," "&amp;AA387))</f>
        <v/>
      </c>
      <c r="U387" s="11"/>
      <c r="V387" s="12"/>
      <c r="W387" s="16" t="s">
        <v>1084</v>
      </c>
      <c r="X387" s="9" t="str">
        <f t="shared" ref="X387:AA387" si="72">IF(ISERROR(IF(LEN(X386)&gt;1,X386,VLOOKUP(X385,$AC:$AD,2,FALSE))),"",IF(LEN(X386)&gt;1,X386,VLOOKUP(X385,$AC:$AD,2,FALSE)))</f>
        <v/>
      </c>
      <c r="Y387" s="9" t="str">
        <f t="shared" si="72"/>
        <v/>
      </c>
      <c r="Z387" s="9" t="str">
        <f t="shared" si="72"/>
        <v/>
      </c>
      <c r="AA387" s="9" t="str">
        <f t="shared" si="72"/>
        <v> </v>
      </c>
      <c r="AC387" s="28"/>
      <c r="AD387" s="28"/>
      <c r="BF387" s="9" t="s">
        <v>1049</v>
      </c>
    </row>
    <row r="388" spans="1:58">
      <c r="A388" s="1" t="str">
        <f t="shared" si="62"/>
        <v>|英テキスト|&gt;|&gt;|&gt;|&gt;||</v>
      </c>
      <c r="B388" s="1" t="s">
        <v>1049</v>
      </c>
      <c r="C388" s="1" t="s">
        <v>1069</v>
      </c>
      <c r="D388" s="4" t="s">
        <v>1087</v>
      </c>
      <c r="E388" s="1" t="s">
        <v>1069</v>
      </c>
      <c r="F388" s="4" t="s">
        <v>1083</v>
      </c>
      <c r="G388" s="1" t="s">
        <v>1069</v>
      </c>
      <c r="H388" s="4" t="s">
        <v>1083</v>
      </c>
      <c r="I388" s="1" t="s">
        <v>1069</v>
      </c>
      <c r="J388" s="4" t="s">
        <v>1083</v>
      </c>
      <c r="K388" s="1" t="s">
        <v>1069</v>
      </c>
      <c r="L388" s="4" t="s">
        <v>1083</v>
      </c>
      <c r="M388" s="1" t="s">
        <v>1069</v>
      </c>
      <c r="N388" s="1" t="str">
        <f>IF(T387="","",T387&amp;"&amp;br;")&amp;IF(R387=0,"",R387)</f>
        <v/>
      </c>
      <c r="O388" s="1" t="s">
        <v>1069</v>
      </c>
      <c r="Q388" s="9" t="s">
        <v>12</v>
      </c>
      <c r="R388" s="10">
        <f>IF(INDEX(AX:AX,W382+1)="",0,INDEX(AX:AX,W382+1)&amp;"/"&amp;INDEX(AY:AY,W382+1))</f>
        <v>0</v>
      </c>
      <c r="S388" s="11"/>
      <c r="T388" s="11"/>
      <c r="U388" s="11"/>
      <c r="V388" s="12"/>
      <c r="W388" s="16"/>
      <c r="X388" s="9"/>
      <c r="Y388" s="28"/>
      <c r="Z388" s="28"/>
      <c r="AA388" s="29"/>
      <c r="AC388" s="28"/>
      <c r="AD388" s="28"/>
      <c r="BF388" s="9" t="s">
        <v>1049</v>
      </c>
    </row>
    <row r="389" spans="1:58">
      <c r="A389" s="1" t="str">
        <f t="shared" si="62"/>
        <v>|PT|&gt;||シールド数|&gt;||</v>
      </c>
      <c r="B389" s="1" t="s">
        <v>1049</v>
      </c>
      <c r="C389" s="1" t="s">
        <v>1069</v>
      </c>
      <c r="D389" s="1" t="s">
        <v>12</v>
      </c>
      <c r="E389" s="1" t="s">
        <v>1069</v>
      </c>
      <c r="F389" s="1" t="s">
        <v>1083</v>
      </c>
      <c r="G389" s="1" t="s">
        <v>1069</v>
      </c>
      <c r="H389" s="1" t="str">
        <f>IF(R388=0,"",R388)</f>
        <v/>
      </c>
      <c r="I389" s="1" t="s">
        <v>1069</v>
      </c>
      <c r="J389" s="1" t="s">
        <v>1092</v>
      </c>
      <c r="K389" s="1" t="s">
        <v>1069</v>
      </c>
      <c r="L389" s="1" t="s">
        <v>1083</v>
      </c>
      <c r="M389" s="1" t="s">
        <v>1069</v>
      </c>
      <c r="N389" s="1" t="str">
        <f>IF(R389=0,"",R389)</f>
        <v/>
      </c>
      <c r="O389" s="1" t="s">
        <v>1069</v>
      </c>
      <c r="Q389" s="17" t="s">
        <v>13</v>
      </c>
      <c r="R389" s="10">
        <f>INDEX(AW:AW,W382+1)</f>
        <v>0</v>
      </c>
      <c r="S389" s="18"/>
      <c r="T389" s="18"/>
      <c r="U389" s="18"/>
      <c r="V389" s="19"/>
      <c r="W389" s="20"/>
      <c r="X389" s="21"/>
      <c r="Y389" s="31"/>
      <c r="Z389" s="31"/>
      <c r="AA389" s="32"/>
      <c r="BF389" s="9" t="s">
        <v>1049</v>
      </c>
    </row>
    <row r="390" spans="1:58">
      <c r="A390" s="1" t="str">
        <f t="shared" ref="A390:A453" si="73">CONCATENATE(C390,D390,E390,F390,G390,H390,I390,J390,K390,L390,M390,N390,O390,P390)</f>
        <v>&amp;br;&amp;br;</v>
      </c>
      <c r="B390" s="1" t="s">
        <v>1049</v>
      </c>
      <c r="C390" s="1" t="s">
        <v>1097</v>
      </c>
      <c r="R390" s="1"/>
      <c r="S390" s="1"/>
      <c r="T390" s="1"/>
      <c r="U390" s="1"/>
      <c r="V390" s="1"/>
      <c r="BF390" s="9" t="s">
        <v>1049</v>
      </c>
    </row>
    <row r="391" spans="1:58">
      <c r="A391" s="1" t="str">
        <f t="shared" si="73"/>
        <v>#back(text=戻る,left)</v>
      </c>
      <c r="B391" s="1" t="s">
        <v>1049</v>
      </c>
      <c r="C391" s="1" t="s">
        <v>1100</v>
      </c>
      <c r="R391" s="1"/>
      <c r="S391" s="1"/>
      <c r="T391" s="1"/>
      <c r="U391" s="1"/>
      <c r="V391" s="1"/>
      <c r="BF391" s="9" t="s">
        <v>1049</v>
      </c>
    </row>
    <row r="392" spans="1:58">
      <c r="A392" s="1" t="str">
        <f t="shared" si="73"/>
        <v>&amp;br;</v>
      </c>
      <c r="B392" s="1" t="s">
        <v>1049</v>
      </c>
      <c r="C392" s="1" t="s">
        <v>1048</v>
      </c>
      <c r="R392" s="1"/>
      <c r="S392" s="1"/>
      <c r="T392" s="1"/>
      <c r="U392" s="1"/>
      <c r="V392" s="1"/>
      <c r="BF392" s="9" t="s">
        <v>1049</v>
      </c>
    </row>
    <row r="393" spans="1:58">
      <c r="A393" s="1" t="str">
        <f t="shared" si="73"/>
        <v>#comment(above,nsize=[15],size=[30],num=[10])</v>
      </c>
      <c r="B393" s="1" t="s">
        <v>1049</v>
      </c>
      <c r="C393" s="1" t="s">
        <v>1108</v>
      </c>
      <c r="R393" s="1"/>
      <c r="S393" s="1"/>
      <c r="T393" s="1"/>
      <c r="U393" s="1"/>
      <c r="V393" s="1"/>
      <c r="BF393" s="9" t="s">
        <v>1049</v>
      </c>
    </row>
    <row r="394" spans="1:58">
      <c r="A394" s="1" t="str">
        <f t="shared" si="73"/>
        <v>&amp;br;&amp;br;</v>
      </c>
      <c r="B394" s="1" t="s">
        <v>1049</v>
      </c>
      <c r="C394" s="1" t="s">
        <v>1097</v>
      </c>
      <c r="R394" s="1"/>
      <c r="S394" s="1"/>
      <c r="T394" s="1"/>
      <c r="U394" s="1"/>
      <c r="V394" s="1"/>
      <c r="AC394" s="28"/>
      <c r="AD394" s="28"/>
      <c r="BF394" s="9" t="s">
        <v>1049</v>
      </c>
    </row>
    <row r="395" spans="1:58">
      <c r="A395" s="1" t="str">
        <f t="shared" si="73"/>
        <v/>
      </c>
      <c r="B395" s="1" t="s">
        <v>1049</v>
      </c>
      <c r="Q395" s="5"/>
      <c r="R395" s="6"/>
      <c r="S395" s="6"/>
      <c r="T395" s="6"/>
      <c r="U395" s="6"/>
      <c r="V395" s="7"/>
      <c r="W395" s="8">
        <v>31</v>
      </c>
      <c r="X395" s="5"/>
      <c r="Y395" s="26"/>
      <c r="Z395" s="26"/>
      <c r="AA395" s="27"/>
      <c r="AC395" s="28"/>
      <c r="AD395" s="28"/>
      <c r="BF395" s="9" t="s">
        <v>1049</v>
      </c>
    </row>
    <row r="396" spans="1:58">
      <c r="A396" s="1" t="str">
        <f t="shared" si="73"/>
        <v>*0/0</v>
      </c>
      <c r="B396" s="1" t="s">
        <v>1049</v>
      </c>
      <c r="C396" s="1" t="str">
        <f>"*"&amp;R396&amp;"/"&amp;T396</f>
        <v>*0/0</v>
      </c>
      <c r="Q396" s="9" t="s">
        <v>3</v>
      </c>
      <c r="R396" s="10">
        <f>INDEX(AJ:AJ,W395+1)</f>
        <v>0</v>
      </c>
      <c r="S396" s="11" t="s">
        <v>4</v>
      </c>
      <c r="T396" s="10">
        <f>INDEX(AK:AK,W395+1)</f>
        <v>0</v>
      </c>
      <c r="U396" s="11"/>
      <c r="V396" s="12"/>
      <c r="W396" s="13"/>
      <c r="X396" s="9"/>
      <c r="Y396" s="28"/>
      <c r="Z396" s="28"/>
      <c r="AA396" s="29"/>
      <c r="AC396" s="28"/>
      <c r="AD396" s="28"/>
      <c r="BF396" s="9" t="s">
        <v>1049</v>
      </c>
    </row>
    <row r="397" spans="1:58">
      <c r="A397" s="1" t="str">
        <f t="shared" si="73"/>
        <v>|LEFT:80|LEFT:100|LEFT:100|LEFT:100|LEFT:100|LEFT:100|c</v>
      </c>
      <c r="B397" s="1" t="s">
        <v>1049</v>
      </c>
      <c r="C397" s="1" t="s">
        <v>1069</v>
      </c>
      <c r="D397" s="3" t="str">
        <f>$Q$1</f>
        <v>LEFT:80</v>
      </c>
      <c r="E397" s="3" t="s">
        <v>1069</v>
      </c>
      <c r="F397" s="3" t="str">
        <f t="shared" ref="F397:J397" si="74">$R$1</f>
        <v>LEFT:100</v>
      </c>
      <c r="G397" s="3" t="s">
        <v>1069</v>
      </c>
      <c r="H397" s="3" t="str">
        <f t="shared" si="74"/>
        <v>LEFT:100</v>
      </c>
      <c r="I397" s="3" t="s">
        <v>1069</v>
      </c>
      <c r="J397" s="3" t="str">
        <f t="shared" si="74"/>
        <v>LEFT:100</v>
      </c>
      <c r="K397" s="3" t="s">
        <v>1069</v>
      </c>
      <c r="L397" s="3" t="str">
        <f>$R$1</f>
        <v>LEFT:100</v>
      </c>
      <c r="M397" s="3" t="s">
        <v>1069</v>
      </c>
      <c r="N397" s="3" t="str">
        <f>$R$1</f>
        <v>LEFT:100</v>
      </c>
      <c r="O397" s="1" t="s">
        <v>1069</v>
      </c>
      <c r="P397" s="1" t="s">
        <v>1070</v>
      </c>
      <c r="Q397" s="14" t="s">
        <v>0</v>
      </c>
      <c r="R397" s="10" t="str">
        <f>INDEX(AF:AF,W395+1)</f>
        <v>無色</v>
      </c>
      <c r="S397" s="15" t="s">
        <v>1</v>
      </c>
      <c r="T397" s="10">
        <f>INDEX(AG:AG,W395+1)</f>
        <v>0</v>
      </c>
      <c r="U397" s="15" t="s">
        <v>2</v>
      </c>
      <c r="V397" s="10">
        <f>INDEX(AI:AI,W395+1)</f>
        <v>0</v>
      </c>
      <c r="W397" s="16"/>
      <c r="X397" s="10">
        <f>INDEX(AQ:AQ,W395+1)</f>
        <v>0</v>
      </c>
      <c r="Y397" s="28"/>
      <c r="Z397" s="28"/>
      <c r="AA397" s="29"/>
      <c r="AC397" s="11"/>
      <c r="AD397" s="11"/>
      <c r="BF397" s="9" t="s">
        <v>1049</v>
      </c>
    </row>
    <row r="398" spans="1:58">
      <c r="A398" s="1" t="str">
        <f t="shared" si="73"/>
        <v>|色|無色|レアリティ||マナコスト||</v>
      </c>
      <c r="B398" s="1" t="s">
        <v>1049</v>
      </c>
      <c r="C398" s="1" t="s">
        <v>1069</v>
      </c>
      <c r="D398" s="4" t="s">
        <v>0</v>
      </c>
      <c r="E398" s="1" t="s">
        <v>1069</v>
      </c>
      <c r="F398" s="1" t="str">
        <f>IF(R397=0,"",R397)</f>
        <v>無色</v>
      </c>
      <c r="G398" s="1" t="s">
        <v>1069</v>
      </c>
      <c r="H398" s="4" t="s">
        <v>1073</v>
      </c>
      <c r="I398" s="1" t="s">
        <v>1069</v>
      </c>
      <c r="J398" s="1" t="str">
        <f>IF(T397=0,"",T397)</f>
        <v/>
      </c>
      <c r="K398" s="1" t="s">
        <v>1069</v>
      </c>
      <c r="L398" s="4" t="s">
        <v>1074</v>
      </c>
      <c r="M398" s="1" t="s">
        <v>1069</v>
      </c>
      <c r="N398" s="1" t="str">
        <f>IF(V397=0,"",V397)</f>
        <v/>
      </c>
      <c r="O398" s="1" t="s">
        <v>1069</v>
      </c>
      <c r="Q398" s="9" t="s">
        <v>5</v>
      </c>
      <c r="R398" s="10">
        <f>INDEX(AL:AL,W395+1)</f>
        <v>0</v>
      </c>
      <c r="S398" s="15" t="s">
        <v>1075</v>
      </c>
      <c r="T398" s="10">
        <f>INDEX(AN:AN,W395+1)</f>
        <v>0</v>
      </c>
      <c r="U398" s="10">
        <f>INDEX(AO:AO,W395+1)</f>
        <v>0</v>
      </c>
      <c r="V398" s="10">
        <f>INDEX(AP:AP,W395+1)</f>
        <v>0</v>
      </c>
      <c r="W398" s="16"/>
      <c r="X398" s="10" t="str">
        <f>INDEX(AZ:AZ,W395+1)</f>
        <v/>
      </c>
      <c r="Y398" s="10" t="str">
        <f>INDEX(BA:BA,W395+1)</f>
        <v/>
      </c>
      <c r="Z398" s="10" t="str">
        <f>INDEX(BB:BB,W395+1)</f>
        <v/>
      </c>
      <c r="AA398" s="10">
        <f>INDEX(BC:BC,W395+1)</f>
        <v>0</v>
      </c>
      <c r="AC398" s="28"/>
      <c r="AD398" s="28"/>
      <c r="BF398" s="9" t="s">
        <v>1049</v>
      </c>
    </row>
    <row r="399" spans="1:58">
      <c r="A399" s="1" t="str">
        <f t="shared" si="73"/>
        <v>|種別||サブタイプ||||</v>
      </c>
      <c r="B399" s="1" t="s">
        <v>1049</v>
      </c>
      <c r="C399" s="1" t="s">
        <v>1069</v>
      </c>
      <c r="D399" s="4" t="s">
        <v>5</v>
      </c>
      <c r="E399" s="1" t="s">
        <v>1069</v>
      </c>
      <c r="F399" s="1" t="str">
        <f>IF(R398=0,"",R398)</f>
        <v/>
      </c>
      <c r="G399" s="1" t="s">
        <v>1069</v>
      </c>
      <c r="H399" s="4" t="s">
        <v>1078</v>
      </c>
      <c r="I399" s="1" t="s">
        <v>1069</v>
      </c>
      <c r="J399" s="1" t="str">
        <f>IF(T398=0,"",T398)</f>
        <v/>
      </c>
      <c r="K399" s="1" t="s">
        <v>1069</v>
      </c>
      <c r="L399" s="1" t="str">
        <f>IF(U398=0,"",U398)</f>
        <v/>
      </c>
      <c r="M399" s="1" t="s">
        <v>1069</v>
      </c>
      <c r="N399" s="1" t="str">
        <f>IF(V398=0,"",V398)</f>
        <v/>
      </c>
      <c r="O399" s="1" t="s">
        <v>1069</v>
      </c>
      <c r="Q399" s="9" t="s">
        <v>1079</v>
      </c>
      <c r="R399" s="10" t="str">
        <f>INDEX(BD:BD,W395+1)</f>
        <v/>
      </c>
      <c r="S399" s="11"/>
      <c r="T399" s="11"/>
      <c r="U399" s="11"/>
      <c r="V399" s="12"/>
      <c r="W399" s="16"/>
      <c r="X399" s="8"/>
      <c r="Y399" s="8"/>
      <c r="Z399" s="8"/>
      <c r="AA399" s="30"/>
      <c r="AC399" s="28"/>
      <c r="AD399" s="28"/>
      <c r="BF399" s="9" t="s">
        <v>1049</v>
      </c>
    </row>
    <row r="400" spans="1:58">
      <c r="A400" s="1" t="str">
        <f t="shared" si="73"/>
        <v>|テキスト|&gt;|&gt;|&gt;|&gt;||</v>
      </c>
      <c r="B400" s="1" t="s">
        <v>1049</v>
      </c>
      <c r="C400" s="1" t="s">
        <v>1069</v>
      </c>
      <c r="D400" s="4" t="s">
        <v>1079</v>
      </c>
      <c r="E400" s="1" t="s">
        <v>1069</v>
      </c>
      <c r="F400" s="4" t="s">
        <v>1083</v>
      </c>
      <c r="G400" s="1" t="s">
        <v>1069</v>
      </c>
      <c r="H400" s="4" t="s">
        <v>1083</v>
      </c>
      <c r="I400" s="1" t="s">
        <v>1069</v>
      </c>
      <c r="J400" s="4" t="s">
        <v>1083</v>
      </c>
      <c r="K400" s="1" t="s">
        <v>1069</v>
      </c>
      <c r="L400" s="4" t="s">
        <v>1083</v>
      </c>
      <c r="M400" s="1" t="s">
        <v>1069</v>
      </c>
      <c r="N400" s="1" t="str">
        <f>IF(R399=0,"",R399)</f>
        <v/>
      </c>
      <c r="O400" s="1" t="s">
        <v>1069</v>
      </c>
      <c r="Q400" s="14" t="s">
        <v>21</v>
      </c>
      <c r="R400" s="10" t="str">
        <f>INDEX(BE:BE,W395+1)</f>
        <v/>
      </c>
      <c r="S400" s="11" t="s">
        <v>1173</v>
      </c>
      <c r="T400" s="10" t="str">
        <f>IF(X400="","",X400&amp;IF(Y400="",""," "&amp;Y400)&amp;IF(Z400="",""," "&amp;Z400)&amp;IF(AA400="",""," "&amp;AA400))</f>
        <v/>
      </c>
      <c r="U400" s="11"/>
      <c r="V400" s="12"/>
      <c r="W400" s="16" t="s">
        <v>1084</v>
      </c>
      <c r="X400" s="9" t="str">
        <f t="shared" ref="X400:AA400" si="75">IF(ISERROR(IF(LEN(X399)&gt;1,X399,VLOOKUP(X398,$AC:$AD,2,FALSE))),"",IF(LEN(X399)&gt;1,X399,VLOOKUP(X398,$AC:$AD,2,FALSE)))</f>
        <v/>
      </c>
      <c r="Y400" s="9" t="str">
        <f t="shared" si="75"/>
        <v/>
      </c>
      <c r="Z400" s="9" t="str">
        <f t="shared" si="75"/>
        <v/>
      </c>
      <c r="AA400" s="9" t="str">
        <f t="shared" si="75"/>
        <v> </v>
      </c>
      <c r="AC400" s="28"/>
      <c r="AD400" s="28"/>
      <c r="BF400" s="9" t="s">
        <v>1049</v>
      </c>
    </row>
    <row r="401" spans="1:58">
      <c r="A401" s="1" t="str">
        <f t="shared" si="73"/>
        <v>|英テキスト|&gt;|&gt;|&gt;|&gt;||</v>
      </c>
      <c r="B401" s="1" t="s">
        <v>1049</v>
      </c>
      <c r="C401" s="1" t="s">
        <v>1069</v>
      </c>
      <c r="D401" s="4" t="s">
        <v>1087</v>
      </c>
      <c r="E401" s="1" t="s">
        <v>1069</v>
      </c>
      <c r="F401" s="4" t="s">
        <v>1083</v>
      </c>
      <c r="G401" s="1" t="s">
        <v>1069</v>
      </c>
      <c r="H401" s="4" t="s">
        <v>1083</v>
      </c>
      <c r="I401" s="1" t="s">
        <v>1069</v>
      </c>
      <c r="J401" s="4" t="s">
        <v>1083</v>
      </c>
      <c r="K401" s="1" t="s">
        <v>1069</v>
      </c>
      <c r="L401" s="4" t="s">
        <v>1083</v>
      </c>
      <c r="M401" s="1" t="s">
        <v>1069</v>
      </c>
      <c r="N401" s="1" t="str">
        <f>IF(T400="","",T400&amp;"&amp;br;")&amp;IF(R400=0,"",R400)</f>
        <v/>
      </c>
      <c r="O401" s="1" t="s">
        <v>1069</v>
      </c>
      <c r="Q401" s="9" t="s">
        <v>12</v>
      </c>
      <c r="R401" s="10">
        <f>IF(INDEX(AX:AX,W395+1)="",0,INDEX(AX:AX,W395+1)&amp;"/"&amp;INDEX(AY:AY,W395+1))</f>
        <v>0</v>
      </c>
      <c r="S401" s="11"/>
      <c r="T401" s="11"/>
      <c r="U401" s="11"/>
      <c r="V401" s="12"/>
      <c r="W401" s="16"/>
      <c r="X401" s="9"/>
      <c r="Y401" s="28"/>
      <c r="Z401" s="28"/>
      <c r="AA401" s="29"/>
      <c r="AC401" s="28"/>
      <c r="AD401" s="28"/>
      <c r="BF401" s="9" t="s">
        <v>1049</v>
      </c>
    </row>
    <row r="402" spans="1:58">
      <c r="A402" s="1" t="str">
        <f t="shared" si="73"/>
        <v>|PT|&gt;||シールド数|&gt;||</v>
      </c>
      <c r="B402" s="1" t="s">
        <v>1049</v>
      </c>
      <c r="C402" s="1" t="s">
        <v>1069</v>
      </c>
      <c r="D402" s="1" t="s">
        <v>12</v>
      </c>
      <c r="E402" s="1" t="s">
        <v>1069</v>
      </c>
      <c r="F402" s="1" t="s">
        <v>1083</v>
      </c>
      <c r="G402" s="1" t="s">
        <v>1069</v>
      </c>
      <c r="H402" s="1" t="str">
        <f>IF(R401=0,"",R401)</f>
        <v/>
      </c>
      <c r="I402" s="1" t="s">
        <v>1069</v>
      </c>
      <c r="J402" s="1" t="s">
        <v>1092</v>
      </c>
      <c r="K402" s="1" t="s">
        <v>1069</v>
      </c>
      <c r="L402" s="1" t="s">
        <v>1083</v>
      </c>
      <c r="M402" s="1" t="s">
        <v>1069</v>
      </c>
      <c r="N402" s="1" t="str">
        <f>IF(R402=0,"",R402)</f>
        <v/>
      </c>
      <c r="O402" s="1" t="s">
        <v>1069</v>
      </c>
      <c r="Q402" s="17" t="s">
        <v>13</v>
      </c>
      <c r="R402" s="10">
        <f>INDEX(AW:AW,W395+1)</f>
        <v>0</v>
      </c>
      <c r="S402" s="18"/>
      <c r="T402" s="18"/>
      <c r="U402" s="18"/>
      <c r="V402" s="19"/>
      <c r="W402" s="20"/>
      <c r="X402" s="21"/>
      <c r="Y402" s="31"/>
      <c r="Z402" s="31"/>
      <c r="AA402" s="32"/>
      <c r="BF402" s="9" t="s">
        <v>1049</v>
      </c>
    </row>
    <row r="403" spans="1:58">
      <c r="A403" s="1" t="str">
        <f t="shared" si="73"/>
        <v>&amp;br;&amp;br;</v>
      </c>
      <c r="B403" s="1" t="s">
        <v>1049</v>
      </c>
      <c r="C403" s="1" t="s">
        <v>1097</v>
      </c>
      <c r="R403" s="1"/>
      <c r="S403" s="1"/>
      <c r="T403" s="1"/>
      <c r="U403" s="1"/>
      <c r="V403" s="1"/>
      <c r="BF403" s="9" t="s">
        <v>1049</v>
      </c>
    </row>
    <row r="404" spans="1:58">
      <c r="A404" s="1" t="str">
        <f t="shared" si="73"/>
        <v>#back(text=戻る,left)</v>
      </c>
      <c r="B404" s="1" t="s">
        <v>1049</v>
      </c>
      <c r="C404" s="1" t="s">
        <v>1100</v>
      </c>
      <c r="R404" s="1"/>
      <c r="S404" s="1"/>
      <c r="T404" s="1"/>
      <c r="U404" s="1"/>
      <c r="V404" s="1"/>
      <c r="BF404" s="9" t="s">
        <v>1049</v>
      </c>
    </row>
    <row r="405" spans="1:58">
      <c r="A405" s="1" t="str">
        <f t="shared" si="73"/>
        <v>&amp;br;</v>
      </c>
      <c r="B405" s="1" t="s">
        <v>1049</v>
      </c>
      <c r="C405" s="1" t="s">
        <v>1048</v>
      </c>
      <c r="R405" s="1"/>
      <c r="S405" s="1"/>
      <c r="T405" s="1"/>
      <c r="U405" s="1"/>
      <c r="V405" s="1"/>
      <c r="BF405" s="9" t="s">
        <v>1049</v>
      </c>
    </row>
    <row r="406" spans="1:58">
      <c r="A406" s="1" t="str">
        <f t="shared" si="73"/>
        <v>#comment(above,nsize=[15],size=[30],num=[10])</v>
      </c>
      <c r="B406" s="1" t="s">
        <v>1049</v>
      </c>
      <c r="C406" s="1" t="s">
        <v>1108</v>
      </c>
      <c r="R406" s="1"/>
      <c r="S406" s="1"/>
      <c r="T406" s="1"/>
      <c r="U406" s="1"/>
      <c r="V406" s="1"/>
      <c r="BF406" s="9" t="s">
        <v>1049</v>
      </c>
    </row>
    <row r="407" spans="1:58">
      <c r="A407" s="1" t="str">
        <f t="shared" si="73"/>
        <v>&amp;br;&amp;br;</v>
      </c>
      <c r="B407" s="1" t="s">
        <v>1049</v>
      </c>
      <c r="C407" s="1" t="s">
        <v>1097</v>
      </c>
      <c r="R407" s="1"/>
      <c r="S407" s="1"/>
      <c r="T407" s="1"/>
      <c r="U407" s="1"/>
      <c r="V407" s="1"/>
      <c r="AC407" s="28"/>
      <c r="AD407" s="28"/>
      <c r="BF407" s="9" t="s">
        <v>1049</v>
      </c>
    </row>
    <row r="408" spans="1:58">
      <c r="A408" s="1" t="str">
        <f t="shared" si="73"/>
        <v/>
      </c>
      <c r="B408" s="1" t="s">
        <v>1049</v>
      </c>
      <c r="Q408" s="5"/>
      <c r="R408" s="6"/>
      <c r="S408" s="6"/>
      <c r="T408" s="6"/>
      <c r="U408" s="6"/>
      <c r="V408" s="7"/>
      <c r="W408" s="8">
        <v>32</v>
      </c>
      <c r="X408" s="5"/>
      <c r="Y408" s="26"/>
      <c r="Z408" s="26"/>
      <c r="AA408" s="27"/>
      <c r="AC408" s="28"/>
      <c r="AD408" s="28"/>
      <c r="BF408" s="9" t="s">
        <v>1049</v>
      </c>
    </row>
    <row r="409" spans="1:58">
      <c r="A409" s="1" t="str">
        <f t="shared" si="73"/>
        <v>*0/0</v>
      </c>
      <c r="B409" s="1" t="s">
        <v>1049</v>
      </c>
      <c r="C409" s="1" t="str">
        <f>"*"&amp;R409&amp;"/"&amp;T409</f>
        <v>*0/0</v>
      </c>
      <c r="Q409" s="9" t="s">
        <v>3</v>
      </c>
      <c r="R409" s="10">
        <f>INDEX(AJ:AJ,W408+1)</f>
        <v>0</v>
      </c>
      <c r="S409" s="11" t="s">
        <v>4</v>
      </c>
      <c r="T409" s="10">
        <f>INDEX(AK:AK,W408+1)</f>
        <v>0</v>
      </c>
      <c r="U409" s="11"/>
      <c r="V409" s="12"/>
      <c r="W409" s="13"/>
      <c r="X409" s="9"/>
      <c r="Y409" s="28"/>
      <c r="Z409" s="28"/>
      <c r="AA409" s="29"/>
      <c r="AC409" s="28"/>
      <c r="AD409" s="28"/>
      <c r="BF409" s="9" t="s">
        <v>1049</v>
      </c>
    </row>
    <row r="410" spans="1:58">
      <c r="A410" s="1" t="str">
        <f t="shared" si="73"/>
        <v>|LEFT:80|LEFT:100|LEFT:100|LEFT:100|LEFT:100|LEFT:100|c</v>
      </c>
      <c r="B410" s="1" t="s">
        <v>1049</v>
      </c>
      <c r="C410" s="1" t="s">
        <v>1069</v>
      </c>
      <c r="D410" s="3" t="str">
        <f>$Q$1</f>
        <v>LEFT:80</v>
      </c>
      <c r="E410" s="3" t="s">
        <v>1069</v>
      </c>
      <c r="F410" s="3" t="str">
        <f t="shared" ref="F410:J410" si="76">$R$1</f>
        <v>LEFT:100</v>
      </c>
      <c r="G410" s="3" t="s">
        <v>1069</v>
      </c>
      <c r="H410" s="3" t="str">
        <f t="shared" si="76"/>
        <v>LEFT:100</v>
      </c>
      <c r="I410" s="3" t="s">
        <v>1069</v>
      </c>
      <c r="J410" s="3" t="str">
        <f t="shared" si="76"/>
        <v>LEFT:100</v>
      </c>
      <c r="K410" s="3" t="s">
        <v>1069</v>
      </c>
      <c r="L410" s="3" t="str">
        <f>$R$1</f>
        <v>LEFT:100</v>
      </c>
      <c r="M410" s="3" t="s">
        <v>1069</v>
      </c>
      <c r="N410" s="3" t="str">
        <f>$R$1</f>
        <v>LEFT:100</v>
      </c>
      <c r="O410" s="1" t="s">
        <v>1069</v>
      </c>
      <c r="P410" s="1" t="s">
        <v>1070</v>
      </c>
      <c r="Q410" s="14" t="s">
        <v>0</v>
      </c>
      <c r="R410" s="10" t="str">
        <f>INDEX(AF:AF,W408+1)</f>
        <v>無色</v>
      </c>
      <c r="S410" s="15" t="s">
        <v>1</v>
      </c>
      <c r="T410" s="10">
        <f>INDEX(AG:AG,W408+1)</f>
        <v>0</v>
      </c>
      <c r="U410" s="15" t="s">
        <v>2</v>
      </c>
      <c r="V410" s="10">
        <f>INDEX(AI:AI,W408+1)</f>
        <v>0</v>
      </c>
      <c r="W410" s="16"/>
      <c r="X410" s="10">
        <f>INDEX(AQ:AQ,W408+1)</f>
        <v>0</v>
      </c>
      <c r="Y410" s="28"/>
      <c r="Z410" s="28"/>
      <c r="AA410" s="29"/>
      <c r="AC410" s="11"/>
      <c r="AD410" s="11"/>
      <c r="BF410" s="9" t="s">
        <v>1049</v>
      </c>
    </row>
    <row r="411" spans="1:58">
      <c r="A411" s="1" t="str">
        <f t="shared" si="73"/>
        <v>|色|無色|レアリティ||マナコスト||</v>
      </c>
      <c r="B411" s="1" t="s">
        <v>1049</v>
      </c>
      <c r="C411" s="1" t="s">
        <v>1069</v>
      </c>
      <c r="D411" s="4" t="s">
        <v>0</v>
      </c>
      <c r="E411" s="1" t="s">
        <v>1069</v>
      </c>
      <c r="F411" s="1" t="str">
        <f>IF(R410=0,"",R410)</f>
        <v>無色</v>
      </c>
      <c r="G411" s="1" t="s">
        <v>1069</v>
      </c>
      <c r="H411" s="4" t="s">
        <v>1073</v>
      </c>
      <c r="I411" s="1" t="s">
        <v>1069</v>
      </c>
      <c r="J411" s="1" t="str">
        <f>IF(T410=0,"",T410)</f>
        <v/>
      </c>
      <c r="K411" s="1" t="s">
        <v>1069</v>
      </c>
      <c r="L411" s="4" t="s">
        <v>1074</v>
      </c>
      <c r="M411" s="1" t="s">
        <v>1069</v>
      </c>
      <c r="N411" s="1" t="str">
        <f>IF(V410=0,"",V410)</f>
        <v/>
      </c>
      <c r="O411" s="1" t="s">
        <v>1069</v>
      </c>
      <c r="Q411" s="9" t="s">
        <v>5</v>
      </c>
      <c r="R411" s="10">
        <f>INDEX(AL:AL,W408+1)</f>
        <v>0</v>
      </c>
      <c r="S411" s="15" t="s">
        <v>1075</v>
      </c>
      <c r="T411" s="10">
        <f>INDEX(AN:AN,W408+1)</f>
        <v>0</v>
      </c>
      <c r="U411" s="10">
        <f>INDEX(AO:AO,W408+1)</f>
        <v>0</v>
      </c>
      <c r="V411" s="10">
        <f>INDEX(AP:AP,W408+1)</f>
        <v>0</v>
      </c>
      <c r="W411" s="16"/>
      <c r="X411" s="10" t="str">
        <f>INDEX(AZ:AZ,W408+1)</f>
        <v/>
      </c>
      <c r="Y411" s="10" t="str">
        <f>INDEX(BA:BA,W408+1)</f>
        <v/>
      </c>
      <c r="Z411" s="10" t="str">
        <f>INDEX(BB:BB,W408+1)</f>
        <v/>
      </c>
      <c r="AA411" s="10">
        <f>INDEX(BC:BC,W408+1)</f>
        <v>0</v>
      </c>
      <c r="AC411" s="28"/>
      <c r="AD411" s="28"/>
      <c r="BF411" s="9" t="s">
        <v>1049</v>
      </c>
    </row>
    <row r="412" spans="1:58">
      <c r="A412" s="1" t="str">
        <f t="shared" si="73"/>
        <v>|種別||サブタイプ||||</v>
      </c>
      <c r="B412" s="1" t="s">
        <v>1049</v>
      </c>
      <c r="C412" s="1" t="s">
        <v>1069</v>
      </c>
      <c r="D412" s="4" t="s">
        <v>5</v>
      </c>
      <c r="E412" s="1" t="s">
        <v>1069</v>
      </c>
      <c r="F412" s="1" t="str">
        <f>IF(R411=0,"",R411)</f>
        <v/>
      </c>
      <c r="G412" s="1" t="s">
        <v>1069</v>
      </c>
      <c r="H412" s="4" t="s">
        <v>1078</v>
      </c>
      <c r="I412" s="1" t="s">
        <v>1069</v>
      </c>
      <c r="J412" s="1" t="str">
        <f>IF(T411=0,"",T411)</f>
        <v/>
      </c>
      <c r="K412" s="1" t="s">
        <v>1069</v>
      </c>
      <c r="L412" s="1" t="str">
        <f>IF(U411=0,"",U411)</f>
        <v/>
      </c>
      <c r="M412" s="1" t="s">
        <v>1069</v>
      </c>
      <c r="N412" s="1" t="str">
        <f>IF(V411=0,"",V411)</f>
        <v/>
      </c>
      <c r="O412" s="1" t="s">
        <v>1069</v>
      </c>
      <c r="Q412" s="9" t="s">
        <v>1079</v>
      </c>
      <c r="R412" s="10" t="str">
        <f>INDEX(BD:BD,W408+1)</f>
        <v/>
      </c>
      <c r="S412" s="11"/>
      <c r="T412" s="11"/>
      <c r="U412" s="11"/>
      <c r="V412" s="12"/>
      <c r="W412" s="16"/>
      <c r="X412" s="8"/>
      <c r="Y412" s="8"/>
      <c r="Z412" s="8"/>
      <c r="AA412" s="30"/>
      <c r="AC412" s="28"/>
      <c r="AD412" s="28"/>
      <c r="BF412" s="9" t="s">
        <v>1049</v>
      </c>
    </row>
    <row r="413" spans="1:58">
      <c r="A413" s="1" t="str">
        <f t="shared" si="73"/>
        <v>|テキスト|&gt;|&gt;|&gt;|&gt;||</v>
      </c>
      <c r="B413" s="1" t="s">
        <v>1049</v>
      </c>
      <c r="C413" s="1" t="s">
        <v>1069</v>
      </c>
      <c r="D413" s="4" t="s">
        <v>1079</v>
      </c>
      <c r="E413" s="1" t="s">
        <v>1069</v>
      </c>
      <c r="F413" s="4" t="s">
        <v>1083</v>
      </c>
      <c r="G413" s="1" t="s">
        <v>1069</v>
      </c>
      <c r="H413" s="4" t="s">
        <v>1083</v>
      </c>
      <c r="I413" s="1" t="s">
        <v>1069</v>
      </c>
      <c r="J413" s="4" t="s">
        <v>1083</v>
      </c>
      <c r="K413" s="1" t="s">
        <v>1069</v>
      </c>
      <c r="L413" s="4" t="s">
        <v>1083</v>
      </c>
      <c r="M413" s="1" t="s">
        <v>1069</v>
      </c>
      <c r="N413" s="1" t="str">
        <f>IF(R412=0,"",R412)</f>
        <v/>
      </c>
      <c r="O413" s="1" t="s">
        <v>1069</v>
      </c>
      <c r="Q413" s="14" t="s">
        <v>21</v>
      </c>
      <c r="R413" s="10" t="str">
        <f>INDEX(BE:BE,W408+1)</f>
        <v/>
      </c>
      <c r="S413" s="11" t="s">
        <v>1173</v>
      </c>
      <c r="T413" s="10" t="str">
        <f>IF(X413="","",X413&amp;IF(Y413="",""," "&amp;Y413)&amp;IF(Z413="",""," "&amp;Z413)&amp;IF(AA413="",""," "&amp;AA413))</f>
        <v/>
      </c>
      <c r="U413" s="11"/>
      <c r="V413" s="12"/>
      <c r="W413" s="16" t="s">
        <v>1084</v>
      </c>
      <c r="X413" s="9" t="str">
        <f t="shared" ref="X413:AA413" si="77">IF(ISERROR(IF(LEN(X412)&gt;1,X412,VLOOKUP(X411,$AC:$AD,2,FALSE))),"",IF(LEN(X412)&gt;1,X412,VLOOKUP(X411,$AC:$AD,2,FALSE)))</f>
        <v/>
      </c>
      <c r="Y413" s="9" t="str">
        <f t="shared" si="77"/>
        <v/>
      </c>
      <c r="Z413" s="9" t="str">
        <f t="shared" si="77"/>
        <v/>
      </c>
      <c r="AA413" s="9" t="str">
        <f t="shared" si="77"/>
        <v> </v>
      </c>
      <c r="AC413" s="28"/>
      <c r="AD413" s="28"/>
      <c r="BF413" s="9" t="s">
        <v>1049</v>
      </c>
    </row>
    <row r="414" spans="1:58">
      <c r="A414" s="1" t="str">
        <f t="shared" si="73"/>
        <v>|英テキスト|&gt;|&gt;|&gt;|&gt;||</v>
      </c>
      <c r="B414" s="1" t="s">
        <v>1049</v>
      </c>
      <c r="C414" s="1" t="s">
        <v>1069</v>
      </c>
      <c r="D414" s="4" t="s">
        <v>1087</v>
      </c>
      <c r="E414" s="1" t="s">
        <v>1069</v>
      </c>
      <c r="F414" s="4" t="s">
        <v>1083</v>
      </c>
      <c r="G414" s="1" t="s">
        <v>1069</v>
      </c>
      <c r="H414" s="4" t="s">
        <v>1083</v>
      </c>
      <c r="I414" s="1" t="s">
        <v>1069</v>
      </c>
      <c r="J414" s="4" t="s">
        <v>1083</v>
      </c>
      <c r="K414" s="1" t="s">
        <v>1069</v>
      </c>
      <c r="L414" s="4" t="s">
        <v>1083</v>
      </c>
      <c r="M414" s="1" t="s">
        <v>1069</v>
      </c>
      <c r="N414" s="1" t="str">
        <f>IF(T413="","",T413&amp;"&amp;br;")&amp;IF(R413=0,"",R413)</f>
        <v/>
      </c>
      <c r="O414" s="1" t="s">
        <v>1069</v>
      </c>
      <c r="Q414" s="9" t="s">
        <v>12</v>
      </c>
      <c r="R414" s="10">
        <f>IF(INDEX(AX:AX,W408+1)="",0,INDEX(AX:AX,W408+1)&amp;"/"&amp;INDEX(AY:AY,W408+1))</f>
        <v>0</v>
      </c>
      <c r="S414" s="11"/>
      <c r="T414" s="11"/>
      <c r="U414" s="11"/>
      <c r="V414" s="12"/>
      <c r="W414" s="16"/>
      <c r="X414" s="9"/>
      <c r="Y414" s="28"/>
      <c r="Z414" s="28"/>
      <c r="AA414" s="29"/>
      <c r="AC414" s="28"/>
      <c r="AD414" s="28"/>
      <c r="BF414" s="9" t="s">
        <v>1049</v>
      </c>
    </row>
    <row r="415" spans="1:58">
      <c r="A415" s="1" t="str">
        <f t="shared" si="73"/>
        <v>|PT|&gt;||シールド数|&gt;||</v>
      </c>
      <c r="B415" s="1" t="s">
        <v>1049</v>
      </c>
      <c r="C415" s="1" t="s">
        <v>1069</v>
      </c>
      <c r="D415" s="1" t="s">
        <v>12</v>
      </c>
      <c r="E415" s="1" t="s">
        <v>1069</v>
      </c>
      <c r="F415" s="1" t="s">
        <v>1083</v>
      </c>
      <c r="G415" s="1" t="s">
        <v>1069</v>
      </c>
      <c r="H415" s="1" t="str">
        <f>IF(R414=0,"",R414)</f>
        <v/>
      </c>
      <c r="I415" s="1" t="s">
        <v>1069</v>
      </c>
      <c r="J415" s="1" t="s">
        <v>1092</v>
      </c>
      <c r="K415" s="1" t="s">
        <v>1069</v>
      </c>
      <c r="L415" s="1" t="s">
        <v>1083</v>
      </c>
      <c r="M415" s="1" t="s">
        <v>1069</v>
      </c>
      <c r="N415" s="1" t="str">
        <f>IF(R415=0,"",R415)</f>
        <v/>
      </c>
      <c r="O415" s="1" t="s">
        <v>1069</v>
      </c>
      <c r="Q415" s="17" t="s">
        <v>13</v>
      </c>
      <c r="R415" s="10">
        <f>INDEX(AW:AW,W408+1)</f>
        <v>0</v>
      </c>
      <c r="S415" s="18"/>
      <c r="T415" s="18"/>
      <c r="U415" s="18"/>
      <c r="V415" s="19"/>
      <c r="W415" s="20"/>
      <c r="X415" s="21"/>
      <c r="Y415" s="31"/>
      <c r="Z415" s="31"/>
      <c r="AA415" s="32"/>
      <c r="BF415" s="9" t="s">
        <v>1049</v>
      </c>
    </row>
    <row r="416" spans="1:58">
      <c r="A416" s="1" t="str">
        <f t="shared" si="73"/>
        <v>&amp;br;&amp;br;</v>
      </c>
      <c r="B416" s="1" t="s">
        <v>1049</v>
      </c>
      <c r="C416" s="1" t="s">
        <v>1097</v>
      </c>
      <c r="R416" s="1"/>
      <c r="S416" s="1"/>
      <c r="T416" s="1"/>
      <c r="U416" s="1"/>
      <c r="V416" s="1"/>
      <c r="BF416" s="9" t="s">
        <v>1049</v>
      </c>
    </row>
    <row r="417" spans="1:58">
      <c r="A417" s="1" t="str">
        <f t="shared" si="73"/>
        <v>#back(text=戻る,left)</v>
      </c>
      <c r="B417" s="1" t="s">
        <v>1049</v>
      </c>
      <c r="C417" s="1" t="s">
        <v>1100</v>
      </c>
      <c r="R417" s="1"/>
      <c r="S417" s="1"/>
      <c r="T417" s="1"/>
      <c r="U417" s="1"/>
      <c r="V417" s="1"/>
      <c r="BF417" s="9" t="s">
        <v>1049</v>
      </c>
    </row>
    <row r="418" spans="1:58">
      <c r="A418" s="1" t="str">
        <f t="shared" si="73"/>
        <v>&amp;br;</v>
      </c>
      <c r="B418" s="1" t="s">
        <v>1049</v>
      </c>
      <c r="C418" s="1" t="s">
        <v>1048</v>
      </c>
      <c r="R418" s="1"/>
      <c r="S418" s="1"/>
      <c r="T418" s="1"/>
      <c r="U418" s="1"/>
      <c r="V418" s="1"/>
      <c r="BF418" s="9" t="s">
        <v>1049</v>
      </c>
    </row>
    <row r="419" spans="1:58">
      <c r="A419" s="1" t="str">
        <f t="shared" si="73"/>
        <v>#comment(above,nsize=[15],size=[30],num=[10])</v>
      </c>
      <c r="B419" s="1" t="s">
        <v>1049</v>
      </c>
      <c r="C419" s="1" t="s">
        <v>1108</v>
      </c>
      <c r="R419" s="1"/>
      <c r="S419" s="1"/>
      <c r="T419" s="1"/>
      <c r="U419" s="1"/>
      <c r="V419" s="1"/>
      <c r="BF419" s="9" t="s">
        <v>1049</v>
      </c>
    </row>
    <row r="420" spans="1:58">
      <c r="A420" s="1" t="str">
        <f t="shared" si="73"/>
        <v>&amp;br;&amp;br;</v>
      </c>
      <c r="B420" s="1" t="s">
        <v>1049</v>
      </c>
      <c r="C420" s="1" t="s">
        <v>1097</v>
      </c>
      <c r="R420" s="1"/>
      <c r="S420" s="1"/>
      <c r="T420" s="1"/>
      <c r="U420" s="1"/>
      <c r="V420" s="1"/>
      <c r="AC420" s="28"/>
      <c r="AD420" s="28"/>
      <c r="BF420" s="9" t="s">
        <v>1049</v>
      </c>
    </row>
    <row r="421" spans="1:58">
      <c r="A421" s="1" t="str">
        <f t="shared" si="73"/>
        <v/>
      </c>
      <c r="B421" s="1" t="s">
        <v>1049</v>
      </c>
      <c r="Q421" s="5"/>
      <c r="R421" s="6"/>
      <c r="S421" s="6"/>
      <c r="T421" s="6"/>
      <c r="U421" s="6"/>
      <c r="V421" s="7"/>
      <c r="W421" s="8">
        <v>33</v>
      </c>
      <c r="X421" s="5"/>
      <c r="Y421" s="26"/>
      <c r="Z421" s="26"/>
      <c r="AA421" s="27"/>
      <c r="AC421" s="28"/>
      <c r="AD421" s="28"/>
      <c r="BF421" s="9" t="s">
        <v>1049</v>
      </c>
    </row>
    <row r="422" spans="1:58">
      <c r="A422" s="1" t="str">
        <f t="shared" si="73"/>
        <v>*0/0</v>
      </c>
      <c r="B422" s="1" t="s">
        <v>1049</v>
      </c>
      <c r="C422" s="1" t="str">
        <f>"*"&amp;R422&amp;"/"&amp;T422</f>
        <v>*0/0</v>
      </c>
      <c r="Q422" s="9" t="s">
        <v>3</v>
      </c>
      <c r="R422" s="10">
        <f>INDEX(AJ:AJ,W421+1)</f>
        <v>0</v>
      </c>
      <c r="S422" s="11" t="s">
        <v>4</v>
      </c>
      <c r="T422" s="10">
        <f>INDEX(AK:AK,W421+1)</f>
        <v>0</v>
      </c>
      <c r="U422" s="11"/>
      <c r="V422" s="12"/>
      <c r="W422" s="13"/>
      <c r="X422" s="9"/>
      <c r="Y422" s="28"/>
      <c r="Z422" s="28"/>
      <c r="AA422" s="29"/>
      <c r="AC422" s="28"/>
      <c r="AD422" s="28"/>
      <c r="BF422" s="9" t="s">
        <v>1049</v>
      </c>
    </row>
    <row r="423" spans="1:58">
      <c r="A423" s="1" t="str">
        <f t="shared" si="73"/>
        <v>|LEFT:80|LEFT:100|LEFT:100|LEFT:100|LEFT:100|LEFT:100|c</v>
      </c>
      <c r="B423" s="1" t="s">
        <v>1049</v>
      </c>
      <c r="C423" s="1" t="s">
        <v>1069</v>
      </c>
      <c r="D423" s="3" t="str">
        <f>$Q$1</f>
        <v>LEFT:80</v>
      </c>
      <c r="E423" s="3" t="s">
        <v>1069</v>
      </c>
      <c r="F423" s="3" t="str">
        <f t="shared" ref="F423:J423" si="78">$R$1</f>
        <v>LEFT:100</v>
      </c>
      <c r="G423" s="3" t="s">
        <v>1069</v>
      </c>
      <c r="H423" s="3" t="str">
        <f t="shared" si="78"/>
        <v>LEFT:100</v>
      </c>
      <c r="I423" s="3" t="s">
        <v>1069</v>
      </c>
      <c r="J423" s="3" t="str">
        <f t="shared" si="78"/>
        <v>LEFT:100</v>
      </c>
      <c r="K423" s="3" t="s">
        <v>1069</v>
      </c>
      <c r="L423" s="3" t="str">
        <f>$R$1</f>
        <v>LEFT:100</v>
      </c>
      <c r="M423" s="3" t="s">
        <v>1069</v>
      </c>
      <c r="N423" s="3" t="str">
        <f>$R$1</f>
        <v>LEFT:100</v>
      </c>
      <c r="O423" s="1" t="s">
        <v>1069</v>
      </c>
      <c r="P423" s="1" t="s">
        <v>1070</v>
      </c>
      <c r="Q423" s="14" t="s">
        <v>0</v>
      </c>
      <c r="R423" s="10" t="str">
        <f>INDEX(AF:AF,W421+1)</f>
        <v>無色</v>
      </c>
      <c r="S423" s="15" t="s">
        <v>1</v>
      </c>
      <c r="T423" s="10">
        <f>INDEX(AG:AG,W421+1)</f>
        <v>0</v>
      </c>
      <c r="U423" s="15" t="s">
        <v>2</v>
      </c>
      <c r="V423" s="10">
        <f>INDEX(AI:AI,W421+1)</f>
        <v>0</v>
      </c>
      <c r="W423" s="16"/>
      <c r="X423" s="10">
        <f>INDEX(AQ:AQ,W421+1)</f>
        <v>0</v>
      </c>
      <c r="Y423" s="28"/>
      <c r="Z423" s="28"/>
      <c r="AA423" s="29"/>
      <c r="AC423" s="11"/>
      <c r="AD423" s="11"/>
      <c r="BF423" s="9" t="s">
        <v>1049</v>
      </c>
    </row>
    <row r="424" spans="1:58">
      <c r="A424" s="1" t="str">
        <f t="shared" si="73"/>
        <v>|色|無色|レアリティ||マナコスト||</v>
      </c>
      <c r="B424" s="1" t="s">
        <v>1049</v>
      </c>
      <c r="C424" s="1" t="s">
        <v>1069</v>
      </c>
      <c r="D424" s="4" t="s">
        <v>0</v>
      </c>
      <c r="E424" s="1" t="s">
        <v>1069</v>
      </c>
      <c r="F424" s="1" t="str">
        <f>IF(R423=0,"",R423)</f>
        <v>無色</v>
      </c>
      <c r="G424" s="1" t="s">
        <v>1069</v>
      </c>
      <c r="H424" s="4" t="s">
        <v>1073</v>
      </c>
      <c r="I424" s="1" t="s">
        <v>1069</v>
      </c>
      <c r="J424" s="1" t="str">
        <f>IF(T423=0,"",T423)</f>
        <v/>
      </c>
      <c r="K424" s="1" t="s">
        <v>1069</v>
      </c>
      <c r="L424" s="4" t="s">
        <v>1074</v>
      </c>
      <c r="M424" s="1" t="s">
        <v>1069</v>
      </c>
      <c r="N424" s="1" t="str">
        <f>IF(V423=0,"",V423)</f>
        <v/>
      </c>
      <c r="O424" s="1" t="s">
        <v>1069</v>
      </c>
      <c r="Q424" s="9" t="s">
        <v>5</v>
      </c>
      <c r="R424" s="10">
        <f>INDEX(AL:AL,W421+1)</f>
        <v>0</v>
      </c>
      <c r="S424" s="15" t="s">
        <v>1075</v>
      </c>
      <c r="T424" s="10">
        <f>INDEX(AN:AN,W421+1)</f>
        <v>0</v>
      </c>
      <c r="U424" s="10">
        <f>INDEX(AO:AO,W421+1)</f>
        <v>0</v>
      </c>
      <c r="V424" s="10">
        <f>INDEX(AP:AP,W421+1)</f>
        <v>0</v>
      </c>
      <c r="W424" s="16"/>
      <c r="X424" s="10" t="str">
        <f>INDEX(AZ:AZ,W421+1)</f>
        <v/>
      </c>
      <c r="Y424" s="10" t="str">
        <f>INDEX(BA:BA,W421+1)</f>
        <v/>
      </c>
      <c r="Z424" s="10" t="str">
        <f>INDEX(BB:BB,W421+1)</f>
        <v/>
      </c>
      <c r="AA424" s="10">
        <f>INDEX(BC:BC,W421+1)</f>
        <v>0</v>
      </c>
      <c r="AC424" s="28"/>
      <c r="AD424" s="28"/>
      <c r="BF424" s="9" t="s">
        <v>1049</v>
      </c>
    </row>
    <row r="425" spans="1:58">
      <c r="A425" s="1" t="str">
        <f t="shared" si="73"/>
        <v>|種別||サブタイプ||||</v>
      </c>
      <c r="B425" s="1" t="s">
        <v>1049</v>
      </c>
      <c r="C425" s="1" t="s">
        <v>1069</v>
      </c>
      <c r="D425" s="4" t="s">
        <v>5</v>
      </c>
      <c r="E425" s="1" t="s">
        <v>1069</v>
      </c>
      <c r="F425" s="1" t="str">
        <f>IF(R424=0,"",R424)</f>
        <v/>
      </c>
      <c r="G425" s="1" t="s">
        <v>1069</v>
      </c>
      <c r="H425" s="4" t="s">
        <v>1078</v>
      </c>
      <c r="I425" s="1" t="s">
        <v>1069</v>
      </c>
      <c r="J425" s="1" t="str">
        <f>IF(T424=0,"",T424)</f>
        <v/>
      </c>
      <c r="K425" s="1" t="s">
        <v>1069</v>
      </c>
      <c r="L425" s="1" t="str">
        <f>IF(U424=0,"",U424)</f>
        <v/>
      </c>
      <c r="M425" s="1" t="s">
        <v>1069</v>
      </c>
      <c r="N425" s="1" t="str">
        <f>IF(V424=0,"",V424)</f>
        <v/>
      </c>
      <c r="O425" s="1" t="s">
        <v>1069</v>
      </c>
      <c r="Q425" s="9" t="s">
        <v>1079</v>
      </c>
      <c r="R425" s="10" t="str">
        <f>INDEX(BD:BD,W421+1)</f>
        <v/>
      </c>
      <c r="S425" s="11"/>
      <c r="T425" s="11"/>
      <c r="U425" s="11"/>
      <c r="V425" s="12"/>
      <c r="W425" s="16"/>
      <c r="X425" s="8"/>
      <c r="Y425" s="8"/>
      <c r="Z425" s="8"/>
      <c r="AA425" s="30"/>
      <c r="AC425" s="28"/>
      <c r="AD425" s="28"/>
      <c r="BF425" s="9" t="s">
        <v>1049</v>
      </c>
    </row>
    <row r="426" spans="1:58">
      <c r="A426" s="1" t="str">
        <f t="shared" si="73"/>
        <v>|テキスト|&gt;|&gt;|&gt;|&gt;||</v>
      </c>
      <c r="B426" s="1" t="s">
        <v>1049</v>
      </c>
      <c r="C426" s="1" t="s">
        <v>1069</v>
      </c>
      <c r="D426" s="4" t="s">
        <v>1079</v>
      </c>
      <c r="E426" s="1" t="s">
        <v>1069</v>
      </c>
      <c r="F426" s="4" t="s">
        <v>1083</v>
      </c>
      <c r="G426" s="1" t="s">
        <v>1069</v>
      </c>
      <c r="H426" s="4" t="s">
        <v>1083</v>
      </c>
      <c r="I426" s="1" t="s">
        <v>1069</v>
      </c>
      <c r="J426" s="4" t="s">
        <v>1083</v>
      </c>
      <c r="K426" s="1" t="s">
        <v>1069</v>
      </c>
      <c r="L426" s="4" t="s">
        <v>1083</v>
      </c>
      <c r="M426" s="1" t="s">
        <v>1069</v>
      </c>
      <c r="N426" s="1" t="str">
        <f>IF(R425=0,"",R425)</f>
        <v/>
      </c>
      <c r="O426" s="1" t="s">
        <v>1069</v>
      </c>
      <c r="Q426" s="14" t="s">
        <v>21</v>
      </c>
      <c r="R426" s="10" t="str">
        <f>INDEX(BE:BE,W421+1)</f>
        <v/>
      </c>
      <c r="S426" s="11" t="s">
        <v>1173</v>
      </c>
      <c r="T426" s="10" t="str">
        <f>IF(X426="","",X426&amp;IF(Y426="",""," "&amp;Y426)&amp;IF(Z426="",""," "&amp;Z426)&amp;IF(AA426="",""," "&amp;AA426))</f>
        <v/>
      </c>
      <c r="U426" s="11"/>
      <c r="V426" s="12"/>
      <c r="W426" s="16" t="s">
        <v>1084</v>
      </c>
      <c r="X426" s="9" t="str">
        <f t="shared" ref="X426:AA426" si="79">IF(ISERROR(IF(LEN(X425)&gt;1,X425,VLOOKUP(X424,$AC:$AD,2,FALSE))),"",IF(LEN(X425)&gt;1,X425,VLOOKUP(X424,$AC:$AD,2,FALSE)))</f>
        <v/>
      </c>
      <c r="Y426" s="9" t="str">
        <f t="shared" si="79"/>
        <v/>
      </c>
      <c r="Z426" s="9" t="str">
        <f t="shared" si="79"/>
        <v/>
      </c>
      <c r="AA426" s="9" t="str">
        <f t="shared" si="79"/>
        <v> </v>
      </c>
      <c r="AC426" s="28"/>
      <c r="AD426" s="28"/>
      <c r="BF426" s="9" t="s">
        <v>1049</v>
      </c>
    </row>
    <row r="427" spans="1:58">
      <c r="A427" s="1" t="str">
        <f t="shared" si="73"/>
        <v>|英テキスト|&gt;|&gt;|&gt;|&gt;||</v>
      </c>
      <c r="B427" s="1" t="s">
        <v>1049</v>
      </c>
      <c r="C427" s="1" t="s">
        <v>1069</v>
      </c>
      <c r="D427" s="4" t="s">
        <v>1087</v>
      </c>
      <c r="E427" s="1" t="s">
        <v>1069</v>
      </c>
      <c r="F427" s="4" t="s">
        <v>1083</v>
      </c>
      <c r="G427" s="1" t="s">
        <v>1069</v>
      </c>
      <c r="H427" s="4" t="s">
        <v>1083</v>
      </c>
      <c r="I427" s="1" t="s">
        <v>1069</v>
      </c>
      <c r="J427" s="4" t="s">
        <v>1083</v>
      </c>
      <c r="K427" s="1" t="s">
        <v>1069</v>
      </c>
      <c r="L427" s="4" t="s">
        <v>1083</v>
      </c>
      <c r="M427" s="1" t="s">
        <v>1069</v>
      </c>
      <c r="N427" s="1" t="str">
        <f>IF(T426="","",T426&amp;"&amp;br;")&amp;IF(R426=0,"",R426)</f>
        <v/>
      </c>
      <c r="O427" s="1" t="s">
        <v>1069</v>
      </c>
      <c r="Q427" s="9" t="s">
        <v>12</v>
      </c>
      <c r="R427" s="10">
        <f>IF(INDEX(AX:AX,W421+1)="",0,INDEX(AX:AX,W421+1)&amp;"/"&amp;INDEX(AY:AY,W421+1))</f>
        <v>0</v>
      </c>
      <c r="S427" s="11"/>
      <c r="T427" s="11"/>
      <c r="U427" s="11"/>
      <c r="V427" s="12"/>
      <c r="W427" s="16"/>
      <c r="X427" s="9"/>
      <c r="Y427" s="28"/>
      <c r="Z427" s="28"/>
      <c r="AA427" s="29"/>
      <c r="AC427" s="28"/>
      <c r="AD427" s="28"/>
      <c r="BF427" s="9" t="s">
        <v>1049</v>
      </c>
    </row>
    <row r="428" spans="1:58">
      <c r="A428" s="1" t="str">
        <f t="shared" si="73"/>
        <v>|PT|&gt;||シールド数|&gt;||</v>
      </c>
      <c r="B428" s="1" t="s">
        <v>1049</v>
      </c>
      <c r="C428" s="1" t="s">
        <v>1069</v>
      </c>
      <c r="D428" s="1" t="s">
        <v>12</v>
      </c>
      <c r="E428" s="1" t="s">
        <v>1069</v>
      </c>
      <c r="F428" s="1" t="s">
        <v>1083</v>
      </c>
      <c r="G428" s="1" t="s">
        <v>1069</v>
      </c>
      <c r="H428" s="1" t="str">
        <f>IF(R427=0,"",R427)</f>
        <v/>
      </c>
      <c r="I428" s="1" t="s">
        <v>1069</v>
      </c>
      <c r="J428" s="1" t="s">
        <v>1092</v>
      </c>
      <c r="K428" s="1" t="s">
        <v>1069</v>
      </c>
      <c r="L428" s="1" t="s">
        <v>1083</v>
      </c>
      <c r="M428" s="1" t="s">
        <v>1069</v>
      </c>
      <c r="N428" s="1" t="str">
        <f>IF(R428=0,"",R428)</f>
        <v/>
      </c>
      <c r="O428" s="1" t="s">
        <v>1069</v>
      </c>
      <c r="Q428" s="17" t="s">
        <v>13</v>
      </c>
      <c r="R428" s="10">
        <f>INDEX(AW:AW,W421+1)</f>
        <v>0</v>
      </c>
      <c r="S428" s="18"/>
      <c r="T428" s="18"/>
      <c r="U428" s="18"/>
      <c r="V428" s="19"/>
      <c r="W428" s="20"/>
      <c r="X428" s="21"/>
      <c r="Y428" s="31"/>
      <c r="Z428" s="31"/>
      <c r="AA428" s="32"/>
      <c r="BF428" s="9" t="s">
        <v>1049</v>
      </c>
    </row>
    <row r="429" spans="1:58">
      <c r="A429" s="1" t="str">
        <f t="shared" si="73"/>
        <v>&amp;br;&amp;br;</v>
      </c>
      <c r="B429" s="1" t="s">
        <v>1049</v>
      </c>
      <c r="C429" s="1" t="s">
        <v>1097</v>
      </c>
      <c r="R429" s="1"/>
      <c r="S429" s="1"/>
      <c r="T429" s="1"/>
      <c r="U429" s="1"/>
      <c r="V429" s="1"/>
      <c r="BF429" s="9" t="s">
        <v>1049</v>
      </c>
    </row>
    <row r="430" spans="1:58">
      <c r="A430" s="1" t="str">
        <f t="shared" si="73"/>
        <v>#back(text=戻る,left)</v>
      </c>
      <c r="B430" s="1" t="s">
        <v>1049</v>
      </c>
      <c r="C430" s="1" t="s">
        <v>1100</v>
      </c>
      <c r="R430" s="1"/>
      <c r="S430" s="1"/>
      <c r="T430" s="1"/>
      <c r="U430" s="1"/>
      <c r="V430" s="1"/>
      <c r="BF430" s="9" t="s">
        <v>1049</v>
      </c>
    </row>
    <row r="431" spans="1:58">
      <c r="A431" s="1" t="str">
        <f t="shared" si="73"/>
        <v>&amp;br;</v>
      </c>
      <c r="B431" s="1" t="s">
        <v>1049</v>
      </c>
      <c r="C431" s="1" t="s">
        <v>1048</v>
      </c>
      <c r="R431" s="1"/>
      <c r="S431" s="1"/>
      <c r="T431" s="1"/>
      <c r="U431" s="1"/>
      <c r="V431" s="1"/>
      <c r="BF431" s="9" t="s">
        <v>1049</v>
      </c>
    </row>
    <row r="432" spans="1:58">
      <c r="A432" s="1" t="str">
        <f t="shared" si="73"/>
        <v>#comment(above,nsize=[15],size=[30],num=[10])</v>
      </c>
      <c r="B432" s="1" t="s">
        <v>1049</v>
      </c>
      <c r="C432" s="1" t="s">
        <v>1108</v>
      </c>
      <c r="R432" s="1"/>
      <c r="S432" s="1"/>
      <c r="T432" s="1"/>
      <c r="U432" s="1"/>
      <c r="V432" s="1"/>
      <c r="BF432" s="9" t="s">
        <v>1049</v>
      </c>
    </row>
    <row r="433" spans="1:58">
      <c r="A433" s="1" t="str">
        <f t="shared" si="73"/>
        <v>&amp;br;&amp;br;</v>
      </c>
      <c r="B433" s="1" t="s">
        <v>1049</v>
      </c>
      <c r="C433" s="1" t="s">
        <v>1097</v>
      </c>
      <c r="R433" s="1"/>
      <c r="S433" s="1"/>
      <c r="T433" s="1"/>
      <c r="U433" s="1"/>
      <c r="V433" s="1"/>
      <c r="AC433" s="28"/>
      <c r="AD433" s="28"/>
      <c r="BF433" s="9" t="s">
        <v>1049</v>
      </c>
    </row>
    <row r="434" spans="1:58">
      <c r="A434" s="1" t="str">
        <f t="shared" si="73"/>
        <v/>
      </c>
      <c r="B434" s="1" t="s">
        <v>1049</v>
      </c>
      <c r="Q434" s="5"/>
      <c r="R434" s="6"/>
      <c r="S434" s="6"/>
      <c r="T434" s="6"/>
      <c r="U434" s="6"/>
      <c r="V434" s="7"/>
      <c r="W434" s="8">
        <v>34</v>
      </c>
      <c r="X434" s="5"/>
      <c r="Y434" s="26"/>
      <c r="Z434" s="26"/>
      <c r="AA434" s="27"/>
      <c r="AC434" s="28"/>
      <c r="AD434" s="28"/>
      <c r="BF434" s="9" t="s">
        <v>1049</v>
      </c>
    </row>
    <row r="435" spans="1:58">
      <c r="A435" s="1" t="str">
        <f t="shared" si="73"/>
        <v>*0/0</v>
      </c>
      <c r="B435" s="1" t="s">
        <v>1049</v>
      </c>
      <c r="C435" s="1" t="str">
        <f>"*"&amp;R435&amp;"/"&amp;T435</f>
        <v>*0/0</v>
      </c>
      <c r="Q435" s="9" t="s">
        <v>3</v>
      </c>
      <c r="R435" s="10">
        <f>INDEX(AJ:AJ,W434+1)</f>
        <v>0</v>
      </c>
      <c r="S435" s="11" t="s">
        <v>4</v>
      </c>
      <c r="T435" s="10">
        <f>INDEX(AK:AK,W434+1)</f>
        <v>0</v>
      </c>
      <c r="U435" s="11"/>
      <c r="V435" s="12"/>
      <c r="W435" s="13"/>
      <c r="X435" s="9"/>
      <c r="Y435" s="28"/>
      <c r="Z435" s="28"/>
      <c r="AA435" s="29"/>
      <c r="AC435" s="28"/>
      <c r="AD435" s="28"/>
      <c r="BF435" s="9" t="s">
        <v>1049</v>
      </c>
    </row>
    <row r="436" spans="1:58">
      <c r="A436" s="1" t="str">
        <f t="shared" si="73"/>
        <v>|LEFT:80|LEFT:100|LEFT:100|LEFT:100|LEFT:100|LEFT:100|c</v>
      </c>
      <c r="B436" s="1" t="s">
        <v>1049</v>
      </c>
      <c r="C436" s="1" t="s">
        <v>1069</v>
      </c>
      <c r="D436" s="3" t="str">
        <f>$Q$1</f>
        <v>LEFT:80</v>
      </c>
      <c r="E436" s="3" t="s">
        <v>1069</v>
      </c>
      <c r="F436" s="3" t="str">
        <f t="shared" ref="F436:J436" si="80">$R$1</f>
        <v>LEFT:100</v>
      </c>
      <c r="G436" s="3" t="s">
        <v>1069</v>
      </c>
      <c r="H436" s="3" t="str">
        <f t="shared" si="80"/>
        <v>LEFT:100</v>
      </c>
      <c r="I436" s="3" t="s">
        <v>1069</v>
      </c>
      <c r="J436" s="3" t="str">
        <f t="shared" si="80"/>
        <v>LEFT:100</v>
      </c>
      <c r="K436" s="3" t="s">
        <v>1069</v>
      </c>
      <c r="L436" s="3" t="str">
        <f>$R$1</f>
        <v>LEFT:100</v>
      </c>
      <c r="M436" s="3" t="s">
        <v>1069</v>
      </c>
      <c r="N436" s="3" t="str">
        <f>$R$1</f>
        <v>LEFT:100</v>
      </c>
      <c r="O436" s="1" t="s">
        <v>1069</v>
      </c>
      <c r="P436" s="1" t="s">
        <v>1070</v>
      </c>
      <c r="Q436" s="14" t="s">
        <v>0</v>
      </c>
      <c r="R436" s="10" t="str">
        <f>INDEX(AF:AF,W434+1)</f>
        <v>無色</v>
      </c>
      <c r="S436" s="15" t="s">
        <v>1</v>
      </c>
      <c r="T436" s="10">
        <f>INDEX(AG:AG,W434+1)</f>
        <v>0</v>
      </c>
      <c r="U436" s="15" t="s">
        <v>2</v>
      </c>
      <c r="V436" s="10">
        <f>INDEX(AI:AI,W434+1)</f>
        <v>0</v>
      </c>
      <c r="W436" s="16"/>
      <c r="X436" s="10">
        <f>INDEX(AQ:AQ,W434+1)</f>
        <v>0</v>
      </c>
      <c r="Y436" s="28"/>
      <c r="Z436" s="28"/>
      <c r="AA436" s="29"/>
      <c r="AC436" s="11"/>
      <c r="AD436" s="11"/>
      <c r="BF436" s="9" t="s">
        <v>1049</v>
      </c>
    </row>
    <row r="437" spans="1:58">
      <c r="A437" s="1" t="str">
        <f t="shared" si="73"/>
        <v>|色|無色|レアリティ||マナコスト||</v>
      </c>
      <c r="B437" s="1" t="s">
        <v>1049</v>
      </c>
      <c r="C437" s="1" t="s">
        <v>1069</v>
      </c>
      <c r="D437" s="4" t="s">
        <v>0</v>
      </c>
      <c r="E437" s="1" t="s">
        <v>1069</v>
      </c>
      <c r="F437" s="1" t="str">
        <f>IF(R436=0,"",R436)</f>
        <v>無色</v>
      </c>
      <c r="G437" s="1" t="s">
        <v>1069</v>
      </c>
      <c r="H437" s="4" t="s">
        <v>1073</v>
      </c>
      <c r="I437" s="1" t="s">
        <v>1069</v>
      </c>
      <c r="J437" s="1" t="str">
        <f>IF(T436=0,"",T436)</f>
        <v/>
      </c>
      <c r="K437" s="1" t="s">
        <v>1069</v>
      </c>
      <c r="L437" s="4" t="s">
        <v>1074</v>
      </c>
      <c r="M437" s="1" t="s">
        <v>1069</v>
      </c>
      <c r="N437" s="1" t="str">
        <f>IF(V436=0,"",V436)</f>
        <v/>
      </c>
      <c r="O437" s="1" t="s">
        <v>1069</v>
      </c>
      <c r="Q437" s="9" t="s">
        <v>5</v>
      </c>
      <c r="R437" s="10">
        <f>INDEX(AL:AL,W434+1)</f>
        <v>0</v>
      </c>
      <c r="S437" s="15" t="s">
        <v>1075</v>
      </c>
      <c r="T437" s="10">
        <f>INDEX(AN:AN,W434+1)</f>
        <v>0</v>
      </c>
      <c r="U437" s="10">
        <f>INDEX(AO:AO,W434+1)</f>
        <v>0</v>
      </c>
      <c r="V437" s="10">
        <f>INDEX(AP:AP,W434+1)</f>
        <v>0</v>
      </c>
      <c r="W437" s="16"/>
      <c r="X437" s="10" t="str">
        <f>INDEX(AZ:AZ,W434+1)</f>
        <v/>
      </c>
      <c r="Y437" s="10" t="str">
        <f>INDEX(BA:BA,W434+1)</f>
        <v/>
      </c>
      <c r="Z437" s="10" t="str">
        <f>INDEX(BB:BB,W434+1)</f>
        <v/>
      </c>
      <c r="AA437" s="10">
        <f>INDEX(BC:BC,W434+1)</f>
        <v>0</v>
      </c>
      <c r="AC437" s="28"/>
      <c r="AD437" s="28"/>
      <c r="BF437" s="9" t="s">
        <v>1049</v>
      </c>
    </row>
    <row r="438" spans="1:58">
      <c r="A438" s="1" t="str">
        <f t="shared" si="73"/>
        <v>|種別||サブタイプ||||</v>
      </c>
      <c r="B438" s="1" t="s">
        <v>1049</v>
      </c>
      <c r="C438" s="1" t="s">
        <v>1069</v>
      </c>
      <c r="D438" s="4" t="s">
        <v>5</v>
      </c>
      <c r="E438" s="1" t="s">
        <v>1069</v>
      </c>
      <c r="F438" s="1" t="str">
        <f>IF(R437=0,"",R437)</f>
        <v/>
      </c>
      <c r="G438" s="1" t="s">
        <v>1069</v>
      </c>
      <c r="H438" s="4" t="s">
        <v>1078</v>
      </c>
      <c r="I438" s="1" t="s">
        <v>1069</v>
      </c>
      <c r="J438" s="1" t="str">
        <f>IF(T437=0,"",T437)</f>
        <v/>
      </c>
      <c r="K438" s="1" t="s">
        <v>1069</v>
      </c>
      <c r="L438" s="1" t="str">
        <f>IF(U437=0,"",U437)</f>
        <v/>
      </c>
      <c r="M438" s="1" t="s">
        <v>1069</v>
      </c>
      <c r="N438" s="1" t="str">
        <f>IF(V437=0,"",V437)</f>
        <v/>
      </c>
      <c r="O438" s="1" t="s">
        <v>1069</v>
      </c>
      <c r="Q438" s="9" t="s">
        <v>1079</v>
      </c>
      <c r="R438" s="10" t="str">
        <f>INDEX(BD:BD,W434+1)</f>
        <v/>
      </c>
      <c r="S438" s="11"/>
      <c r="T438" s="11"/>
      <c r="U438" s="11"/>
      <c r="V438" s="12"/>
      <c r="W438" s="16"/>
      <c r="X438" s="8"/>
      <c r="Y438" s="8"/>
      <c r="Z438" s="8"/>
      <c r="AA438" s="30"/>
      <c r="AC438" s="28"/>
      <c r="AD438" s="28"/>
      <c r="BF438" s="9" t="s">
        <v>1049</v>
      </c>
    </row>
    <row r="439" spans="1:58">
      <c r="A439" s="1" t="str">
        <f t="shared" si="73"/>
        <v>|テキスト|&gt;|&gt;|&gt;|&gt;||</v>
      </c>
      <c r="B439" s="1" t="s">
        <v>1049</v>
      </c>
      <c r="C439" s="1" t="s">
        <v>1069</v>
      </c>
      <c r="D439" s="4" t="s">
        <v>1079</v>
      </c>
      <c r="E439" s="1" t="s">
        <v>1069</v>
      </c>
      <c r="F439" s="4" t="s">
        <v>1083</v>
      </c>
      <c r="G439" s="1" t="s">
        <v>1069</v>
      </c>
      <c r="H439" s="4" t="s">
        <v>1083</v>
      </c>
      <c r="I439" s="1" t="s">
        <v>1069</v>
      </c>
      <c r="J439" s="4" t="s">
        <v>1083</v>
      </c>
      <c r="K439" s="1" t="s">
        <v>1069</v>
      </c>
      <c r="L439" s="4" t="s">
        <v>1083</v>
      </c>
      <c r="M439" s="1" t="s">
        <v>1069</v>
      </c>
      <c r="N439" s="1" t="str">
        <f>IF(R438=0,"",R438)</f>
        <v/>
      </c>
      <c r="O439" s="1" t="s">
        <v>1069</v>
      </c>
      <c r="Q439" s="14" t="s">
        <v>21</v>
      </c>
      <c r="R439" s="10" t="str">
        <f>INDEX(BE:BE,W434+1)</f>
        <v/>
      </c>
      <c r="S439" s="11" t="s">
        <v>1173</v>
      </c>
      <c r="T439" s="10" t="str">
        <f>IF(X439="","",X439&amp;IF(Y439="",""," "&amp;Y439)&amp;IF(Z439="",""," "&amp;Z439)&amp;IF(AA439="",""," "&amp;AA439))</f>
        <v/>
      </c>
      <c r="U439" s="11"/>
      <c r="V439" s="12"/>
      <c r="W439" s="16" t="s">
        <v>1084</v>
      </c>
      <c r="X439" s="9" t="str">
        <f t="shared" ref="X439:AA439" si="81">IF(ISERROR(IF(LEN(X438)&gt;1,X438,VLOOKUP(X437,$AC:$AD,2,FALSE))),"",IF(LEN(X438)&gt;1,X438,VLOOKUP(X437,$AC:$AD,2,FALSE)))</f>
        <v/>
      </c>
      <c r="Y439" s="9" t="str">
        <f t="shared" si="81"/>
        <v/>
      </c>
      <c r="Z439" s="9" t="str">
        <f t="shared" si="81"/>
        <v/>
      </c>
      <c r="AA439" s="9" t="str">
        <f t="shared" si="81"/>
        <v> </v>
      </c>
      <c r="AC439" s="28"/>
      <c r="AD439" s="28"/>
      <c r="BF439" s="9" t="s">
        <v>1049</v>
      </c>
    </row>
    <row r="440" spans="1:58">
      <c r="A440" s="1" t="str">
        <f t="shared" si="73"/>
        <v>|英テキスト|&gt;|&gt;|&gt;|&gt;||</v>
      </c>
      <c r="B440" s="1" t="s">
        <v>1049</v>
      </c>
      <c r="C440" s="1" t="s">
        <v>1069</v>
      </c>
      <c r="D440" s="4" t="s">
        <v>1087</v>
      </c>
      <c r="E440" s="1" t="s">
        <v>1069</v>
      </c>
      <c r="F440" s="4" t="s">
        <v>1083</v>
      </c>
      <c r="G440" s="1" t="s">
        <v>1069</v>
      </c>
      <c r="H440" s="4" t="s">
        <v>1083</v>
      </c>
      <c r="I440" s="1" t="s">
        <v>1069</v>
      </c>
      <c r="J440" s="4" t="s">
        <v>1083</v>
      </c>
      <c r="K440" s="1" t="s">
        <v>1069</v>
      </c>
      <c r="L440" s="4" t="s">
        <v>1083</v>
      </c>
      <c r="M440" s="1" t="s">
        <v>1069</v>
      </c>
      <c r="N440" s="1" t="str">
        <f>IF(T439="","",T439&amp;"&amp;br;")&amp;IF(R439=0,"",R439)</f>
        <v/>
      </c>
      <c r="O440" s="1" t="s">
        <v>1069</v>
      </c>
      <c r="Q440" s="9" t="s">
        <v>12</v>
      </c>
      <c r="R440" s="10">
        <f>IF(INDEX(AX:AX,W434+1)="",0,INDEX(AX:AX,W434+1)&amp;"/"&amp;INDEX(AY:AY,W434+1))</f>
        <v>0</v>
      </c>
      <c r="S440" s="11"/>
      <c r="T440" s="11"/>
      <c r="U440" s="11"/>
      <c r="V440" s="12"/>
      <c r="W440" s="16"/>
      <c r="X440" s="9"/>
      <c r="Y440" s="28"/>
      <c r="Z440" s="28"/>
      <c r="AA440" s="29"/>
      <c r="AC440" s="28"/>
      <c r="AD440" s="28"/>
      <c r="BF440" s="9" t="s">
        <v>1049</v>
      </c>
    </row>
    <row r="441" spans="1:58">
      <c r="A441" s="1" t="str">
        <f t="shared" si="73"/>
        <v>|PT|&gt;||シールド数|&gt;||</v>
      </c>
      <c r="B441" s="1" t="s">
        <v>1049</v>
      </c>
      <c r="C441" s="1" t="s">
        <v>1069</v>
      </c>
      <c r="D441" s="1" t="s">
        <v>12</v>
      </c>
      <c r="E441" s="1" t="s">
        <v>1069</v>
      </c>
      <c r="F441" s="1" t="s">
        <v>1083</v>
      </c>
      <c r="G441" s="1" t="s">
        <v>1069</v>
      </c>
      <c r="H441" s="1" t="str">
        <f>IF(R440=0,"",R440)</f>
        <v/>
      </c>
      <c r="I441" s="1" t="s">
        <v>1069</v>
      </c>
      <c r="J441" s="1" t="s">
        <v>1092</v>
      </c>
      <c r="K441" s="1" t="s">
        <v>1069</v>
      </c>
      <c r="L441" s="1" t="s">
        <v>1083</v>
      </c>
      <c r="M441" s="1" t="s">
        <v>1069</v>
      </c>
      <c r="N441" s="1" t="str">
        <f>IF(R441=0,"",R441)</f>
        <v/>
      </c>
      <c r="O441" s="1" t="s">
        <v>1069</v>
      </c>
      <c r="Q441" s="17" t="s">
        <v>13</v>
      </c>
      <c r="R441" s="10">
        <f>INDEX(AW:AW,W434+1)</f>
        <v>0</v>
      </c>
      <c r="S441" s="18"/>
      <c r="T441" s="18"/>
      <c r="U441" s="18"/>
      <c r="V441" s="19"/>
      <c r="W441" s="20"/>
      <c r="X441" s="21"/>
      <c r="Y441" s="31"/>
      <c r="Z441" s="31"/>
      <c r="AA441" s="32"/>
      <c r="BF441" s="9" t="s">
        <v>1049</v>
      </c>
    </row>
    <row r="442" spans="1:58">
      <c r="A442" s="1" t="str">
        <f t="shared" si="73"/>
        <v>&amp;br;&amp;br;</v>
      </c>
      <c r="B442" s="1" t="s">
        <v>1049</v>
      </c>
      <c r="C442" s="1" t="s">
        <v>1097</v>
      </c>
      <c r="R442" s="1"/>
      <c r="S442" s="1"/>
      <c r="T442" s="1"/>
      <c r="U442" s="1"/>
      <c r="V442" s="1"/>
      <c r="BF442" s="9" t="s">
        <v>1049</v>
      </c>
    </row>
    <row r="443" spans="1:58">
      <c r="A443" s="1" t="str">
        <f t="shared" si="73"/>
        <v>#back(text=戻る,left)</v>
      </c>
      <c r="B443" s="1" t="s">
        <v>1049</v>
      </c>
      <c r="C443" s="1" t="s">
        <v>1100</v>
      </c>
      <c r="R443" s="1"/>
      <c r="S443" s="1"/>
      <c r="T443" s="1"/>
      <c r="U443" s="1"/>
      <c r="V443" s="1"/>
      <c r="BF443" s="9" t="s">
        <v>1049</v>
      </c>
    </row>
    <row r="444" spans="1:58">
      <c r="A444" s="1" t="str">
        <f t="shared" si="73"/>
        <v>&amp;br;</v>
      </c>
      <c r="B444" s="1" t="s">
        <v>1049</v>
      </c>
      <c r="C444" s="1" t="s">
        <v>1048</v>
      </c>
      <c r="R444" s="1"/>
      <c r="S444" s="1"/>
      <c r="T444" s="1"/>
      <c r="U444" s="1"/>
      <c r="V444" s="1"/>
      <c r="BF444" s="9" t="s">
        <v>1049</v>
      </c>
    </row>
    <row r="445" spans="1:58">
      <c r="A445" s="1" t="str">
        <f t="shared" si="73"/>
        <v>#comment(above,nsize=[15],size=[30],num=[10])</v>
      </c>
      <c r="B445" s="1" t="s">
        <v>1049</v>
      </c>
      <c r="C445" s="1" t="s">
        <v>1108</v>
      </c>
      <c r="R445" s="1"/>
      <c r="S445" s="1"/>
      <c r="T445" s="1"/>
      <c r="U445" s="1"/>
      <c r="V445" s="1"/>
      <c r="BF445" s="9" t="s">
        <v>1049</v>
      </c>
    </row>
    <row r="446" spans="1:58">
      <c r="A446" s="1" t="str">
        <f t="shared" si="73"/>
        <v>&amp;br;&amp;br;</v>
      </c>
      <c r="B446" s="1" t="s">
        <v>1049</v>
      </c>
      <c r="C446" s="1" t="s">
        <v>1097</v>
      </c>
      <c r="R446" s="1"/>
      <c r="S446" s="1"/>
      <c r="T446" s="1"/>
      <c r="U446" s="1"/>
      <c r="V446" s="1"/>
      <c r="AC446" s="28"/>
      <c r="AD446" s="28"/>
      <c r="BF446" s="9" t="s">
        <v>1049</v>
      </c>
    </row>
    <row r="447" spans="1:58">
      <c r="A447" s="1" t="str">
        <f t="shared" si="73"/>
        <v/>
      </c>
      <c r="B447" s="1" t="s">
        <v>1049</v>
      </c>
      <c r="Q447" s="5"/>
      <c r="R447" s="6"/>
      <c r="S447" s="6"/>
      <c r="T447" s="6"/>
      <c r="U447" s="6"/>
      <c r="V447" s="7"/>
      <c r="W447" s="8">
        <v>35</v>
      </c>
      <c r="X447" s="5"/>
      <c r="Y447" s="26"/>
      <c r="Z447" s="26"/>
      <c r="AA447" s="27"/>
      <c r="AC447" s="28"/>
      <c r="AD447" s="28"/>
      <c r="BF447" s="9" t="s">
        <v>1049</v>
      </c>
    </row>
    <row r="448" spans="1:58">
      <c r="A448" s="1" t="str">
        <f t="shared" si="73"/>
        <v>*0/0</v>
      </c>
      <c r="B448" s="1" t="s">
        <v>1049</v>
      </c>
      <c r="C448" s="1" t="str">
        <f>"*"&amp;R448&amp;"/"&amp;T448</f>
        <v>*0/0</v>
      </c>
      <c r="Q448" s="9" t="s">
        <v>3</v>
      </c>
      <c r="R448" s="10">
        <f>INDEX(AJ:AJ,W447+1)</f>
        <v>0</v>
      </c>
      <c r="S448" s="11" t="s">
        <v>4</v>
      </c>
      <c r="T448" s="10">
        <f>INDEX(AK:AK,W447+1)</f>
        <v>0</v>
      </c>
      <c r="U448" s="11"/>
      <c r="V448" s="12"/>
      <c r="W448" s="13"/>
      <c r="X448" s="9"/>
      <c r="Y448" s="28"/>
      <c r="Z448" s="28"/>
      <c r="AA448" s="29"/>
      <c r="AC448" s="28"/>
      <c r="AD448" s="28"/>
      <c r="BF448" s="9" t="s">
        <v>1049</v>
      </c>
    </row>
    <row r="449" spans="1:58">
      <c r="A449" s="1" t="str">
        <f t="shared" si="73"/>
        <v>|LEFT:80|LEFT:100|LEFT:100|LEFT:100|LEFT:100|LEFT:100|c</v>
      </c>
      <c r="B449" s="1" t="s">
        <v>1049</v>
      </c>
      <c r="C449" s="1" t="s">
        <v>1069</v>
      </c>
      <c r="D449" s="3" t="str">
        <f>$Q$1</f>
        <v>LEFT:80</v>
      </c>
      <c r="E449" s="3" t="s">
        <v>1069</v>
      </c>
      <c r="F449" s="3" t="str">
        <f t="shared" ref="F449:J449" si="82">$R$1</f>
        <v>LEFT:100</v>
      </c>
      <c r="G449" s="3" t="s">
        <v>1069</v>
      </c>
      <c r="H449" s="3" t="str">
        <f t="shared" si="82"/>
        <v>LEFT:100</v>
      </c>
      <c r="I449" s="3" t="s">
        <v>1069</v>
      </c>
      <c r="J449" s="3" t="str">
        <f t="shared" si="82"/>
        <v>LEFT:100</v>
      </c>
      <c r="K449" s="3" t="s">
        <v>1069</v>
      </c>
      <c r="L449" s="3" t="str">
        <f>$R$1</f>
        <v>LEFT:100</v>
      </c>
      <c r="M449" s="3" t="s">
        <v>1069</v>
      </c>
      <c r="N449" s="3" t="str">
        <f>$R$1</f>
        <v>LEFT:100</v>
      </c>
      <c r="O449" s="1" t="s">
        <v>1069</v>
      </c>
      <c r="P449" s="1" t="s">
        <v>1070</v>
      </c>
      <c r="Q449" s="14" t="s">
        <v>0</v>
      </c>
      <c r="R449" s="10" t="str">
        <f>INDEX(AF:AF,W447+1)</f>
        <v>無色</v>
      </c>
      <c r="S449" s="15" t="s">
        <v>1</v>
      </c>
      <c r="T449" s="10">
        <f>INDEX(AG:AG,W447+1)</f>
        <v>0</v>
      </c>
      <c r="U449" s="15" t="s">
        <v>2</v>
      </c>
      <c r="V449" s="10">
        <f>INDEX(AI:AI,W447+1)</f>
        <v>0</v>
      </c>
      <c r="W449" s="16"/>
      <c r="X449" s="10">
        <f>INDEX(AQ:AQ,W447+1)</f>
        <v>0</v>
      </c>
      <c r="Y449" s="28"/>
      <c r="Z449" s="28"/>
      <c r="AA449" s="29"/>
      <c r="AC449" s="11"/>
      <c r="AD449" s="11"/>
      <c r="BF449" s="9" t="s">
        <v>1049</v>
      </c>
    </row>
    <row r="450" spans="1:58">
      <c r="A450" s="1" t="str">
        <f t="shared" si="73"/>
        <v>|色|無色|レアリティ||マナコスト||</v>
      </c>
      <c r="B450" s="1" t="s">
        <v>1049</v>
      </c>
      <c r="C450" s="1" t="s">
        <v>1069</v>
      </c>
      <c r="D450" s="4" t="s">
        <v>0</v>
      </c>
      <c r="E450" s="1" t="s">
        <v>1069</v>
      </c>
      <c r="F450" s="1" t="str">
        <f>IF(R449=0,"",R449)</f>
        <v>無色</v>
      </c>
      <c r="G450" s="1" t="s">
        <v>1069</v>
      </c>
      <c r="H450" s="4" t="s">
        <v>1073</v>
      </c>
      <c r="I450" s="1" t="s">
        <v>1069</v>
      </c>
      <c r="J450" s="1" t="str">
        <f>IF(T449=0,"",T449)</f>
        <v/>
      </c>
      <c r="K450" s="1" t="s">
        <v>1069</v>
      </c>
      <c r="L450" s="4" t="s">
        <v>1074</v>
      </c>
      <c r="M450" s="1" t="s">
        <v>1069</v>
      </c>
      <c r="N450" s="1" t="str">
        <f>IF(V449=0,"",V449)</f>
        <v/>
      </c>
      <c r="O450" s="1" t="s">
        <v>1069</v>
      </c>
      <c r="Q450" s="9" t="s">
        <v>5</v>
      </c>
      <c r="R450" s="10">
        <f>INDEX(AL:AL,W447+1)</f>
        <v>0</v>
      </c>
      <c r="S450" s="15" t="s">
        <v>1075</v>
      </c>
      <c r="T450" s="10">
        <f>INDEX(AN:AN,W447+1)</f>
        <v>0</v>
      </c>
      <c r="U450" s="10">
        <f>INDEX(AO:AO,W447+1)</f>
        <v>0</v>
      </c>
      <c r="V450" s="10">
        <f>INDEX(AP:AP,W447+1)</f>
        <v>0</v>
      </c>
      <c r="W450" s="16"/>
      <c r="X450" s="10" t="str">
        <f>INDEX(AZ:AZ,W447+1)</f>
        <v/>
      </c>
      <c r="Y450" s="10" t="str">
        <f>INDEX(BA:BA,W447+1)</f>
        <v/>
      </c>
      <c r="Z450" s="10" t="str">
        <f>INDEX(BB:BB,W447+1)</f>
        <v/>
      </c>
      <c r="AA450" s="10">
        <f>INDEX(BC:BC,W447+1)</f>
        <v>0</v>
      </c>
      <c r="AC450" s="28"/>
      <c r="AD450" s="28"/>
      <c r="BF450" s="9" t="s">
        <v>1049</v>
      </c>
    </row>
    <row r="451" spans="1:58">
      <c r="A451" s="1" t="str">
        <f t="shared" si="73"/>
        <v>|種別||サブタイプ||||</v>
      </c>
      <c r="B451" s="1" t="s">
        <v>1049</v>
      </c>
      <c r="C451" s="1" t="s">
        <v>1069</v>
      </c>
      <c r="D451" s="4" t="s">
        <v>5</v>
      </c>
      <c r="E451" s="1" t="s">
        <v>1069</v>
      </c>
      <c r="F451" s="1" t="str">
        <f>IF(R450=0,"",R450)</f>
        <v/>
      </c>
      <c r="G451" s="1" t="s">
        <v>1069</v>
      </c>
      <c r="H451" s="4" t="s">
        <v>1078</v>
      </c>
      <c r="I451" s="1" t="s">
        <v>1069</v>
      </c>
      <c r="J451" s="1" t="str">
        <f>IF(T450=0,"",T450)</f>
        <v/>
      </c>
      <c r="K451" s="1" t="s">
        <v>1069</v>
      </c>
      <c r="L451" s="1" t="str">
        <f>IF(U450=0,"",U450)</f>
        <v/>
      </c>
      <c r="M451" s="1" t="s">
        <v>1069</v>
      </c>
      <c r="N451" s="1" t="str">
        <f>IF(V450=0,"",V450)</f>
        <v/>
      </c>
      <c r="O451" s="1" t="s">
        <v>1069</v>
      </c>
      <c r="Q451" s="9" t="s">
        <v>1079</v>
      </c>
      <c r="R451" s="10" t="str">
        <f>INDEX(BD:BD,W447+1)</f>
        <v/>
      </c>
      <c r="S451" s="11"/>
      <c r="T451" s="11"/>
      <c r="U451" s="11"/>
      <c r="V451" s="12"/>
      <c r="W451" s="16"/>
      <c r="X451" s="8"/>
      <c r="Y451" s="8"/>
      <c r="Z451" s="8"/>
      <c r="AA451" s="30"/>
      <c r="AC451" s="28"/>
      <c r="AD451" s="28"/>
      <c r="BF451" s="9" t="s">
        <v>1049</v>
      </c>
    </row>
    <row r="452" spans="1:58">
      <c r="A452" s="1" t="str">
        <f t="shared" si="73"/>
        <v>|テキスト|&gt;|&gt;|&gt;|&gt;||</v>
      </c>
      <c r="B452" s="1" t="s">
        <v>1049</v>
      </c>
      <c r="C452" s="1" t="s">
        <v>1069</v>
      </c>
      <c r="D452" s="4" t="s">
        <v>1079</v>
      </c>
      <c r="E452" s="1" t="s">
        <v>1069</v>
      </c>
      <c r="F452" s="4" t="s">
        <v>1083</v>
      </c>
      <c r="G452" s="1" t="s">
        <v>1069</v>
      </c>
      <c r="H452" s="4" t="s">
        <v>1083</v>
      </c>
      <c r="I452" s="1" t="s">
        <v>1069</v>
      </c>
      <c r="J452" s="4" t="s">
        <v>1083</v>
      </c>
      <c r="K452" s="1" t="s">
        <v>1069</v>
      </c>
      <c r="L452" s="4" t="s">
        <v>1083</v>
      </c>
      <c r="M452" s="1" t="s">
        <v>1069</v>
      </c>
      <c r="N452" s="1" t="str">
        <f>IF(R451=0,"",R451)</f>
        <v/>
      </c>
      <c r="O452" s="1" t="s">
        <v>1069</v>
      </c>
      <c r="Q452" s="14" t="s">
        <v>21</v>
      </c>
      <c r="R452" s="10" t="str">
        <f>INDEX(BE:BE,W447+1)</f>
        <v/>
      </c>
      <c r="S452" s="11" t="s">
        <v>1173</v>
      </c>
      <c r="T452" s="10" t="str">
        <f>IF(X452="","",X452&amp;IF(Y452="",""," "&amp;Y452)&amp;IF(Z452="",""," "&amp;Z452)&amp;IF(AA452="",""," "&amp;AA452))</f>
        <v/>
      </c>
      <c r="U452" s="11"/>
      <c r="V452" s="12"/>
      <c r="W452" s="16" t="s">
        <v>1084</v>
      </c>
      <c r="X452" s="9" t="str">
        <f t="shared" ref="X452:AA452" si="83">IF(ISERROR(IF(LEN(X451)&gt;1,X451,VLOOKUP(X450,$AC:$AD,2,FALSE))),"",IF(LEN(X451)&gt;1,X451,VLOOKUP(X450,$AC:$AD,2,FALSE)))</f>
        <v/>
      </c>
      <c r="Y452" s="9" t="str">
        <f t="shared" si="83"/>
        <v/>
      </c>
      <c r="Z452" s="9" t="str">
        <f t="shared" si="83"/>
        <v/>
      </c>
      <c r="AA452" s="9" t="str">
        <f t="shared" si="83"/>
        <v> </v>
      </c>
      <c r="AC452" s="28"/>
      <c r="AD452" s="28"/>
      <c r="BF452" s="9" t="s">
        <v>1049</v>
      </c>
    </row>
    <row r="453" spans="1:58">
      <c r="A453" s="1" t="str">
        <f t="shared" si="73"/>
        <v>|英テキスト|&gt;|&gt;|&gt;|&gt;||</v>
      </c>
      <c r="B453" s="1" t="s">
        <v>1049</v>
      </c>
      <c r="C453" s="1" t="s">
        <v>1069</v>
      </c>
      <c r="D453" s="4" t="s">
        <v>1087</v>
      </c>
      <c r="E453" s="1" t="s">
        <v>1069</v>
      </c>
      <c r="F453" s="4" t="s">
        <v>1083</v>
      </c>
      <c r="G453" s="1" t="s">
        <v>1069</v>
      </c>
      <c r="H453" s="4" t="s">
        <v>1083</v>
      </c>
      <c r="I453" s="1" t="s">
        <v>1069</v>
      </c>
      <c r="J453" s="4" t="s">
        <v>1083</v>
      </c>
      <c r="K453" s="1" t="s">
        <v>1069</v>
      </c>
      <c r="L453" s="4" t="s">
        <v>1083</v>
      </c>
      <c r="M453" s="1" t="s">
        <v>1069</v>
      </c>
      <c r="N453" s="1" t="str">
        <f>IF(T452="","",T452&amp;"&amp;br;")&amp;IF(R452=0,"",R452)</f>
        <v/>
      </c>
      <c r="O453" s="1" t="s">
        <v>1069</v>
      </c>
      <c r="Q453" s="9" t="s">
        <v>12</v>
      </c>
      <c r="R453" s="10">
        <f>IF(INDEX(AX:AX,W447+1)="",0,INDEX(AX:AX,W447+1)&amp;"/"&amp;INDEX(AY:AY,W447+1))</f>
        <v>0</v>
      </c>
      <c r="S453" s="11"/>
      <c r="T453" s="11"/>
      <c r="U453" s="11"/>
      <c r="V453" s="12"/>
      <c r="W453" s="16"/>
      <c r="X453" s="9"/>
      <c r="Y453" s="28"/>
      <c r="Z453" s="28"/>
      <c r="AA453" s="29"/>
      <c r="AC453" s="28"/>
      <c r="AD453" s="28"/>
      <c r="BF453" s="9" t="s">
        <v>1049</v>
      </c>
    </row>
    <row r="454" spans="1:58">
      <c r="A454" s="1" t="str">
        <f t="shared" ref="A454:A517" si="84">CONCATENATE(C454,D454,E454,F454,G454,H454,I454,J454,K454,L454,M454,N454,O454,P454)</f>
        <v>|PT|&gt;||シールド数|&gt;||</v>
      </c>
      <c r="B454" s="1" t="s">
        <v>1049</v>
      </c>
      <c r="C454" s="1" t="s">
        <v>1069</v>
      </c>
      <c r="D454" s="1" t="s">
        <v>12</v>
      </c>
      <c r="E454" s="1" t="s">
        <v>1069</v>
      </c>
      <c r="F454" s="1" t="s">
        <v>1083</v>
      </c>
      <c r="G454" s="1" t="s">
        <v>1069</v>
      </c>
      <c r="H454" s="1" t="str">
        <f>IF(R453=0,"",R453)</f>
        <v/>
      </c>
      <c r="I454" s="1" t="s">
        <v>1069</v>
      </c>
      <c r="J454" s="1" t="s">
        <v>1092</v>
      </c>
      <c r="K454" s="1" t="s">
        <v>1069</v>
      </c>
      <c r="L454" s="1" t="s">
        <v>1083</v>
      </c>
      <c r="M454" s="1" t="s">
        <v>1069</v>
      </c>
      <c r="N454" s="1" t="str">
        <f>IF(R454=0,"",R454)</f>
        <v/>
      </c>
      <c r="O454" s="1" t="s">
        <v>1069</v>
      </c>
      <c r="Q454" s="17" t="s">
        <v>13</v>
      </c>
      <c r="R454" s="10">
        <f>INDEX(AW:AW,W447+1)</f>
        <v>0</v>
      </c>
      <c r="S454" s="18"/>
      <c r="T454" s="18"/>
      <c r="U454" s="18"/>
      <c r="V454" s="19"/>
      <c r="W454" s="20"/>
      <c r="X454" s="21"/>
      <c r="Y454" s="31"/>
      <c r="Z454" s="31"/>
      <c r="AA454" s="32"/>
      <c r="BF454" s="9" t="s">
        <v>1049</v>
      </c>
    </row>
    <row r="455" spans="1:58">
      <c r="A455" s="1" t="str">
        <f t="shared" si="84"/>
        <v>&amp;br;&amp;br;</v>
      </c>
      <c r="B455" s="1" t="s">
        <v>1049</v>
      </c>
      <c r="C455" s="1" t="s">
        <v>1097</v>
      </c>
      <c r="R455" s="1"/>
      <c r="S455" s="1"/>
      <c r="T455" s="1"/>
      <c r="U455" s="1"/>
      <c r="V455" s="1"/>
      <c r="BF455" s="9" t="s">
        <v>1049</v>
      </c>
    </row>
    <row r="456" spans="1:58">
      <c r="A456" s="1" t="str">
        <f t="shared" si="84"/>
        <v>#back(text=戻る,left)</v>
      </c>
      <c r="B456" s="1" t="s">
        <v>1049</v>
      </c>
      <c r="C456" s="1" t="s">
        <v>1100</v>
      </c>
      <c r="R456" s="1"/>
      <c r="S456" s="1"/>
      <c r="T456" s="1"/>
      <c r="U456" s="1"/>
      <c r="V456" s="1"/>
      <c r="BF456" s="9" t="s">
        <v>1049</v>
      </c>
    </row>
    <row r="457" spans="1:58">
      <c r="A457" s="1" t="str">
        <f t="shared" si="84"/>
        <v>&amp;br;</v>
      </c>
      <c r="B457" s="1" t="s">
        <v>1049</v>
      </c>
      <c r="C457" s="1" t="s">
        <v>1048</v>
      </c>
      <c r="R457" s="1"/>
      <c r="S457" s="1"/>
      <c r="T457" s="1"/>
      <c r="U457" s="1"/>
      <c r="V457" s="1"/>
      <c r="BF457" s="9" t="s">
        <v>1049</v>
      </c>
    </row>
    <row r="458" spans="1:58">
      <c r="A458" s="1" t="str">
        <f t="shared" si="84"/>
        <v>#comment(above,nsize=[15],size=[30],num=[10])</v>
      </c>
      <c r="B458" s="1" t="s">
        <v>1049</v>
      </c>
      <c r="C458" s="1" t="s">
        <v>1108</v>
      </c>
      <c r="R458" s="1"/>
      <c r="S458" s="1"/>
      <c r="T458" s="1"/>
      <c r="U458" s="1"/>
      <c r="V458" s="1"/>
      <c r="BF458" s="9" t="s">
        <v>1049</v>
      </c>
    </row>
    <row r="459" spans="1:58">
      <c r="A459" s="1" t="str">
        <f t="shared" si="84"/>
        <v>&amp;br;&amp;br;</v>
      </c>
      <c r="B459" s="1" t="s">
        <v>1049</v>
      </c>
      <c r="C459" s="1" t="s">
        <v>1097</v>
      </c>
      <c r="R459" s="1"/>
      <c r="S459" s="1"/>
      <c r="T459" s="1"/>
      <c r="U459" s="1"/>
      <c r="V459" s="1"/>
      <c r="AC459" s="28"/>
      <c r="AD459" s="28"/>
      <c r="BF459" s="9" t="s">
        <v>1049</v>
      </c>
    </row>
    <row r="460" spans="1:58">
      <c r="A460" s="1" t="str">
        <f t="shared" si="84"/>
        <v/>
      </c>
      <c r="B460" s="1" t="s">
        <v>1049</v>
      </c>
      <c r="Q460" s="5"/>
      <c r="R460" s="6"/>
      <c r="S460" s="6"/>
      <c r="T460" s="6"/>
      <c r="U460" s="6"/>
      <c r="V460" s="7"/>
      <c r="W460" s="8">
        <v>36</v>
      </c>
      <c r="X460" s="5"/>
      <c r="Y460" s="26"/>
      <c r="Z460" s="26"/>
      <c r="AA460" s="27"/>
      <c r="AC460" s="28"/>
      <c r="AD460" s="28"/>
      <c r="BF460" s="9" t="s">
        <v>1049</v>
      </c>
    </row>
    <row r="461" spans="1:58">
      <c r="A461" s="1" t="str">
        <f t="shared" si="84"/>
        <v>*0/0</v>
      </c>
      <c r="B461" s="1" t="s">
        <v>1049</v>
      </c>
      <c r="C461" s="1" t="str">
        <f>"*"&amp;R461&amp;"/"&amp;T461</f>
        <v>*0/0</v>
      </c>
      <c r="Q461" s="9" t="s">
        <v>3</v>
      </c>
      <c r="R461" s="10">
        <f>INDEX(AJ:AJ,W460+1)</f>
        <v>0</v>
      </c>
      <c r="S461" s="11" t="s">
        <v>4</v>
      </c>
      <c r="T461" s="10">
        <f>INDEX(AK:AK,W460+1)</f>
        <v>0</v>
      </c>
      <c r="U461" s="11"/>
      <c r="V461" s="12"/>
      <c r="W461" s="13"/>
      <c r="X461" s="9"/>
      <c r="Y461" s="28"/>
      <c r="Z461" s="28"/>
      <c r="AA461" s="29"/>
      <c r="AC461" s="28"/>
      <c r="AD461" s="28"/>
      <c r="BF461" s="9" t="s">
        <v>1049</v>
      </c>
    </row>
    <row r="462" spans="1:58">
      <c r="A462" s="1" t="str">
        <f t="shared" si="84"/>
        <v>|LEFT:80|LEFT:100|LEFT:100|LEFT:100|LEFT:100|LEFT:100|c</v>
      </c>
      <c r="B462" s="1" t="s">
        <v>1049</v>
      </c>
      <c r="C462" s="1" t="s">
        <v>1069</v>
      </c>
      <c r="D462" s="3" t="str">
        <f>$Q$1</f>
        <v>LEFT:80</v>
      </c>
      <c r="E462" s="3" t="s">
        <v>1069</v>
      </c>
      <c r="F462" s="3" t="str">
        <f t="shared" ref="F462:J462" si="85">$R$1</f>
        <v>LEFT:100</v>
      </c>
      <c r="G462" s="3" t="s">
        <v>1069</v>
      </c>
      <c r="H462" s="3" t="str">
        <f t="shared" si="85"/>
        <v>LEFT:100</v>
      </c>
      <c r="I462" s="3" t="s">
        <v>1069</v>
      </c>
      <c r="J462" s="3" t="str">
        <f t="shared" si="85"/>
        <v>LEFT:100</v>
      </c>
      <c r="K462" s="3" t="s">
        <v>1069</v>
      </c>
      <c r="L462" s="3" t="str">
        <f>$R$1</f>
        <v>LEFT:100</v>
      </c>
      <c r="M462" s="3" t="s">
        <v>1069</v>
      </c>
      <c r="N462" s="3" t="str">
        <f>$R$1</f>
        <v>LEFT:100</v>
      </c>
      <c r="O462" s="1" t="s">
        <v>1069</v>
      </c>
      <c r="P462" s="1" t="s">
        <v>1070</v>
      </c>
      <c r="Q462" s="14" t="s">
        <v>0</v>
      </c>
      <c r="R462" s="10" t="str">
        <f>INDEX(AF:AF,W460+1)</f>
        <v>無色</v>
      </c>
      <c r="S462" s="15" t="s">
        <v>1</v>
      </c>
      <c r="T462" s="10">
        <f>INDEX(AG:AG,W460+1)</f>
        <v>0</v>
      </c>
      <c r="U462" s="15" t="s">
        <v>2</v>
      </c>
      <c r="V462" s="10">
        <f>INDEX(AI:AI,W460+1)</f>
        <v>0</v>
      </c>
      <c r="W462" s="16"/>
      <c r="X462" s="10">
        <f>INDEX(AQ:AQ,W460+1)</f>
        <v>0</v>
      </c>
      <c r="Y462" s="28"/>
      <c r="Z462" s="28"/>
      <c r="AA462" s="29"/>
      <c r="AC462" s="11"/>
      <c r="AD462" s="11"/>
      <c r="BF462" s="9" t="s">
        <v>1049</v>
      </c>
    </row>
    <row r="463" spans="1:58">
      <c r="A463" s="1" t="str">
        <f t="shared" si="84"/>
        <v>|色|無色|レアリティ||マナコスト||</v>
      </c>
      <c r="B463" s="1" t="s">
        <v>1049</v>
      </c>
      <c r="C463" s="1" t="s">
        <v>1069</v>
      </c>
      <c r="D463" s="4" t="s">
        <v>0</v>
      </c>
      <c r="E463" s="1" t="s">
        <v>1069</v>
      </c>
      <c r="F463" s="1" t="str">
        <f>IF(R462=0,"",R462)</f>
        <v>無色</v>
      </c>
      <c r="G463" s="1" t="s">
        <v>1069</v>
      </c>
      <c r="H463" s="4" t="s">
        <v>1073</v>
      </c>
      <c r="I463" s="1" t="s">
        <v>1069</v>
      </c>
      <c r="J463" s="1" t="str">
        <f>IF(T462=0,"",T462)</f>
        <v/>
      </c>
      <c r="K463" s="1" t="s">
        <v>1069</v>
      </c>
      <c r="L463" s="4" t="s">
        <v>1074</v>
      </c>
      <c r="M463" s="1" t="s">
        <v>1069</v>
      </c>
      <c r="N463" s="1" t="str">
        <f>IF(V462=0,"",V462)</f>
        <v/>
      </c>
      <c r="O463" s="1" t="s">
        <v>1069</v>
      </c>
      <c r="Q463" s="9" t="s">
        <v>5</v>
      </c>
      <c r="R463" s="10">
        <f>INDEX(AL:AL,W460+1)</f>
        <v>0</v>
      </c>
      <c r="S463" s="15" t="s">
        <v>1075</v>
      </c>
      <c r="T463" s="10">
        <f>INDEX(AN:AN,W460+1)</f>
        <v>0</v>
      </c>
      <c r="U463" s="10">
        <f>INDEX(AO:AO,W460+1)</f>
        <v>0</v>
      </c>
      <c r="V463" s="10">
        <f>INDEX(AP:AP,W460+1)</f>
        <v>0</v>
      </c>
      <c r="W463" s="16"/>
      <c r="X463" s="10" t="str">
        <f>INDEX(AZ:AZ,W460+1)</f>
        <v/>
      </c>
      <c r="Y463" s="10" t="str">
        <f>INDEX(BA:BA,W460+1)</f>
        <v/>
      </c>
      <c r="Z463" s="10" t="str">
        <f>INDEX(BB:BB,W460+1)</f>
        <v/>
      </c>
      <c r="AA463" s="10">
        <f>INDEX(BC:BC,W460+1)</f>
        <v>0</v>
      </c>
      <c r="AC463" s="28"/>
      <c r="AD463" s="28"/>
      <c r="BF463" s="9" t="s">
        <v>1049</v>
      </c>
    </row>
    <row r="464" spans="1:58">
      <c r="A464" s="1" t="str">
        <f t="shared" si="84"/>
        <v>|種別||サブタイプ||||</v>
      </c>
      <c r="B464" s="1" t="s">
        <v>1049</v>
      </c>
      <c r="C464" s="1" t="s">
        <v>1069</v>
      </c>
      <c r="D464" s="4" t="s">
        <v>5</v>
      </c>
      <c r="E464" s="1" t="s">
        <v>1069</v>
      </c>
      <c r="F464" s="1" t="str">
        <f>IF(R463=0,"",R463)</f>
        <v/>
      </c>
      <c r="G464" s="1" t="s">
        <v>1069</v>
      </c>
      <c r="H464" s="4" t="s">
        <v>1078</v>
      </c>
      <c r="I464" s="1" t="s">
        <v>1069</v>
      </c>
      <c r="J464" s="1" t="str">
        <f>IF(T463=0,"",T463)</f>
        <v/>
      </c>
      <c r="K464" s="1" t="s">
        <v>1069</v>
      </c>
      <c r="L464" s="1" t="str">
        <f>IF(U463=0,"",U463)</f>
        <v/>
      </c>
      <c r="M464" s="1" t="s">
        <v>1069</v>
      </c>
      <c r="N464" s="1" t="str">
        <f>IF(V463=0,"",V463)</f>
        <v/>
      </c>
      <c r="O464" s="1" t="s">
        <v>1069</v>
      </c>
      <c r="Q464" s="9" t="s">
        <v>1079</v>
      </c>
      <c r="R464" s="10" t="str">
        <f>INDEX(BD:BD,W460+1)</f>
        <v/>
      </c>
      <c r="S464" s="11"/>
      <c r="T464" s="11"/>
      <c r="U464" s="11"/>
      <c r="V464" s="12"/>
      <c r="W464" s="16"/>
      <c r="X464" s="8"/>
      <c r="Y464" s="8"/>
      <c r="Z464" s="8"/>
      <c r="AA464" s="30"/>
      <c r="AC464" s="28"/>
      <c r="AD464" s="28"/>
      <c r="BF464" s="9" t="s">
        <v>1049</v>
      </c>
    </row>
    <row r="465" spans="1:58">
      <c r="A465" s="1" t="str">
        <f t="shared" si="84"/>
        <v>|テキスト|&gt;|&gt;|&gt;|&gt;||</v>
      </c>
      <c r="B465" s="1" t="s">
        <v>1049</v>
      </c>
      <c r="C465" s="1" t="s">
        <v>1069</v>
      </c>
      <c r="D465" s="4" t="s">
        <v>1079</v>
      </c>
      <c r="E465" s="1" t="s">
        <v>1069</v>
      </c>
      <c r="F465" s="4" t="s">
        <v>1083</v>
      </c>
      <c r="G465" s="1" t="s">
        <v>1069</v>
      </c>
      <c r="H465" s="4" t="s">
        <v>1083</v>
      </c>
      <c r="I465" s="1" t="s">
        <v>1069</v>
      </c>
      <c r="J465" s="4" t="s">
        <v>1083</v>
      </c>
      <c r="K465" s="1" t="s">
        <v>1069</v>
      </c>
      <c r="L465" s="4" t="s">
        <v>1083</v>
      </c>
      <c r="M465" s="1" t="s">
        <v>1069</v>
      </c>
      <c r="N465" s="1" t="str">
        <f>IF(R464=0,"",R464)</f>
        <v/>
      </c>
      <c r="O465" s="1" t="s">
        <v>1069</v>
      </c>
      <c r="Q465" s="14" t="s">
        <v>21</v>
      </c>
      <c r="R465" s="10" t="str">
        <f>INDEX(BE:BE,W460+1)</f>
        <v/>
      </c>
      <c r="S465" s="11" t="s">
        <v>1173</v>
      </c>
      <c r="T465" s="10" t="str">
        <f>IF(X465="","",X465&amp;IF(Y465="",""," "&amp;Y465)&amp;IF(Z465="",""," "&amp;Z465)&amp;IF(AA465="",""," "&amp;AA465))</f>
        <v/>
      </c>
      <c r="U465" s="11"/>
      <c r="V465" s="12"/>
      <c r="W465" s="16" t="s">
        <v>1084</v>
      </c>
      <c r="X465" s="9" t="str">
        <f t="shared" ref="X465:AA465" si="86">IF(ISERROR(IF(LEN(X464)&gt;1,X464,VLOOKUP(X463,$AC:$AD,2,FALSE))),"",IF(LEN(X464)&gt;1,X464,VLOOKUP(X463,$AC:$AD,2,FALSE)))</f>
        <v/>
      </c>
      <c r="Y465" s="9" t="str">
        <f t="shared" si="86"/>
        <v/>
      </c>
      <c r="Z465" s="9" t="str">
        <f t="shared" si="86"/>
        <v/>
      </c>
      <c r="AA465" s="9" t="str">
        <f t="shared" si="86"/>
        <v> </v>
      </c>
      <c r="AC465" s="28"/>
      <c r="AD465" s="28"/>
      <c r="BF465" s="9" t="s">
        <v>1049</v>
      </c>
    </row>
    <row r="466" spans="1:58">
      <c r="A466" s="1" t="str">
        <f t="shared" si="84"/>
        <v>|英テキスト|&gt;|&gt;|&gt;|&gt;||</v>
      </c>
      <c r="B466" s="1" t="s">
        <v>1049</v>
      </c>
      <c r="C466" s="1" t="s">
        <v>1069</v>
      </c>
      <c r="D466" s="4" t="s">
        <v>1087</v>
      </c>
      <c r="E466" s="1" t="s">
        <v>1069</v>
      </c>
      <c r="F466" s="4" t="s">
        <v>1083</v>
      </c>
      <c r="G466" s="1" t="s">
        <v>1069</v>
      </c>
      <c r="H466" s="4" t="s">
        <v>1083</v>
      </c>
      <c r="I466" s="1" t="s">
        <v>1069</v>
      </c>
      <c r="J466" s="4" t="s">
        <v>1083</v>
      </c>
      <c r="K466" s="1" t="s">
        <v>1069</v>
      </c>
      <c r="L466" s="4" t="s">
        <v>1083</v>
      </c>
      <c r="M466" s="1" t="s">
        <v>1069</v>
      </c>
      <c r="N466" s="1" t="str">
        <f>IF(T465="","",T465&amp;"&amp;br;")&amp;IF(R465=0,"",R465)</f>
        <v/>
      </c>
      <c r="O466" s="1" t="s">
        <v>1069</v>
      </c>
      <c r="Q466" s="9" t="s">
        <v>12</v>
      </c>
      <c r="R466" s="10">
        <f>IF(INDEX(AX:AX,W460+1)="",0,INDEX(AX:AX,W460+1)&amp;"/"&amp;INDEX(AY:AY,W460+1))</f>
        <v>0</v>
      </c>
      <c r="S466" s="11"/>
      <c r="T466" s="11"/>
      <c r="U466" s="11"/>
      <c r="V466" s="12"/>
      <c r="W466" s="16"/>
      <c r="X466" s="9"/>
      <c r="Y466" s="28"/>
      <c r="Z466" s="28"/>
      <c r="AA466" s="29"/>
      <c r="AC466" s="28"/>
      <c r="AD466" s="28"/>
      <c r="BF466" s="9" t="s">
        <v>1049</v>
      </c>
    </row>
    <row r="467" spans="1:58">
      <c r="A467" s="1" t="str">
        <f t="shared" si="84"/>
        <v>|PT|&gt;||シールド数|&gt;||</v>
      </c>
      <c r="B467" s="1" t="s">
        <v>1049</v>
      </c>
      <c r="C467" s="1" t="s">
        <v>1069</v>
      </c>
      <c r="D467" s="1" t="s">
        <v>12</v>
      </c>
      <c r="E467" s="1" t="s">
        <v>1069</v>
      </c>
      <c r="F467" s="1" t="s">
        <v>1083</v>
      </c>
      <c r="G467" s="1" t="s">
        <v>1069</v>
      </c>
      <c r="H467" s="1" t="str">
        <f>IF(R466=0,"",R466)</f>
        <v/>
      </c>
      <c r="I467" s="1" t="s">
        <v>1069</v>
      </c>
      <c r="J467" s="1" t="s">
        <v>1092</v>
      </c>
      <c r="K467" s="1" t="s">
        <v>1069</v>
      </c>
      <c r="L467" s="1" t="s">
        <v>1083</v>
      </c>
      <c r="M467" s="1" t="s">
        <v>1069</v>
      </c>
      <c r="N467" s="1" t="str">
        <f>IF(R467=0,"",R467)</f>
        <v/>
      </c>
      <c r="O467" s="1" t="s">
        <v>1069</v>
      </c>
      <c r="Q467" s="17" t="s">
        <v>13</v>
      </c>
      <c r="R467" s="10">
        <f>INDEX(AW:AW,W460+1)</f>
        <v>0</v>
      </c>
      <c r="S467" s="18"/>
      <c r="T467" s="18"/>
      <c r="U467" s="18"/>
      <c r="V467" s="19"/>
      <c r="W467" s="20"/>
      <c r="X467" s="21"/>
      <c r="Y467" s="31"/>
      <c r="Z467" s="31"/>
      <c r="AA467" s="32"/>
      <c r="BF467" s="9" t="s">
        <v>1049</v>
      </c>
    </row>
    <row r="468" spans="1:58">
      <c r="A468" s="1" t="str">
        <f t="shared" si="84"/>
        <v>&amp;br;&amp;br;</v>
      </c>
      <c r="B468" s="1" t="s">
        <v>1049</v>
      </c>
      <c r="C468" s="1" t="s">
        <v>1097</v>
      </c>
      <c r="R468" s="1"/>
      <c r="S468" s="1"/>
      <c r="T468" s="1"/>
      <c r="U468" s="1"/>
      <c r="V468" s="1"/>
      <c r="BF468" s="9" t="s">
        <v>1049</v>
      </c>
    </row>
    <row r="469" spans="1:58">
      <c r="A469" s="1" t="str">
        <f t="shared" si="84"/>
        <v>#back(text=戻る,left)</v>
      </c>
      <c r="B469" s="1" t="s">
        <v>1049</v>
      </c>
      <c r="C469" s="1" t="s">
        <v>1100</v>
      </c>
      <c r="R469" s="1"/>
      <c r="S469" s="1"/>
      <c r="T469" s="1"/>
      <c r="U469" s="1"/>
      <c r="V469" s="1"/>
      <c r="BF469" s="9" t="s">
        <v>1049</v>
      </c>
    </row>
    <row r="470" spans="1:58">
      <c r="A470" s="1" t="str">
        <f t="shared" si="84"/>
        <v>&amp;br;</v>
      </c>
      <c r="B470" s="1" t="s">
        <v>1049</v>
      </c>
      <c r="C470" s="1" t="s">
        <v>1048</v>
      </c>
      <c r="R470" s="1"/>
      <c r="S470" s="1"/>
      <c r="T470" s="1"/>
      <c r="U470" s="1"/>
      <c r="V470" s="1"/>
      <c r="BF470" s="9" t="s">
        <v>1049</v>
      </c>
    </row>
    <row r="471" spans="1:58">
      <c r="A471" s="1" t="str">
        <f t="shared" si="84"/>
        <v>#comment(above,nsize=[15],size=[30],num=[10])</v>
      </c>
      <c r="B471" s="1" t="s">
        <v>1049</v>
      </c>
      <c r="C471" s="1" t="s">
        <v>1108</v>
      </c>
      <c r="R471" s="1"/>
      <c r="S471" s="1"/>
      <c r="T471" s="1"/>
      <c r="U471" s="1"/>
      <c r="V471" s="1"/>
      <c r="BF471" s="9" t="s">
        <v>1049</v>
      </c>
    </row>
    <row r="472" spans="1:58">
      <c r="A472" s="1" t="str">
        <f t="shared" si="84"/>
        <v>&amp;br;&amp;br;</v>
      </c>
      <c r="B472" s="1" t="s">
        <v>1049</v>
      </c>
      <c r="C472" s="1" t="s">
        <v>1097</v>
      </c>
      <c r="R472" s="1"/>
      <c r="S472" s="1"/>
      <c r="T472" s="1"/>
      <c r="U472" s="1"/>
      <c r="V472" s="1"/>
      <c r="AC472" s="28"/>
      <c r="AD472" s="28"/>
      <c r="BF472" s="9" t="s">
        <v>1049</v>
      </c>
    </row>
    <row r="473" spans="1:58">
      <c r="A473" s="1" t="str">
        <f t="shared" si="84"/>
        <v/>
      </c>
      <c r="B473" s="1" t="s">
        <v>1049</v>
      </c>
      <c r="Q473" s="5"/>
      <c r="R473" s="6"/>
      <c r="S473" s="6"/>
      <c r="T473" s="6"/>
      <c r="U473" s="6"/>
      <c r="V473" s="7"/>
      <c r="W473" s="8">
        <v>37</v>
      </c>
      <c r="X473" s="5"/>
      <c r="Y473" s="26"/>
      <c r="Z473" s="26"/>
      <c r="AA473" s="27"/>
      <c r="AC473" s="28"/>
      <c r="AD473" s="28"/>
      <c r="BF473" s="9" t="s">
        <v>1049</v>
      </c>
    </row>
    <row r="474" spans="1:58">
      <c r="A474" s="1" t="str">
        <f t="shared" si="84"/>
        <v>*0/0</v>
      </c>
      <c r="B474" s="1" t="s">
        <v>1049</v>
      </c>
      <c r="C474" s="1" t="str">
        <f>"*"&amp;R474&amp;"/"&amp;T474</f>
        <v>*0/0</v>
      </c>
      <c r="Q474" s="9" t="s">
        <v>3</v>
      </c>
      <c r="R474" s="10">
        <f>INDEX(AJ:AJ,W473+1)</f>
        <v>0</v>
      </c>
      <c r="S474" s="11" t="s">
        <v>4</v>
      </c>
      <c r="T474" s="10">
        <f>INDEX(AK:AK,W473+1)</f>
        <v>0</v>
      </c>
      <c r="U474" s="11"/>
      <c r="V474" s="12"/>
      <c r="W474" s="13"/>
      <c r="X474" s="9"/>
      <c r="Y474" s="28"/>
      <c r="Z474" s="28"/>
      <c r="AA474" s="29"/>
      <c r="AC474" s="28"/>
      <c r="AD474" s="28"/>
      <c r="BF474" s="9" t="s">
        <v>1049</v>
      </c>
    </row>
    <row r="475" spans="1:58">
      <c r="A475" s="1" t="str">
        <f t="shared" si="84"/>
        <v>|LEFT:80|LEFT:100|LEFT:100|LEFT:100|LEFT:100|LEFT:100|c</v>
      </c>
      <c r="B475" s="1" t="s">
        <v>1049</v>
      </c>
      <c r="C475" s="1" t="s">
        <v>1069</v>
      </c>
      <c r="D475" s="3" t="str">
        <f>$Q$1</f>
        <v>LEFT:80</v>
      </c>
      <c r="E475" s="3" t="s">
        <v>1069</v>
      </c>
      <c r="F475" s="3" t="str">
        <f t="shared" ref="F475:J475" si="87">$R$1</f>
        <v>LEFT:100</v>
      </c>
      <c r="G475" s="3" t="s">
        <v>1069</v>
      </c>
      <c r="H475" s="3" t="str">
        <f t="shared" si="87"/>
        <v>LEFT:100</v>
      </c>
      <c r="I475" s="3" t="s">
        <v>1069</v>
      </c>
      <c r="J475" s="3" t="str">
        <f t="shared" si="87"/>
        <v>LEFT:100</v>
      </c>
      <c r="K475" s="3" t="s">
        <v>1069</v>
      </c>
      <c r="L475" s="3" t="str">
        <f>$R$1</f>
        <v>LEFT:100</v>
      </c>
      <c r="M475" s="3" t="s">
        <v>1069</v>
      </c>
      <c r="N475" s="3" t="str">
        <f>$R$1</f>
        <v>LEFT:100</v>
      </c>
      <c r="O475" s="1" t="s">
        <v>1069</v>
      </c>
      <c r="P475" s="1" t="s">
        <v>1070</v>
      </c>
      <c r="Q475" s="14" t="s">
        <v>0</v>
      </c>
      <c r="R475" s="10" t="str">
        <f>INDEX(AF:AF,W473+1)</f>
        <v>無色</v>
      </c>
      <c r="S475" s="15" t="s">
        <v>1</v>
      </c>
      <c r="T475" s="10">
        <f>INDEX(AG:AG,W473+1)</f>
        <v>0</v>
      </c>
      <c r="U475" s="15" t="s">
        <v>2</v>
      </c>
      <c r="V475" s="10">
        <f>INDEX(AI:AI,W473+1)</f>
        <v>0</v>
      </c>
      <c r="W475" s="16"/>
      <c r="X475" s="10">
        <f>INDEX(AQ:AQ,W473+1)</f>
        <v>0</v>
      </c>
      <c r="Y475" s="28"/>
      <c r="Z475" s="28"/>
      <c r="AA475" s="29"/>
      <c r="AC475" s="11"/>
      <c r="AD475" s="11"/>
      <c r="BF475" s="9" t="s">
        <v>1049</v>
      </c>
    </row>
    <row r="476" spans="1:58">
      <c r="A476" s="1" t="str">
        <f t="shared" si="84"/>
        <v>|色|無色|レアリティ||マナコスト||</v>
      </c>
      <c r="B476" s="1" t="s">
        <v>1049</v>
      </c>
      <c r="C476" s="1" t="s">
        <v>1069</v>
      </c>
      <c r="D476" s="4" t="s">
        <v>0</v>
      </c>
      <c r="E476" s="1" t="s">
        <v>1069</v>
      </c>
      <c r="F476" s="1" t="str">
        <f>IF(R475=0,"",R475)</f>
        <v>無色</v>
      </c>
      <c r="G476" s="1" t="s">
        <v>1069</v>
      </c>
      <c r="H476" s="4" t="s">
        <v>1073</v>
      </c>
      <c r="I476" s="1" t="s">
        <v>1069</v>
      </c>
      <c r="J476" s="1" t="str">
        <f>IF(T475=0,"",T475)</f>
        <v/>
      </c>
      <c r="K476" s="1" t="s">
        <v>1069</v>
      </c>
      <c r="L476" s="4" t="s">
        <v>1074</v>
      </c>
      <c r="M476" s="1" t="s">
        <v>1069</v>
      </c>
      <c r="N476" s="1" t="str">
        <f>IF(V475=0,"",V475)</f>
        <v/>
      </c>
      <c r="O476" s="1" t="s">
        <v>1069</v>
      </c>
      <c r="Q476" s="9" t="s">
        <v>5</v>
      </c>
      <c r="R476" s="10">
        <f>INDEX(AL:AL,W473+1)</f>
        <v>0</v>
      </c>
      <c r="S476" s="15" t="s">
        <v>1075</v>
      </c>
      <c r="T476" s="10">
        <f>INDEX(AN:AN,W473+1)</f>
        <v>0</v>
      </c>
      <c r="U476" s="10">
        <f>INDEX(AO:AO,W473+1)</f>
        <v>0</v>
      </c>
      <c r="V476" s="10">
        <f>INDEX(AP:AP,W473+1)</f>
        <v>0</v>
      </c>
      <c r="W476" s="16"/>
      <c r="X476" s="10" t="str">
        <f>INDEX(AZ:AZ,W473+1)</f>
        <v/>
      </c>
      <c r="Y476" s="10" t="str">
        <f>INDEX(BA:BA,W473+1)</f>
        <v/>
      </c>
      <c r="Z476" s="10" t="str">
        <f>INDEX(BB:BB,W473+1)</f>
        <v/>
      </c>
      <c r="AA476" s="10">
        <f>INDEX(BC:BC,W473+1)</f>
        <v>0</v>
      </c>
      <c r="AC476" s="28"/>
      <c r="AD476" s="28"/>
      <c r="BF476" s="9" t="s">
        <v>1049</v>
      </c>
    </row>
    <row r="477" spans="1:58">
      <c r="A477" s="1" t="str">
        <f t="shared" si="84"/>
        <v>|種別||サブタイプ||||</v>
      </c>
      <c r="B477" s="1" t="s">
        <v>1049</v>
      </c>
      <c r="C477" s="1" t="s">
        <v>1069</v>
      </c>
      <c r="D477" s="4" t="s">
        <v>5</v>
      </c>
      <c r="E477" s="1" t="s">
        <v>1069</v>
      </c>
      <c r="F477" s="1" t="str">
        <f>IF(R476=0,"",R476)</f>
        <v/>
      </c>
      <c r="G477" s="1" t="s">
        <v>1069</v>
      </c>
      <c r="H477" s="4" t="s">
        <v>1078</v>
      </c>
      <c r="I477" s="1" t="s">
        <v>1069</v>
      </c>
      <c r="J477" s="1" t="str">
        <f>IF(T476=0,"",T476)</f>
        <v/>
      </c>
      <c r="K477" s="1" t="s">
        <v>1069</v>
      </c>
      <c r="L477" s="1" t="str">
        <f>IF(U476=0,"",U476)</f>
        <v/>
      </c>
      <c r="M477" s="1" t="s">
        <v>1069</v>
      </c>
      <c r="N477" s="1" t="str">
        <f>IF(V476=0,"",V476)</f>
        <v/>
      </c>
      <c r="O477" s="1" t="s">
        <v>1069</v>
      </c>
      <c r="Q477" s="9" t="s">
        <v>1079</v>
      </c>
      <c r="R477" s="10" t="str">
        <f>INDEX(BD:BD,W473+1)</f>
        <v/>
      </c>
      <c r="S477" s="11"/>
      <c r="T477" s="11"/>
      <c r="U477" s="11"/>
      <c r="V477" s="12"/>
      <c r="W477" s="16"/>
      <c r="X477" s="8"/>
      <c r="Y477" s="8"/>
      <c r="Z477" s="8"/>
      <c r="AA477" s="30"/>
      <c r="AC477" s="28"/>
      <c r="AD477" s="28"/>
      <c r="BF477" s="9" t="s">
        <v>1049</v>
      </c>
    </row>
    <row r="478" spans="1:58">
      <c r="A478" s="1" t="str">
        <f t="shared" si="84"/>
        <v>|テキスト|&gt;|&gt;|&gt;|&gt;||</v>
      </c>
      <c r="B478" s="1" t="s">
        <v>1049</v>
      </c>
      <c r="C478" s="1" t="s">
        <v>1069</v>
      </c>
      <c r="D478" s="4" t="s">
        <v>1079</v>
      </c>
      <c r="E478" s="1" t="s">
        <v>1069</v>
      </c>
      <c r="F478" s="4" t="s">
        <v>1083</v>
      </c>
      <c r="G478" s="1" t="s">
        <v>1069</v>
      </c>
      <c r="H478" s="4" t="s">
        <v>1083</v>
      </c>
      <c r="I478" s="1" t="s">
        <v>1069</v>
      </c>
      <c r="J478" s="4" t="s">
        <v>1083</v>
      </c>
      <c r="K478" s="1" t="s">
        <v>1069</v>
      </c>
      <c r="L478" s="4" t="s">
        <v>1083</v>
      </c>
      <c r="M478" s="1" t="s">
        <v>1069</v>
      </c>
      <c r="N478" s="1" t="str">
        <f>IF(R477=0,"",R477)</f>
        <v/>
      </c>
      <c r="O478" s="1" t="s">
        <v>1069</v>
      </c>
      <c r="Q478" s="14" t="s">
        <v>21</v>
      </c>
      <c r="R478" s="10" t="str">
        <f>INDEX(BE:BE,W473+1)</f>
        <v/>
      </c>
      <c r="S478" s="11" t="s">
        <v>1173</v>
      </c>
      <c r="T478" s="10" t="str">
        <f>IF(X478="","",X478&amp;IF(Y478="",""," "&amp;Y478)&amp;IF(Z478="",""," "&amp;Z478)&amp;IF(AA478="",""," "&amp;AA478))</f>
        <v/>
      </c>
      <c r="U478" s="11"/>
      <c r="V478" s="12"/>
      <c r="W478" s="16" t="s">
        <v>1084</v>
      </c>
      <c r="X478" s="9" t="str">
        <f t="shared" ref="X478:AA478" si="88">IF(ISERROR(IF(LEN(X477)&gt;1,X477,VLOOKUP(X476,$AC:$AD,2,FALSE))),"",IF(LEN(X477)&gt;1,X477,VLOOKUP(X476,$AC:$AD,2,FALSE)))</f>
        <v/>
      </c>
      <c r="Y478" s="9" t="str">
        <f t="shared" si="88"/>
        <v/>
      </c>
      <c r="Z478" s="9" t="str">
        <f t="shared" si="88"/>
        <v/>
      </c>
      <c r="AA478" s="9" t="str">
        <f t="shared" si="88"/>
        <v> </v>
      </c>
      <c r="AC478" s="28"/>
      <c r="AD478" s="28"/>
      <c r="BF478" s="9" t="s">
        <v>1049</v>
      </c>
    </row>
    <row r="479" spans="1:58">
      <c r="A479" s="1" t="str">
        <f t="shared" si="84"/>
        <v>|英テキスト|&gt;|&gt;|&gt;|&gt;||</v>
      </c>
      <c r="B479" s="1" t="s">
        <v>1049</v>
      </c>
      <c r="C479" s="1" t="s">
        <v>1069</v>
      </c>
      <c r="D479" s="4" t="s">
        <v>1087</v>
      </c>
      <c r="E479" s="1" t="s">
        <v>1069</v>
      </c>
      <c r="F479" s="4" t="s">
        <v>1083</v>
      </c>
      <c r="G479" s="1" t="s">
        <v>1069</v>
      </c>
      <c r="H479" s="4" t="s">
        <v>1083</v>
      </c>
      <c r="I479" s="1" t="s">
        <v>1069</v>
      </c>
      <c r="J479" s="4" t="s">
        <v>1083</v>
      </c>
      <c r="K479" s="1" t="s">
        <v>1069</v>
      </c>
      <c r="L479" s="4" t="s">
        <v>1083</v>
      </c>
      <c r="M479" s="1" t="s">
        <v>1069</v>
      </c>
      <c r="N479" s="1" t="str">
        <f>IF(T478="","",T478&amp;"&amp;br;")&amp;IF(R478=0,"",R478)</f>
        <v/>
      </c>
      <c r="O479" s="1" t="s">
        <v>1069</v>
      </c>
      <c r="Q479" s="9" t="s">
        <v>12</v>
      </c>
      <c r="R479" s="10">
        <f>IF(INDEX(AX:AX,W473+1)="",0,INDEX(AX:AX,W473+1)&amp;"/"&amp;INDEX(AY:AY,W473+1))</f>
        <v>0</v>
      </c>
      <c r="S479" s="11"/>
      <c r="T479" s="11"/>
      <c r="U479" s="11"/>
      <c r="V479" s="12"/>
      <c r="W479" s="16"/>
      <c r="X479" s="9"/>
      <c r="Y479" s="28"/>
      <c r="Z479" s="28"/>
      <c r="AA479" s="29"/>
      <c r="AC479" s="28"/>
      <c r="AD479" s="28"/>
      <c r="BF479" s="9" t="s">
        <v>1049</v>
      </c>
    </row>
    <row r="480" spans="1:58">
      <c r="A480" s="1" t="str">
        <f t="shared" si="84"/>
        <v>|PT|&gt;||シールド数|&gt;||</v>
      </c>
      <c r="B480" s="1" t="s">
        <v>1049</v>
      </c>
      <c r="C480" s="1" t="s">
        <v>1069</v>
      </c>
      <c r="D480" s="1" t="s">
        <v>12</v>
      </c>
      <c r="E480" s="1" t="s">
        <v>1069</v>
      </c>
      <c r="F480" s="1" t="s">
        <v>1083</v>
      </c>
      <c r="G480" s="1" t="s">
        <v>1069</v>
      </c>
      <c r="H480" s="1" t="str">
        <f>IF(R479=0,"",R479)</f>
        <v/>
      </c>
      <c r="I480" s="1" t="s">
        <v>1069</v>
      </c>
      <c r="J480" s="1" t="s">
        <v>1092</v>
      </c>
      <c r="K480" s="1" t="s">
        <v>1069</v>
      </c>
      <c r="L480" s="1" t="s">
        <v>1083</v>
      </c>
      <c r="M480" s="1" t="s">
        <v>1069</v>
      </c>
      <c r="N480" s="1" t="str">
        <f>IF(R480=0,"",R480)</f>
        <v/>
      </c>
      <c r="O480" s="1" t="s">
        <v>1069</v>
      </c>
      <c r="Q480" s="17" t="s">
        <v>13</v>
      </c>
      <c r="R480" s="10">
        <f>INDEX(AW:AW,W473+1)</f>
        <v>0</v>
      </c>
      <c r="S480" s="18"/>
      <c r="T480" s="18"/>
      <c r="U480" s="18"/>
      <c r="V480" s="19"/>
      <c r="W480" s="20"/>
      <c r="X480" s="21"/>
      <c r="Y480" s="31"/>
      <c r="Z480" s="31"/>
      <c r="AA480" s="32"/>
      <c r="BF480" s="9" t="s">
        <v>1049</v>
      </c>
    </row>
    <row r="481" spans="1:58">
      <c r="A481" s="1" t="str">
        <f t="shared" si="84"/>
        <v>&amp;br;&amp;br;</v>
      </c>
      <c r="B481" s="1" t="s">
        <v>1049</v>
      </c>
      <c r="C481" s="1" t="s">
        <v>1097</v>
      </c>
      <c r="R481" s="1"/>
      <c r="S481" s="1"/>
      <c r="T481" s="1"/>
      <c r="U481" s="1"/>
      <c r="V481" s="1"/>
      <c r="BF481" s="9" t="s">
        <v>1049</v>
      </c>
    </row>
    <row r="482" spans="1:58">
      <c r="A482" s="1" t="str">
        <f t="shared" si="84"/>
        <v>#back(text=戻る,left)</v>
      </c>
      <c r="B482" s="1" t="s">
        <v>1049</v>
      </c>
      <c r="C482" s="1" t="s">
        <v>1100</v>
      </c>
      <c r="R482" s="1"/>
      <c r="S482" s="1"/>
      <c r="T482" s="1"/>
      <c r="U482" s="1"/>
      <c r="V482" s="1"/>
      <c r="BF482" s="9" t="s">
        <v>1049</v>
      </c>
    </row>
    <row r="483" spans="1:58">
      <c r="A483" s="1" t="str">
        <f t="shared" si="84"/>
        <v>&amp;br;</v>
      </c>
      <c r="B483" s="1" t="s">
        <v>1049</v>
      </c>
      <c r="C483" s="1" t="s">
        <v>1048</v>
      </c>
      <c r="R483" s="1"/>
      <c r="S483" s="1"/>
      <c r="T483" s="1"/>
      <c r="U483" s="1"/>
      <c r="V483" s="1"/>
      <c r="BF483" s="9" t="s">
        <v>1049</v>
      </c>
    </row>
    <row r="484" spans="1:58">
      <c r="A484" s="1" t="str">
        <f t="shared" si="84"/>
        <v>#comment(above,nsize=[15],size=[30],num=[10])</v>
      </c>
      <c r="B484" s="1" t="s">
        <v>1049</v>
      </c>
      <c r="C484" s="1" t="s">
        <v>1108</v>
      </c>
      <c r="R484" s="1"/>
      <c r="S484" s="1"/>
      <c r="T484" s="1"/>
      <c r="U484" s="1"/>
      <c r="V484" s="1"/>
      <c r="BF484" s="9" t="s">
        <v>1049</v>
      </c>
    </row>
    <row r="485" spans="1:58">
      <c r="A485" s="1" t="str">
        <f t="shared" si="84"/>
        <v>&amp;br;&amp;br;</v>
      </c>
      <c r="B485" s="1" t="s">
        <v>1049</v>
      </c>
      <c r="C485" s="1" t="s">
        <v>1097</v>
      </c>
      <c r="R485" s="1"/>
      <c r="S485" s="1"/>
      <c r="T485" s="1"/>
      <c r="U485" s="1"/>
      <c r="V485" s="1"/>
      <c r="AC485" s="28"/>
      <c r="AD485" s="28"/>
      <c r="BF485" s="9" t="s">
        <v>1049</v>
      </c>
    </row>
    <row r="486" spans="1:58">
      <c r="A486" s="1" t="str">
        <f t="shared" si="84"/>
        <v/>
      </c>
      <c r="B486" s="1" t="s">
        <v>1049</v>
      </c>
      <c r="Q486" s="5"/>
      <c r="R486" s="6"/>
      <c r="S486" s="6"/>
      <c r="T486" s="6"/>
      <c r="U486" s="6"/>
      <c r="V486" s="7"/>
      <c r="W486" s="8">
        <v>38</v>
      </c>
      <c r="X486" s="5"/>
      <c r="Y486" s="26"/>
      <c r="Z486" s="26"/>
      <c r="AA486" s="27"/>
      <c r="AC486" s="28"/>
      <c r="AD486" s="28"/>
      <c r="BF486" s="9" t="s">
        <v>1049</v>
      </c>
    </row>
    <row r="487" spans="1:58">
      <c r="A487" s="1" t="str">
        <f t="shared" si="84"/>
        <v>*0/0</v>
      </c>
      <c r="B487" s="1" t="s">
        <v>1049</v>
      </c>
      <c r="C487" s="1" t="str">
        <f>"*"&amp;R487&amp;"/"&amp;T487</f>
        <v>*0/0</v>
      </c>
      <c r="Q487" s="9" t="s">
        <v>3</v>
      </c>
      <c r="R487" s="10">
        <f>INDEX(AJ:AJ,W486+1)</f>
        <v>0</v>
      </c>
      <c r="S487" s="11" t="s">
        <v>4</v>
      </c>
      <c r="T487" s="10">
        <f>INDEX(AK:AK,W486+1)</f>
        <v>0</v>
      </c>
      <c r="U487" s="11"/>
      <c r="V487" s="12"/>
      <c r="W487" s="13"/>
      <c r="X487" s="9"/>
      <c r="Y487" s="28"/>
      <c r="Z487" s="28"/>
      <c r="AA487" s="29"/>
      <c r="AC487" s="28"/>
      <c r="AD487" s="28"/>
      <c r="BF487" s="9" t="s">
        <v>1049</v>
      </c>
    </row>
    <row r="488" spans="1:58">
      <c r="A488" s="1" t="str">
        <f t="shared" si="84"/>
        <v>|LEFT:80|LEFT:100|LEFT:100|LEFT:100|LEFT:100|LEFT:100|c</v>
      </c>
      <c r="B488" s="1" t="s">
        <v>1049</v>
      </c>
      <c r="C488" s="1" t="s">
        <v>1069</v>
      </c>
      <c r="D488" s="3" t="str">
        <f>$Q$1</f>
        <v>LEFT:80</v>
      </c>
      <c r="E488" s="3" t="s">
        <v>1069</v>
      </c>
      <c r="F488" s="3" t="str">
        <f t="shared" ref="F488:J488" si="89">$R$1</f>
        <v>LEFT:100</v>
      </c>
      <c r="G488" s="3" t="s">
        <v>1069</v>
      </c>
      <c r="H488" s="3" t="str">
        <f t="shared" si="89"/>
        <v>LEFT:100</v>
      </c>
      <c r="I488" s="3" t="s">
        <v>1069</v>
      </c>
      <c r="J488" s="3" t="str">
        <f t="shared" si="89"/>
        <v>LEFT:100</v>
      </c>
      <c r="K488" s="3" t="s">
        <v>1069</v>
      </c>
      <c r="L488" s="3" t="str">
        <f>$R$1</f>
        <v>LEFT:100</v>
      </c>
      <c r="M488" s="3" t="s">
        <v>1069</v>
      </c>
      <c r="N488" s="3" t="str">
        <f>$R$1</f>
        <v>LEFT:100</v>
      </c>
      <c r="O488" s="1" t="s">
        <v>1069</v>
      </c>
      <c r="P488" s="1" t="s">
        <v>1070</v>
      </c>
      <c r="Q488" s="14" t="s">
        <v>0</v>
      </c>
      <c r="R488" s="10" t="str">
        <f>INDEX(AF:AF,W486+1)</f>
        <v>無色</v>
      </c>
      <c r="S488" s="15" t="s">
        <v>1</v>
      </c>
      <c r="T488" s="10">
        <f>INDEX(AG:AG,W486+1)</f>
        <v>0</v>
      </c>
      <c r="U488" s="15" t="s">
        <v>2</v>
      </c>
      <c r="V488" s="10">
        <f>INDEX(AI:AI,W486+1)</f>
        <v>0</v>
      </c>
      <c r="W488" s="16"/>
      <c r="X488" s="10">
        <f>INDEX(AQ:AQ,W486+1)</f>
        <v>0</v>
      </c>
      <c r="Y488" s="28"/>
      <c r="Z488" s="28"/>
      <c r="AA488" s="29"/>
      <c r="AC488" s="11"/>
      <c r="AD488" s="11"/>
      <c r="BF488" s="9" t="s">
        <v>1049</v>
      </c>
    </row>
    <row r="489" spans="1:58">
      <c r="A489" s="1" t="str">
        <f t="shared" si="84"/>
        <v>|色|無色|レアリティ||マナコスト||</v>
      </c>
      <c r="B489" s="1" t="s">
        <v>1049</v>
      </c>
      <c r="C489" s="1" t="s">
        <v>1069</v>
      </c>
      <c r="D489" s="4" t="s">
        <v>0</v>
      </c>
      <c r="E489" s="1" t="s">
        <v>1069</v>
      </c>
      <c r="F489" s="1" t="str">
        <f>IF(R488=0,"",R488)</f>
        <v>無色</v>
      </c>
      <c r="G489" s="1" t="s">
        <v>1069</v>
      </c>
      <c r="H489" s="4" t="s">
        <v>1073</v>
      </c>
      <c r="I489" s="1" t="s">
        <v>1069</v>
      </c>
      <c r="J489" s="1" t="str">
        <f>IF(T488=0,"",T488)</f>
        <v/>
      </c>
      <c r="K489" s="1" t="s">
        <v>1069</v>
      </c>
      <c r="L489" s="4" t="s">
        <v>1074</v>
      </c>
      <c r="M489" s="1" t="s">
        <v>1069</v>
      </c>
      <c r="N489" s="1" t="str">
        <f>IF(V488=0,"",V488)</f>
        <v/>
      </c>
      <c r="O489" s="1" t="s">
        <v>1069</v>
      </c>
      <c r="Q489" s="9" t="s">
        <v>5</v>
      </c>
      <c r="R489" s="10">
        <f>INDEX(AL:AL,W486+1)</f>
        <v>0</v>
      </c>
      <c r="S489" s="15" t="s">
        <v>1075</v>
      </c>
      <c r="T489" s="10">
        <f>INDEX(AN:AN,W486+1)</f>
        <v>0</v>
      </c>
      <c r="U489" s="10">
        <f>INDEX(AO:AO,W486+1)</f>
        <v>0</v>
      </c>
      <c r="V489" s="10">
        <f>INDEX(AP:AP,W486+1)</f>
        <v>0</v>
      </c>
      <c r="W489" s="16"/>
      <c r="X489" s="10" t="str">
        <f>INDEX(AZ:AZ,W486+1)</f>
        <v/>
      </c>
      <c r="Y489" s="10" t="str">
        <f>INDEX(BA:BA,W486+1)</f>
        <v/>
      </c>
      <c r="Z489" s="10" t="str">
        <f>INDEX(BB:BB,W486+1)</f>
        <v/>
      </c>
      <c r="AA489" s="10">
        <f>INDEX(BC:BC,W486+1)</f>
        <v>0</v>
      </c>
      <c r="AC489" s="28"/>
      <c r="AD489" s="28"/>
      <c r="BF489" s="9" t="s">
        <v>1049</v>
      </c>
    </row>
    <row r="490" spans="1:58">
      <c r="A490" s="1" t="str">
        <f t="shared" si="84"/>
        <v>|種別||サブタイプ||||</v>
      </c>
      <c r="B490" s="1" t="s">
        <v>1049</v>
      </c>
      <c r="C490" s="1" t="s">
        <v>1069</v>
      </c>
      <c r="D490" s="4" t="s">
        <v>5</v>
      </c>
      <c r="E490" s="1" t="s">
        <v>1069</v>
      </c>
      <c r="F490" s="1" t="str">
        <f>IF(R489=0,"",R489)</f>
        <v/>
      </c>
      <c r="G490" s="1" t="s">
        <v>1069</v>
      </c>
      <c r="H490" s="4" t="s">
        <v>1078</v>
      </c>
      <c r="I490" s="1" t="s">
        <v>1069</v>
      </c>
      <c r="J490" s="1" t="str">
        <f>IF(T489=0,"",T489)</f>
        <v/>
      </c>
      <c r="K490" s="1" t="s">
        <v>1069</v>
      </c>
      <c r="L490" s="1" t="str">
        <f>IF(U489=0,"",U489)</f>
        <v/>
      </c>
      <c r="M490" s="1" t="s">
        <v>1069</v>
      </c>
      <c r="N490" s="1" t="str">
        <f>IF(V489=0,"",V489)</f>
        <v/>
      </c>
      <c r="O490" s="1" t="s">
        <v>1069</v>
      </c>
      <c r="Q490" s="9" t="s">
        <v>1079</v>
      </c>
      <c r="R490" s="10" t="str">
        <f>INDEX(BD:BD,W486+1)</f>
        <v/>
      </c>
      <c r="S490" s="11"/>
      <c r="T490" s="11"/>
      <c r="U490" s="11"/>
      <c r="V490" s="12"/>
      <c r="W490" s="16"/>
      <c r="X490" s="8"/>
      <c r="Y490" s="8"/>
      <c r="Z490" s="8"/>
      <c r="AA490" s="30"/>
      <c r="AC490" s="28"/>
      <c r="AD490" s="28"/>
      <c r="BF490" s="9" t="s">
        <v>1049</v>
      </c>
    </row>
    <row r="491" spans="1:58">
      <c r="A491" s="1" t="str">
        <f t="shared" si="84"/>
        <v>|テキスト|&gt;|&gt;|&gt;|&gt;||</v>
      </c>
      <c r="B491" s="1" t="s">
        <v>1049</v>
      </c>
      <c r="C491" s="1" t="s">
        <v>1069</v>
      </c>
      <c r="D491" s="4" t="s">
        <v>1079</v>
      </c>
      <c r="E491" s="1" t="s">
        <v>1069</v>
      </c>
      <c r="F491" s="4" t="s">
        <v>1083</v>
      </c>
      <c r="G491" s="1" t="s">
        <v>1069</v>
      </c>
      <c r="H491" s="4" t="s">
        <v>1083</v>
      </c>
      <c r="I491" s="1" t="s">
        <v>1069</v>
      </c>
      <c r="J491" s="4" t="s">
        <v>1083</v>
      </c>
      <c r="K491" s="1" t="s">
        <v>1069</v>
      </c>
      <c r="L491" s="4" t="s">
        <v>1083</v>
      </c>
      <c r="M491" s="1" t="s">
        <v>1069</v>
      </c>
      <c r="N491" s="1" t="str">
        <f>IF(R490=0,"",R490)</f>
        <v/>
      </c>
      <c r="O491" s="1" t="s">
        <v>1069</v>
      </c>
      <c r="Q491" s="14" t="s">
        <v>21</v>
      </c>
      <c r="R491" s="10" t="str">
        <f>INDEX(BE:BE,W486+1)</f>
        <v/>
      </c>
      <c r="S491" s="11" t="s">
        <v>1173</v>
      </c>
      <c r="T491" s="10" t="str">
        <f>IF(X491="","",X491&amp;IF(Y491="",""," "&amp;Y491)&amp;IF(Z491="",""," "&amp;Z491)&amp;IF(AA491="",""," "&amp;AA491))</f>
        <v/>
      </c>
      <c r="U491" s="11"/>
      <c r="V491" s="12"/>
      <c r="W491" s="16" t="s">
        <v>1084</v>
      </c>
      <c r="X491" s="9" t="str">
        <f t="shared" ref="X491:AA491" si="90">IF(ISERROR(IF(LEN(X490)&gt;1,X490,VLOOKUP(X489,$AC:$AD,2,FALSE))),"",IF(LEN(X490)&gt;1,X490,VLOOKUP(X489,$AC:$AD,2,FALSE)))</f>
        <v/>
      </c>
      <c r="Y491" s="9" t="str">
        <f t="shared" si="90"/>
        <v/>
      </c>
      <c r="Z491" s="9" t="str">
        <f t="shared" si="90"/>
        <v/>
      </c>
      <c r="AA491" s="9" t="str">
        <f t="shared" si="90"/>
        <v> </v>
      </c>
      <c r="AC491" s="28"/>
      <c r="AD491" s="28"/>
      <c r="BF491" s="9" t="s">
        <v>1049</v>
      </c>
    </row>
    <row r="492" spans="1:58">
      <c r="A492" s="1" t="str">
        <f t="shared" si="84"/>
        <v>|英テキスト|&gt;|&gt;|&gt;|&gt;||</v>
      </c>
      <c r="B492" s="1" t="s">
        <v>1049</v>
      </c>
      <c r="C492" s="1" t="s">
        <v>1069</v>
      </c>
      <c r="D492" s="4" t="s">
        <v>1087</v>
      </c>
      <c r="E492" s="1" t="s">
        <v>1069</v>
      </c>
      <c r="F492" s="4" t="s">
        <v>1083</v>
      </c>
      <c r="G492" s="1" t="s">
        <v>1069</v>
      </c>
      <c r="H492" s="4" t="s">
        <v>1083</v>
      </c>
      <c r="I492" s="1" t="s">
        <v>1069</v>
      </c>
      <c r="J492" s="4" t="s">
        <v>1083</v>
      </c>
      <c r="K492" s="1" t="s">
        <v>1069</v>
      </c>
      <c r="L492" s="4" t="s">
        <v>1083</v>
      </c>
      <c r="M492" s="1" t="s">
        <v>1069</v>
      </c>
      <c r="N492" s="1" t="str">
        <f>IF(T491="","",T491&amp;"&amp;br;")&amp;IF(R491=0,"",R491)</f>
        <v/>
      </c>
      <c r="O492" s="1" t="s">
        <v>1069</v>
      </c>
      <c r="Q492" s="9" t="s">
        <v>12</v>
      </c>
      <c r="R492" s="10">
        <f>IF(INDEX(AX:AX,W486+1)="",0,INDEX(AX:AX,W486+1)&amp;"/"&amp;INDEX(AY:AY,W486+1))</f>
        <v>0</v>
      </c>
      <c r="S492" s="11"/>
      <c r="T492" s="11"/>
      <c r="U492" s="11"/>
      <c r="V492" s="12"/>
      <c r="W492" s="16"/>
      <c r="X492" s="9"/>
      <c r="Y492" s="28"/>
      <c r="Z492" s="28"/>
      <c r="AA492" s="29"/>
      <c r="AC492" s="28"/>
      <c r="AD492" s="28"/>
      <c r="BF492" s="9" t="s">
        <v>1049</v>
      </c>
    </row>
    <row r="493" spans="1:58">
      <c r="A493" s="1" t="str">
        <f t="shared" si="84"/>
        <v>|PT|&gt;||シールド数|&gt;||</v>
      </c>
      <c r="B493" s="1" t="s">
        <v>1049</v>
      </c>
      <c r="C493" s="1" t="s">
        <v>1069</v>
      </c>
      <c r="D493" s="1" t="s">
        <v>12</v>
      </c>
      <c r="E493" s="1" t="s">
        <v>1069</v>
      </c>
      <c r="F493" s="1" t="s">
        <v>1083</v>
      </c>
      <c r="G493" s="1" t="s">
        <v>1069</v>
      </c>
      <c r="H493" s="1" t="str">
        <f>IF(R492=0,"",R492)</f>
        <v/>
      </c>
      <c r="I493" s="1" t="s">
        <v>1069</v>
      </c>
      <c r="J493" s="1" t="s">
        <v>1092</v>
      </c>
      <c r="K493" s="1" t="s">
        <v>1069</v>
      </c>
      <c r="L493" s="1" t="s">
        <v>1083</v>
      </c>
      <c r="M493" s="1" t="s">
        <v>1069</v>
      </c>
      <c r="N493" s="1" t="str">
        <f>IF(R493=0,"",R493)</f>
        <v/>
      </c>
      <c r="O493" s="1" t="s">
        <v>1069</v>
      </c>
      <c r="Q493" s="17" t="s">
        <v>13</v>
      </c>
      <c r="R493" s="10">
        <f>INDEX(AW:AW,W486+1)</f>
        <v>0</v>
      </c>
      <c r="S493" s="18"/>
      <c r="T493" s="18"/>
      <c r="U493" s="18"/>
      <c r="V493" s="19"/>
      <c r="W493" s="20"/>
      <c r="X493" s="21"/>
      <c r="Y493" s="31"/>
      <c r="Z493" s="31"/>
      <c r="AA493" s="32"/>
      <c r="BF493" s="9" t="s">
        <v>1049</v>
      </c>
    </row>
    <row r="494" spans="1:58">
      <c r="A494" s="1" t="str">
        <f t="shared" si="84"/>
        <v>&amp;br;&amp;br;</v>
      </c>
      <c r="B494" s="1" t="s">
        <v>1049</v>
      </c>
      <c r="C494" s="1" t="s">
        <v>1097</v>
      </c>
      <c r="R494" s="1"/>
      <c r="S494" s="1"/>
      <c r="T494" s="1"/>
      <c r="U494" s="1"/>
      <c r="V494" s="1"/>
      <c r="BF494" s="9" t="s">
        <v>1049</v>
      </c>
    </row>
    <row r="495" spans="1:58">
      <c r="A495" s="1" t="str">
        <f t="shared" si="84"/>
        <v>#back(text=戻る,left)</v>
      </c>
      <c r="B495" s="1" t="s">
        <v>1049</v>
      </c>
      <c r="C495" s="1" t="s">
        <v>1100</v>
      </c>
      <c r="R495" s="1"/>
      <c r="S495" s="1"/>
      <c r="T495" s="1"/>
      <c r="U495" s="1"/>
      <c r="V495" s="1"/>
      <c r="BF495" s="9" t="s">
        <v>1049</v>
      </c>
    </row>
    <row r="496" spans="1:58">
      <c r="A496" s="1" t="str">
        <f t="shared" si="84"/>
        <v>&amp;br;</v>
      </c>
      <c r="B496" s="1" t="s">
        <v>1049</v>
      </c>
      <c r="C496" s="1" t="s">
        <v>1048</v>
      </c>
      <c r="R496" s="1"/>
      <c r="S496" s="1"/>
      <c r="T496" s="1"/>
      <c r="U496" s="1"/>
      <c r="V496" s="1"/>
      <c r="BF496" s="9" t="s">
        <v>1049</v>
      </c>
    </row>
    <row r="497" spans="1:58">
      <c r="A497" s="1" t="str">
        <f t="shared" si="84"/>
        <v>#comment(above,nsize=[15],size=[30],num=[10])</v>
      </c>
      <c r="B497" s="1" t="s">
        <v>1049</v>
      </c>
      <c r="C497" s="1" t="s">
        <v>1108</v>
      </c>
      <c r="R497" s="1"/>
      <c r="S497" s="1"/>
      <c r="T497" s="1"/>
      <c r="U497" s="1"/>
      <c r="V497" s="1"/>
      <c r="BF497" s="9" t="s">
        <v>1049</v>
      </c>
    </row>
    <row r="498" spans="1:58">
      <c r="A498" s="1" t="str">
        <f t="shared" si="84"/>
        <v>&amp;br;&amp;br;</v>
      </c>
      <c r="B498" s="1" t="s">
        <v>1049</v>
      </c>
      <c r="C498" s="1" t="s">
        <v>1097</v>
      </c>
      <c r="R498" s="1"/>
      <c r="S498" s="1"/>
      <c r="T498" s="1"/>
      <c r="U498" s="1"/>
      <c r="V498" s="1"/>
      <c r="AC498" s="28"/>
      <c r="AD498" s="28"/>
      <c r="BF498" s="9" t="s">
        <v>1049</v>
      </c>
    </row>
    <row r="499" spans="1:58">
      <c r="A499" s="1" t="str">
        <f t="shared" si="84"/>
        <v/>
      </c>
      <c r="B499" s="1" t="s">
        <v>1049</v>
      </c>
      <c r="Q499" s="5"/>
      <c r="R499" s="6"/>
      <c r="S499" s="6"/>
      <c r="T499" s="6"/>
      <c r="U499" s="6"/>
      <c r="V499" s="7"/>
      <c r="W499" s="8">
        <v>39</v>
      </c>
      <c r="X499" s="5"/>
      <c r="Y499" s="26"/>
      <c r="Z499" s="26"/>
      <c r="AA499" s="27"/>
      <c r="AC499" s="28"/>
      <c r="AD499" s="28"/>
      <c r="BF499" s="9" t="s">
        <v>1049</v>
      </c>
    </row>
    <row r="500" spans="1:58">
      <c r="A500" s="1" t="str">
        <f t="shared" si="84"/>
        <v>*0/0</v>
      </c>
      <c r="B500" s="1" t="s">
        <v>1049</v>
      </c>
      <c r="C500" s="1" t="str">
        <f>"*"&amp;R500&amp;"/"&amp;T500</f>
        <v>*0/0</v>
      </c>
      <c r="Q500" s="9" t="s">
        <v>3</v>
      </c>
      <c r="R500" s="10">
        <f>INDEX(AJ:AJ,W499+1)</f>
        <v>0</v>
      </c>
      <c r="S500" s="11" t="s">
        <v>4</v>
      </c>
      <c r="T500" s="10">
        <f>INDEX(AK:AK,W499+1)</f>
        <v>0</v>
      </c>
      <c r="U500" s="11"/>
      <c r="V500" s="12"/>
      <c r="W500" s="13"/>
      <c r="X500" s="9"/>
      <c r="Y500" s="28"/>
      <c r="Z500" s="28"/>
      <c r="AA500" s="29"/>
      <c r="AC500" s="28"/>
      <c r="AD500" s="28"/>
      <c r="BF500" s="9" t="s">
        <v>1049</v>
      </c>
    </row>
    <row r="501" spans="1:58">
      <c r="A501" s="1" t="str">
        <f t="shared" si="84"/>
        <v>|LEFT:80|LEFT:100|LEFT:100|LEFT:100|LEFT:100|LEFT:100|c</v>
      </c>
      <c r="B501" s="1" t="s">
        <v>1049</v>
      </c>
      <c r="C501" s="1" t="s">
        <v>1069</v>
      </c>
      <c r="D501" s="3" t="str">
        <f>$Q$1</f>
        <v>LEFT:80</v>
      </c>
      <c r="E501" s="3" t="s">
        <v>1069</v>
      </c>
      <c r="F501" s="3" t="str">
        <f t="shared" ref="F501:J501" si="91">$R$1</f>
        <v>LEFT:100</v>
      </c>
      <c r="G501" s="3" t="s">
        <v>1069</v>
      </c>
      <c r="H501" s="3" t="str">
        <f t="shared" si="91"/>
        <v>LEFT:100</v>
      </c>
      <c r="I501" s="3" t="s">
        <v>1069</v>
      </c>
      <c r="J501" s="3" t="str">
        <f t="shared" si="91"/>
        <v>LEFT:100</v>
      </c>
      <c r="K501" s="3" t="s">
        <v>1069</v>
      </c>
      <c r="L501" s="3" t="str">
        <f>$R$1</f>
        <v>LEFT:100</v>
      </c>
      <c r="M501" s="3" t="s">
        <v>1069</v>
      </c>
      <c r="N501" s="3" t="str">
        <f>$R$1</f>
        <v>LEFT:100</v>
      </c>
      <c r="O501" s="1" t="s">
        <v>1069</v>
      </c>
      <c r="P501" s="1" t="s">
        <v>1070</v>
      </c>
      <c r="Q501" s="14" t="s">
        <v>0</v>
      </c>
      <c r="R501" s="10" t="str">
        <f>INDEX(AF:AF,W499+1)</f>
        <v>無色</v>
      </c>
      <c r="S501" s="15" t="s">
        <v>1</v>
      </c>
      <c r="T501" s="10">
        <f>INDEX(AG:AG,W499+1)</f>
        <v>0</v>
      </c>
      <c r="U501" s="15" t="s">
        <v>2</v>
      </c>
      <c r="V501" s="10">
        <f>INDEX(AI:AI,W499+1)</f>
        <v>0</v>
      </c>
      <c r="W501" s="16"/>
      <c r="X501" s="10">
        <f>INDEX(AQ:AQ,W499+1)</f>
        <v>0</v>
      </c>
      <c r="Y501" s="28"/>
      <c r="Z501" s="28"/>
      <c r="AA501" s="29"/>
      <c r="AC501" s="11"/>
      <c r="AD501" s="11"/>
      <c r="BF501" s="9" t="s">
        <v>1049</v>
      </c>
    </row>
    <row r="502" spans="1:58">
      <c r="A502" s="1" t="str">
        <f t="shared" si="84"/>
        <v>|色|無色|レアリティ||マナコスト||</v>
      </c>
      <c r="B502" s="1" t="s">
        <v>1049</v>
      </c>
      <c r="C502" s="1" t="s">
        <v>1069</v>
      </c>
      <c r="D502" s="4" t="s">
        <v>0</v>
      </c>
      <c r="E502" s="1" t="s">
        <v>1069</v>
      </c>
      <c r="F502" s="1" t="str">
        <f>IF(R501=0,"",R501)</f>
        <v>無色</v>
      </c>
      <c r="G502" s="1" t="s">
        <v>1069</v>
      </c>
      <c r="H502" s="4" t="s">
        <v>1073</v>
      </c>
      <c r="I502" s="1" t="s">
        <v>1069</v>
      </c>
      <c r="J502" s="1" t="str">
        <f>IF(T501=0,"",T501)</f>
        <v/>
      </c>
      <c r="K502" s="1" t="s">
        <v>1069</v>
      </c>
      <c r="L502" s="4" t="s">
        <v>1074</v>
      </c>
      <c r="M502" s="1" t="s">
        <v>1069</v>
      </c>
      <c r="N502" s="1" t="str">
        <f>IF(V501=0,"",V501)</f>
        <v/>
      </c>
      <c r="O502" s="1" t="s">
        <v>1069</v>
      </c>
      <c r="Q502" s="9" t="s">
        <v>5</v>
      </c>
      <c r="R502" s="10">
        <f>INDEX(AL:AL,W499+1)</f>
        <v>0</v>
      </c>
      <c r="S502" s="15" t="s">
        <v>1075</v>
      </c>
      <c r="T502" s="10">
        <f>INDEX(AN:AN,W499+1)</f>
        <v>0</v>
      </c>
      <c r="U502" s="10">
        <f>INDEX(AO:AO,W499+1)</f>
        <v>0</v>
      </c>
      <c r="V502" s="10">
        <f>INDEX(AP:AP,W499+1)</f>
        <v>0</v>
      </c>
      <c r="W502" s="16"/>
      <c r="X502" s="10" t="str">
        <f>INDEX(AZ:AZ,W499+1)</f>
        <v/>
      </c>
      <c r="Y502" s="10" t="str">
        <f>INDEX(BA:BA,W499+1)</f>
        <v/>
      </c>
      <c r="Z502" s="10" t="str">
        <f>INDEX(BB:BB,W499+1)</f>
        <v/>
      </c>
      <c r="AA502" s="10">
        <f>INDEX(BC:BC,W499+1)</f>
        <v>0</v>
      </c>
      <c r="AC502" s="28"/>
      <c r="AD502" s="28"/>
      <c r="BF502" s="9" t="s">
        <v>1049</v>
      </c>
    </row>
    <row r="503" spans="1:58">
      <c r="A503" s="1" t="str">
        <f t="shared" si="84"/>
        <v>|種別||サブタイプ||||</v>
      </c>
      <c r="B503" s="1" t="s">
        <v>1049</v>
      </c>
      <c r="C503" s="1" t="s">
        <v>1069</v>
      </c>
      <c r="D503" s="4" t="s">
        <v>5</v>
      </c>
      <c r="E503" s="1" t="s">
        <v>1069</v>
      </c>
      <c r="F503" s="1" t="str">
        <f>IF(R502=0,"",R502)</f>
        <v/>
      </c>
      <c r="G503" s="1" t="s">
        <v>1069</v>
      </c>
      <c r="H503" s="4" t="s">
        <v>1078</v>
      </c>
      <c r="I503" s="1" t="s">
        <v>1069</v>
      </c>
      <c r="J503" s="1" t="str">
        <f>IF(T502=0,"",T502)</f>
        <v/>
      </c>
      <c r="K503" s="1" t="s">
        <v>1069</v>
      </c>
      <c r="L503" s="1" t="str">
        <f>IF(U502=0,"",U502)</f>
        <v/>
      </c>
      <c r="M503" s="1" t="s">
        <v>1069</v>
      </c>
      <c r="N503" s="1" t="str">
        <f>IF(V502=0,"",V502)</f>
        <v/>
      </c>
      <c r="O503" s="1" t="s">
        <v>1069</v>
      </c>
      <c r="Q503" s="9" t="s">
        <v>1079</v>
      </c>
      <c r="R503" s="10" t="str">
        <f>INDEX(BD:BD,W499+1)</f>
        <v/>
      </c>
      <c r="S503" s="11"/>
      <c r="T503" s="11"/>
      <c r="U503" s="11"/>
      <c r="V503" s="12"/>
      <c r="W503" s="16"/>
      <c r="X503" s="8"/>
      <c r="Y503" s="8"/>
      <c r="Z503" s="8"/>
      <c r="AA503" s="30"/>
      <c r="AC503" s="28"/>
      <c r="AD503" s="28"/>
      <c r="BF503" s="9" t="s">
        <v>1049</v>
      </c>
    </row>
    <row r="504" spans="1:58">
      <c r="A504" s="1" t="str">
        <f t="shared" si="84"/>
        <v>|テキスト|&gt;|&gt;|&gt;|&gt;||</v>
      </c>
      <c r="B504" s="1" t="s">
        <v>1049</v>
      </c>
      <c r="C504" s="1" t="s">
        <v>1069</v>
      </c>
      <c r="D504" s="4" t="s">
        <v>1079</v>
      </c>
      <c r="E504" s="1" t="s">
        <v>1069</v>
      </c>
      <c r="F504" s="4" t="s">
        <v>1083</v>
      </c>
      <c r="G504" s="1" t="s">
        <v>1069</v>
      </c>
      <c r="H504" s="4" t="s">
        <v>1083</v>
      </c>
      <c r="I504" s="1" t="s">
        <v>1069</v>
      </c>
      <c r="J504" s="4" t="s">
        <v>1083</v>
      </c>
      <c r="K504" s="1" t="s">
        <v>1069</v>
      </c>
      <c r="L504" s="4" t="s">
        <v>1083</v>
      </c>
      <c r="M504" s="1" t="s">
        <v>1069</v>
      </c>
      <c r="N504" s="1" t="str">
        <f>IF(R503=0,"",R503)</f>
        <v/>
      </c>
      <c r="O504" s="1" t="s">
        <v>1069</v>
      </c>
      <c r="Q504" s="14" t="s">
        <v>21</v>
      </c>
      <c r="R504" s="10" t="str">
        <f>INDEX(BE:BE,W499+1)</f>
        <v/>
      </c>
      <c r="S504" s="11" t="s">
        <v>1173</v>
      </c>
      <c r="T504" s="10" t="str">
        <f>IF(X504="","",X504&amp;IF(Y504="",""," "&amp;Y504)&amp;IF(Z504="",""," "&amp;Z504)&amp;IF(AA504="",""," "&amp;AA504))</f>
        <v/>
      </c>
      <c r="U504" s="11"/>
      <c r="V504" s="12"/>
      <c r="W504" s="16" t="s">
        <v>1084</v>
      </c>
      <c r="X504" s="9" t="str">
        <f t="shared" ref="X504:AA504" si="92">IF(ISERROR(IF(LEN(X503)&gt;1,X503,VLOOKUP(X502,$AC:$AD,2,FALSE))),"",IF(LEN(X503)&gt;1,X503,VLOOKUP(X502,$AC:$AD,2,FALSE)))</f>
        <v/>
      </c>
      <c r="Y504" s="9" t="str">
        <f t="shared" si="92"/>
        <v/>
      </c>
      <c r="Z504" s="9" t="str">
        <f t="shared" si="92"/>
        <v/>
      </c>
      <c r="AA504" s="9" t="str">
        <f t="shared" si="92"/>
        <v> </v>
      </c>
      <c r="AC504" s="28"/>
      <c r="AD504" s="28"/>
      <c r="BF504" s="9" t="s">
        <v>1049</v>
      </c>
    </row>
    <row r="505" spans="1:58">
      <c r="A505" s="1" t="str">
        <f t="shared" si="84"/>
        <v>|英テキスト|&gt;|&gt;|&gt;|&gt;||</v>
      </c>
      <c r="B505" s="1" t="s">
        <v>1049</v>
      </c>
      <c r="C505" s="1" t="s">
        <v>1069</v>
      </c>
      <c r="D505" s="4" t="s">
        <v>1087</v>
      </c>
      <c r="E505" s="1" t="s">
        <v>1069</v>
      </c>
      <c r="F505" s="4" t="s">
        <v>1083</v>
      </c>
      <c r="G505" s="1" t="s">
        <v>1069</v>
      </c>
      <c r="H505" s="4" t="s">
        <v>1083</v>
      </c>
      <c r="I505" s="1" t="s">
        <v>1069</v>
      </c>
      <c r="J505" s="4" t="s">
        <v>1083</v>
      </c>
      <c r="K505" s="1" t="s">
        <v>1069</v>
      </c>
      <c r="L505" s="4" t="s">
        <v>1083</v>
      </c>
      <c r="M505" s="1" t="s">
        <v>1069</v>
      </c>
      <c r="N505" s="1" t="str">
        <f>IF(T504="","",T504&amp;"&amp;br;")&amp;IF(R504=0,"",R504)</f>
        <v/>
      </c>
      <c r="O505" s="1" t="s">
        <v>1069</v>
      </c>
      <c r="Q505" s="9" t="s">
        <v>12</v>
      </c>
      <c r="R505" s="10">
        <f>IF(INDEX(AX:AX,W499+1)="",0,INDEX(AX:AX,W499+1)&amp;"/"&amp;INDEX(AY:AY,W499+1))</f>
        <v>0</v>
      </c>
      <c r="S505" s="11"/>
      <c r="T505" s="11"/>
      <c r="U505" s="11"/>
      <c r="V505" s="12"/>
      <c r="W505" s="16"/>
      <c r="X505" s="9"/>
      <c r="Y505" s="28"/>
      <c r="Z505" s="28"/>
      <c r="AA505" s="29"/>
      <c r="AC505" s="28"/>
      <c r="AD505" s="28"/>
      <c r="BF505" s="9" t="s">
        <v>1049</v>
      </c>
    </row>
    <row r="506" spans="1:58">
      <c r="A506" s="1" t="str">
        <f t="shared" si="84"/>
        <v>|PT|&gt;||シールド数|&gt;||</v>
      </c>
      <c r="B506" s="1" t="s">
        <v>1049</v>
      </c>
      <c r="C506" s="1" t="s">
        <v>1069</v>
      </c>
      <c r="D506" s="1" t="s">
        <v>12</v>
      </c>
      <c r="E506" s="1" t="s">
        <v>1069</v>
      </c>
      <c r="F506" s="1" t="s">
        <v>1083</v>
      </c>
      <c r="G506" s="1" t="s">
        <v>1069</v>
      </c>
      <c r="H506" s="1" t="str">
        <f>IF(R505=0,"",R505)</f>
        <v/>
      </c>
      <c r="I506" s="1" t="s">
        <v>1069</v>
      </c>
      <c r="J506" s="1" t="s">
        <v>1092</v>
      </c>
      <c r="K506" s="1" t="s">
        <v>1069</v>
      </c>
      <c r="L506" s="1" t="s">
        <v>1083</v>
      </c>
      <c r="M506" s="1" t="s">
        <v>1069</v>
      </c>
      <c r="N506" s="1" t="str">
        <f>IF(R506=0,"",R506)</f>
        <v/>
      </c>
      <c r="O506" s="1" t="s">
        <v>1069</v>
      </c>
      <c r="Q506" s="17" t="s">
        <v>13</v>
      </c>
      <c r="R506" s="10">
        <f>INDEX(AW:AW,W499+1)</f>
        <v>0</v>
      </c>
      <c r="S506" s="18"/>
      <c r="T506" s="18"/>
      <c r="U506" s="18"/>
      <c r="V506" s="19"/>
      <c r="W506" s="20"/>
      <c r="X506" s="21"/>
      <c r="Y506" s="31"/>
      <c r="Z506" s="31"/>
      <c r="AA506" s="32"/>
      <c r="BF506" s="9" t="s">
        <v>1049</v>
      </c>
    </row>
    <row r="507" spans="1:58">
      <c r="A507" s="1" t="str">
        <f t="shared" si="84"/>
        <v>&amp;br;&amp;br;</v>
      </c>
      <c r="B507" s="1" t="s">
        <v>1049</v>
      </c>
      <c r="C507" s="1" t="s">
        <v>1097</v>
      </c>
      <c r="R507" s="1"/>
      <c r="S507" s="1"/>
      <c r="T507" s="1"/>
      <c r="U507" s="1"/>
      <c r="V507" s="1"/>
      <c r="BF507" s="9" t="s">
        <v>1049</v>
      </c>
    </row>
    <row r="508" spans="1:58">
      <c r="A508" s="1" t="str">
        <f t="shared" si="84"/>
        <v>#back(text=戻る,left)</v>
      </c>
      <c r="B508" s="1" t="s">
        <v>1049</v>
      </c>
      <c r="C508" s="1" t="s">
        <v>1100</v>
      </c>
      <c r="R508" s="1"/>
      <c r="S508" s="1"/>
      <c r="T508" s="1"/>
      <c r="U508" s="1"/>
      <c r="V508" s="1"/>
      <c r="BF508" s="9" t="s">
        <v>1049</v>
      </c>
    </row>
    <row r="509" spans="1:58">
      <c r="A509" s="1" t="str">
        <f t="shared" si="84"/>
        <v>&amp;br;</v>
      </c>
      <c r="B509" s="1" t="s">
        <v>1049</v>
      </c>
      <c r="C509" s="1" t="s">
        <v>1048</v>
      </c>
      <c r="R509" s="1"/>
      <c r="S509" s="1"/>
      <c r="T509" s="1"/>
      <c r="U509" s="1"/>
      <c r="V509" s="1"/>
      <c r="BF509" s="9" t="s">
        <v>1049</v>
      </c>
    </row>
    <row r="510" spans="1:58">
      <c r="A510" s="1" t="str">
        <f t="shared" si="84"/>
        <v>#comment(above,nsize=[15],size=[30],num=[10])</v>
      </c>
      <c r="B510" s="1" t="s">
        <v>1049</v>
      </c>
      <c r="C510" s="1" t="s">
        <v>1108</v>
      </c>
      <c r="R510" s="1"/>
      <c r="S510" s="1"/>
      <c r="T510" s="1"/>
      <c r="U510" s="1"/>
      <c r="V510" s="1"/>
      <c r="BF510" s="9" t="s">
        <v>1049</v>
      </c>
    </row>
    <row r="511" spans="1:58">
      <c r="A511" s="1" t="str">
        <f t="shared" si="84"/>
        <v>&amp;br;&amp;br;</v>
      </c>
      <c r="B511" s="1" t="s">
        <v>1049</v>
      </c>
      <c r="C511" s="1" t="s">
        <v>1097</v>
      </c>
      <c r="R511" s="1"/>
      <c r="S511" s="1"/>
      <c r="T511" s="1"/>
      <c r="U511" s="1"/>
      <c r="V511" s="1"/>
      <c r="AC511" s="28"/>
      <c r="AD511" s="28"/>
      <c r="BF511" s="9" t="s">
        <v>1049</v>
      </c>
    </row>
    <row r="512" spans="1:58">
      <c r="A512" s="1" t="str">
        <f t="shared" si="84"/>
        <v/>
      </c>
      <c r="B512" s="1" t="s">
        <v>1049</v>
      </c>
      <c r="Q512" s="5"/>
      <c r="R512" s="6"/>
      <c r="S512" s="6"/>
      <c r="T512" s="6"/>
      <c r="U512" s="6"/>
      <c r="V512" s="7"/>
      <c r="W512" s="8">
        <v>40</v>
      </c>
      <c r="X512" s="5"/>
      <c r="Y512" s="26"/>
      <c r="Z512" s="26"/>
      <c r="AA512" s="27"/>
      <c r="AC512" s="28"/>
      <c r="AD512" s="28"/>
      <c r="BF512" s="9" t="s">
        <v>1049</v>
      </c>
    </row>
    <row r="513" spans="1:58">
      <c r="A513" s="1" t="str">
        <f t="shared" si="84"/>
        <v>*0/0</v>
      </c>
      <c r="B513" s="1" t="s">
        <v>1049</v>
      </c>
      <c r="C513" s="1" t="str">
        <f>"*"&amp;R513&amp;"/"&amp;T513</f>
        <v>*0/0</v>
      </c>
      <c r="Q513" s="9" t="s">
        <v>3</v>
      </c>
      <c r="R513" s="10">
        <f>INDEX(AJ:AJ,W512+1)</f>
        <v>0</v>
      </c>
      <c r="S513" s="11" t="s">
        <v>4</v>
      </c>
      <c r="T513" s="10">
        <f>INDEX(AK:AK,W512+1)</f>
        <v>0</v>
      </c>
      <c r="U513" s="11"/>
      <c r="V513" s="12"/>
      <c r="W513" s="13"/>
      <c r="X513" s="9"/>
      <c r="Y513" s="28"/>
      <c r="Z513" s="28"/>
      <c r="AA513" s="29"/>
      <c r="AC513" s="28"/>
      <c r="AD513" s="28"/>
      <c r="BF513" s="9" t="s">
        <v>1049</v>
      </c>
    </row>
    <row r="514" spans="1:58">
      <c r="A514" s="1" t="str">
        <f t="shared" si="84"/>
        <v>|LEFT:80|LEFT:100|LEFT:100|LEFT:100|LEFT:100|LEFT:100|c</v>
      </c>
      <c r="B514" s="1" t="s">
        <v>1049</v>
      </c>
      <c r="C514" s="1" t="s">
        <v>1069</v>
      </c>
      <c r="D514" s="3" t="str">
        <f>$Q$1</f>
        <v>LEFT:80</v>
      </c>
      <c r="E514" s="3" t="s">
        <v>1069</v>
      </c>
      <c r="F514" s="3" t="str">
        <f t="shared" ref="F514:J514" si="93">$R$1</f>
        <v>LEFT:100</v>
      </c>
      <c r="G514" s="3" t="s">
        <v>1069</v>
      </c>
      <c r="H514" s="3" t="str">
        <f t="shared" si="93"/>
        <v>LEFT:100</v>
      </c>
      <c r="I514" s="3" t="s">
        <v>1069</v>
      </c>
      <c r="J514" s="3" t="str">
        <f t="shared" si="93"/>
        <v>LEFT:100</v>
      </c>
      <c r="K514" s="3" t="s">
        <v>1069</v>
      </c>
      <c r="L514" s="3" t="str">
        <f>$R$1</f>
        <v>LEFT:100</v>
      </c>
      <c r="M514" s="3" t="s">
        <v>1069</v>
      </c>
      <c r="N514" s="3" t="str">
        <f>$R$1</f>
        <v>LEFT:100</v>
      </c>
      <c r="O514" s="1" t="s">
        <v>1069</v>
      </c>
      <c r="P514" s="1" t="s">
        <v>1070</v>
      </c>
      <c r="Q514" s="14" t="s">
        <v>0</v>
      </c>
      <c r="R514" s="10" t="str">
        <f>INDEX(AF:AF,W512+1)</f>
        <v>無色</v>
      </c>
      <c r="S514" s="15" t="s">
        <v>1</v>
      </c>
      <c r="T514" s="10">
        <f>INDEX(AG:AG,W512+1)</f>
        <v>0</v>
      </c>
      <c r="U514" s="15" t="s">
        <v>2</v>
      </c>
      <c r="V514" s="10">
        <f>INDEX(AI:AI,W512+1)</f>
        <v>0</v>
      </c>
      <c r="W514" s="16"/>
      <c r="X514" s="10">
        <f>INDEX(AQ:AQ,W512+1)</f>
        <v>0</v>
      </c>
      <c r="Y514" s="28"/>
      <c r="Z514" s="28"/>
      <c r="AA514" s="29"/>
      <c r="AC514" s="11"/>
      <c r="AD514" s="11"/>
      <c r="BF514" s="9" t="s">
        <v>1049</v>
      </c>
    </row>
    <row r="515" spans="1:58">
      <c r="A515" s="1" t="str">
        <f t="shared" si="84"/>
        <v>|色|無色|レアリティ||マナコスト||</v>
      </c>
      <c r="B515" s="1" t="s">
        <v>1049</v>
      </c>
      <c r="C515" s="1" t="s">
        <v>1069</v>
      </c>
      <c r="D515" s="4" t="s">
        <v>0</v>
      </c>
      <c r="E515" s="1" t="s">
        <v>1069</v>
      </c>
      <c r="F515" s="1" t="str">
        <f>IF(R514=0,"",R514)</f>
        <v>無色</v>
      </c>
      <c r="G515" s="1" t="s">
        <v>1069</v>
      </c>
      <c r="H515" s="4" t="s">
        <v>1073</v>
      </c>
      <c r="I515" s="1" t="s">
        <v>1069</v>
      </c>
      <c r="J515" s="1" t="str">
        <f>IF(T514=0,"",T514)</f>
        <v/>
      </c>
      <c r="K515" s="1" t="s">
        <v>1069</v>
      </c>
      <c r="L515" s="4" t="s">
        <v>1074</v>
      </c>
      <c r="M515" s="1" t="s">
        <v>1069</v>
      </c>
      <c r="N515" s="1" t="str">
        <f>IF(V514=0,"",V514)</f>
        <v/>
      </c>
      <c r="O515" s="1" t="s">
        <v>1069</v>
      </c>
      <c r="Q515" s="9" t="s">
        <v>5</v>
      </c>
      <c r="R515" s="10">
        <f>INDEX(AL:AL,W512+1)</f>
        <v>0</v>
      </c>
      <c r="S515" s="15" t="s">
        <v>1075</v>
      </c>
      <c r="T515" s="10">
        <f>INDEX(AN:AN,W512+1)</f>
        <v>0</v>
      </c>
      <c r="U515" s="10">
        <f>INDEX(AO:AO,W512+1)</f>
        <v>0</v>
      </c>
      <c r="V515" s="10">
        <f>INDEX(AP:AP,W512+1)</f>
        <v>0</v>
      </c>
      <c r="W515" s="16"/>
      <c r="X515" s="10" t="str">
        <f>INDEX(AZ:AZ,W512+1)</f>
        <v/>
      </c>
      <c r="Y515" s="10" t="str">
        <f>INDEX(BA:BA,W512+1)</f>
        <v/>
      </c>
      <c r="Z515" s="10" t="str">
        <f>INDEX(BB:BB,W512+1)</f>
        <v/>
      </c>
      <c r="AA515" s="10">
        <f>INDEX(BC:BC,W512+1)</f>
        <v>0</v>
      </c>
      <c r="AC515" s="28"/>
      <c r="AD515" s="28"/>
      <c r="BF515" s="9" t="s">
        <v>1049</v>
      </c>
    </row>
    <row r="516" spans="1:58">
      <c r="A516" s="1" t="str">
        <f t="shared" si="84"/>
        <v>|種別||サブタイプ||||</v>
      </c>
      <c r="B516" s="1" t="s">
        <v>1049</v>
      </c>
      <c r="C516" s="1" t="s">
        <v>1069</v>
      </c>
      <c r="D516" s="4" t="s">
        <v>5</v>
      </c>
      <c r="E516" s="1" t="s">
        <v>1069</v>
      </c>
      <c r="F516" s="1" t="str">
        <f>IF(R515=0,"",R515)</f>
        <v/>
      </c>
      <c r="G516" s="1" t="s">
        <v>1069</v>
      </c>
      <c r="H516" s="4" t="s">
        <v>1078</v>
      </c>
      <c r="I516" s="1" t="s">
        <v>1069</v>
      </c>
      <c r="J516" s="1" t="str">
        <f>IF(T515=0,"",T515)</f>
        <v/>
      </c>
      <c r="K516" s="1" t="s">
        <v>1069</v>
      </c>
      <c r="L516" s="1" t="str">
        <f>IF(U515=0,"",U515)</f>
        <v/>
      </c>
      <c r="M516" s="1" t="s">
        <v>1069</v>
      </c>
      <c r="N516" s="1" t="str">
        <f>IF(V515=0,"",V515)</f>
        <v/>
      </c>
      <c r="O516" s="1" t="s">
        <v>1069</v>
      </c>
      <c r="Q516" s="9" t="s">
        <v>1079</v>
      </c>
      <c r="R516" s="10" t="str">
        <f>INDEX(BD:BD,W512+1)</f>
        <v/>
      </c>
      <c r="S516" s="11"/>
      <c r="T516" s="11"/>
      <c r="U516" s="11"/>
      <c r="V516" s="12"/>
      <c r="W516" s="16"/>
      <c r="X516" s="8"/>
      <c r="Y516" s="8"/>
      <c r="Z516" s="8"/>
      <c r="AA516" s="30"/>
      <c r="AC516" s="28"/>
      <c r="AD516" s="28"/>
      <c r="BF516" s="9" t="s">
        <v>1049</v>
      </c>
    </row>
    <row r="517" spans="1:58">
      <c r="A517" s="1" t="str">
        <f t="shared" si="84"/>
        <v>|テキスト|&gt;|&gt;|&gt;|&gt;||</v>
      </c>
      <c r="B517" s="1" t="s">
        <v>1049</v>
      </c>
      <c r="C517" s="1" t="s">
        <v>1069</v>
      </c>
      <c r="D517" s="4" t="s">
        <v>1079</v>
      </c>
      <c r="E517" s="1" t="s">
        <v>1069</v>
      </c>
      <c r="F517" s="4" t="s">
        <v>1083</v>
      </c>
      <c r="G517" s="1" t="s">
        <v>1069</v>
      </c>
      <c r="H517" s="4" t="s">
        <v>1083</v>
      </c>
      <c r="I517" s="1" t="s">
        <v>1069</v>
      </c>
      <c r="J517" s="4" t="s">
        <v>1083</v>
      </c>
      <c r="K517" s="1" t="s">
        <v>1069</v>
      </c>
      <c r="L517" s="4" t="s">
        <v>1083</v>
      </c>
      <c r="M517" s="1" t="s">
        <v>1069</v>
      </c>
      <c r="N517" s="1" t="str">
        <f>IF(R516=0,"",R516)</f>
        <v/>
      </c>
      <c r="O517" s="1" t="s">
        <v>1069</v>
      </c>
      <c r="Q517" s="14" t="s">
        <v>21</v>
      </c>
      <c r="R517" s="10" t="str">
        <f>INDEX(BE:BE,W512+1)</f>
        <v/>
      </c>
      <c r="S517" s="11" t="s">
        <v>1173</v>
      </c>
      <c r="T517" s="10" t="str">
        <f>IF(X517="","",X517&amp;IF(Y517="",""," "&amp;Y517)&amp;IF(Z517="",""," "&amp;Z517)&amp;IF(AA517="",""," "&amp;AA517))</f>
        <v/>
      </c>
      <c r="U517" s="11"/>
      <c r="V517" s="12"/>
      <c r="W517" s="16" t="s">
        <v>1084</v>
      </c>
      <c r="X517" s="9" t="str">
        <f t="shared" ref="X517:AA517" si="94">IF(ISERROR(IF(LEN(X516)&gt;1,X516,VLOOKUP(X515,$AC:$AD,2,FALSE))),"",IF(LEN(X516)&gt;1,X516,VLOOKUP(X515,$AC:$AD,2,FALSE)))</f>
        <v/>
      </c>
      <c r="Y517" s="9" t="str">
        <f t="shared" si="94"/>
        <v/>
      </c>
      <c r="Z517" s="9" t="str">
        <f t="shared" si="94"/>
        <v/>
      </c>
      <c r="AA517" s="9" t="str">
        <f t="shared" si="94"/>
        <v> </v>
      </c>
      <c r="AC517" s="28"/>
      <c r="AD517" s="28"/>
      <c r="BF517" s="9" t="s">
        <v>1049</v>
      </c>
    </row>
    <row r="518" spans="1:58">
      <c r="A518" s="1" t="str">
        <f t="shared" ref="A518:A581" si="95">CONCATENATE(C518,D518,E518,F518,G518,H518,I518,J518,K518,L518,M518,N518,O518,P518)</f>
        <v>|英テキスト|&gt;|&gt;|&gt;|&gt;||</v>
      </c>
      <c r="B518" s="1" t="s">
        <v>1049</v>
      </c>
      <c r="C518" s="1" t="s">
        <v>1069</v>
      </c>
      <c r="D518" s="4" t="s">
        <v>1087</v>
      </c>
      <c r="E518" s="1" t="s">
        <v>1069</v>
      </c>
      <c r="F518" s="4" t="s">
        <v>1083</v>
      </c>
      <c r="G518" s="1" t="s">
        <v>1069</v>
      </c>
      <c r="H518" s="4" t="s">
        <v>1083</v>
      </c>
      <c r="I518" s="1" t="s">
        <v>1069</v>
      </c>
      <c r="J518" s="4" t="s">
        <v>1083</v>
      </c>
      <c r="K518" s="1" t="s">
        <v>1069</v>
      </c>
      <c r="L518" s="4" t="s">
        <v>1083</v>
      </c>
      <c r="M518" s="1" t="s">
        <v>1069</v>
      </c>
      <c r="N518" s="1" t="str">
        <f>IF(T517="","",T517&amp;"&amp;br;")&amp;IF(R517=0,"",R517)</f>
        <v/>
      </c>
      <c r="O518" s="1" t="s">
        <v>1069</v>
      </c>
      <c r="Q518" s="9" t="s">
        <v>12</v>
      </c>
      <c r="R518" s="10">
        <f>IF(INDEX(AX:AX,W512+1)="",0,INDEX(AX:AX,W512+1)&amp;"/"&amp;INDEX(AY:AY,W512+1))</f>
        <v>0</v>
      </c>
      <c r="S518" s="11"/>
      <c r="T518" s="11"/>
      <c r="U518" s="11"/>
      <c r="V518" s="12"/>
      <c r="W518" s="16"/>
      <c r="X518" s="9"/>
      <c r="Y518" s="28"/>
      <c r="Z518" s="28"/>
      <c r="AA518" s="29"/>
      <c r="AC518" s="28"/>
      <c r="AD518" s="28"/>
      <c r="BF518" s="9" t="s">
        <v>1049</v>
      </c>
    </row>
    <row r="519" spans="1:58">
      <c r="A519" s="1" t="str">
        <f t="shared" si="95"/>
        <v>|PT|&gt;||シールド数|&gt;||</v>
      </c>
      <c r="B519" s="1" t="s">
        <v>1049</v>
      </c>
      <c r="C519" s="1" t="s">
        <v>1069</v>
      </c>
      <c r="D519" s="1" t="s">
        <v>12</v>
      </c>
      <c r="E519" s="1" t="s">
        <v>1069</v>
      </c>
      <c r="F519" s="1" t="s">
        <v>1083</v>
      </c>
      <c r="G519" s="1" t="s">
        <v>1069</v>
      </c>
      <c r="H519" s="1" t="str">
        <f>IF(R518=0,"",R518)</f>
        <v/>
      </c>
      <c r="I519" s="1" t="s">
        <v>1069</v>
      </c>
      <c r="J519" s="1" t="s">
        <v>1092</v>
      </c>
      <c r="K519" s="1" t="s">
        <v>1069</v>
      </c>
      <c r="L519" s="1" t="s">
        <v>1083</v>
      </c>
      <c r="M519" s="1" t="s">
        <v>1069</v>
      </c>
      <c r="N519" s="1" t="str">
        <f>IF(R519=0,"",R519)</f>
        <v/>
      </c>
      <c r="O519" s="1" t="s">
        <v>1069</v>
      </c>
      <c r="Q519" s="17" t="s">
        <v>13</v>
      </c>
      <c r="R519" s="10">
        <f>INDEX(AW:AW,W512+1)</f>
        <v>0</v>
      </c>
      <c r="S519" s="18"/>
      <c r="T519" s="18"/>
      <c r="U519" s="18"/>
      <c r="V519" s="19"/>
      <c r="W519" s="20"/>
      <c r="X519" s="21"/>
      <c r="Y519" s="31"/>
      <c r="Z519" s="31"/>
      <c r="AA519" s="32"/>
      <c r="BF519" s="9" t="s">
        <v>1049</v>
      </c>
    </row>
    <row r="520" spans="1:58">
      <c r="A520" s="1" t="str">
        <f t="shared" si="95"/>
        <v>&amp;br;&amp;br;</v>
      </c>
      <c r="B520" s="1" t="s">
        <v>1049</v>
      </c>
      <c r="C520" s="1" t="s">
        <v>1097</v>
      </c>
      <c r="R520" s="1"/>
      <c r="S520" s="1"/>
      <c r="T520" s="1"/>
      <c r="U520" s="1"/>
      <c r="V520" s="1"/>
      <c r="BF520" s="9" t="s">
        <v>1049</v>
      </c>
    </row>
    <row r="521" spans="1:58">
      <c r="A521" s="1" t="str">
        <f t="shared" si="95"/>
        <v>#back(text=戻る,left)</v>
      </c>
      <c r="B521" s="1" t="s">
        <v>1049</v>
      </c>
      <c r="C521" s="1" t="s">
        <v>1100</v>
      </c>
      <c r="R521" s="1"/>
      <c r="S521" s="1"/>
      <c r="T521" s="1"/>
      <c r="U521" s="1"/>
      <c r="V521" s="1"/>
      <c r="BF521" s="9" t="s">
        <v>1049</v>
      </c>
    </row>
    <row r="522" spans="1:58">
      <c r="A522" s="1" t="str">
        <f t="shared" si="95"/>
        <v>&amp;br;</v>
      </c>
      <c r="B522" s="1" t="s">
        <v>1049</v>
      </c>
      <c r="C522" s="1" t="s">
        <v>1048</v>
      </c>
      <c r="R522" s="1"/>
      <c r="S522" s="1"/>
      <c r="T522" s="1"/>
      <c r="U522" s="1"/>
      <c r="V522" s="1"/>
      <c r="BF522" s="9" t="s">
        <v>1049</v>
      </c>
    </row>
    <row r="523" spans="1:58">
      <c r="A523" s="1" t="str">
        <f t="shared" si="95"/>
        <v>#comment(above,nsize=[15],size=[30],num=[10])</v>
      </c>
      <c r="B523" s="1" t="s">
        <v>1049</v>
      </c>
      <c r="C523" s="1" t="s">
        <v>1108</v>
      </c>
      <c r="R523" s="1"/>
      <c r="S523" s="1"/>
      <c r="T523" s="1"/>
      <c r="U523" s="1"/>
      <c r="V523" s="1"/>
      <c r="BF523" s="9" t="s">
        <v>1049</v>
      </c>
    </row>
    <row r="524" spans="1:58">
      <c r="A524" s="1" t="str">
        <f t="shared" si="95"/>
        <v>&amp;br;&amp;br;</v>
      </c>
      <c r="B524" s="1" t="s">
        <v>1049</v>
      </c>
      <c r="C524" s="1" t="s">
        <v>1097</v>
      </c>
      <c r="R524" s="1"/>
      <c r="S524" s="1"/>
      <c r="T524" s="1"/>
      <c r="U524" s="1"/>
      <c r="V524" s="1"/>
      <c r="AC524" s="28"/>
      <c r="AD524" s="28"/>
      <c r="BF524" s="9" t="s">
        <v>1049</v>
      </c>
    </row>
    <row r="525" spans="1:58">
      <c r="A525" s="1" t="str">
        <f t="shared" si="95"/>
        <v/>
      </c>
      <c r="B525" s="1" t="s">
        <v>1049</v>
      </c>
      <c r="Q525" s="5"/>
      <c r="R525" s="6"/>
      <c r="S525" s="6"/>
      <c r="T525" s="6"/>
      <c r="U525" s="6"/>
      <c r="V525" s="7"/>
      <c r="W525" s="8">
        <v>41</v>
      </c>
      <c r="X525" s="5"/>
      <c r="Y525" s="26"/>
      <c r="Z525" s="26"/>
      <c r="AA525" s="27"/>
      <c r="AC525" s="28"/>
      <c r="AD525" s="28"/>
      <c r="BF525" s="9" t="s">
        <v>1049</v>
      </c>
    </row>
    <row r="526" spans="1:58">
      <c r="A526" s="1" t="str">
        <f t="shared" si="95"/>
        <v>*0/0</v>
      </c>
      <c r="B526" s="1" t="s">
        <v>1049</v>
      </c>
      <c r="C526" s="1" t="str">
        <f>"*"&amp;R526&amp;"/"&amp;T526</f>
        <v>*0/0</v>
      </c>
      <c r="Q526" s="9" t="s">
        <v>3</v>
      </c>
      <c r="R526" s="10">
        <f>INDEX(AJ:AJ,W525+1)</f>
        <v>0</v>
      </c>
      <c r="S526" s="11" t="s">
        <v>4</v>
      </c>
      <c r="T526" s="10">
        <f>INDEX(AK:AK,W525+1)</f>
        <v>0</v>
      </c>
      <c r="U526" s="11"/>
      <c r="V526" s="12"/>
      <c r="W526" s="13"/>
      <c r="X526" s="9"/>
      <c r="Y526" s="28"/>
      <c r="Z526" s="28"/>
      <c r="AA526" s="29"/>
      <c r="AC526" s="28"/>
      <c r="AD526" s="28"/>
      <c r="BF526" s="9" t="s">
        <v>1049</v>
      </c>
    </row>
    <row r="527" spans="1:58">
      <c r="A527" s="1" t="str">
        <f t="shared" si="95"/>
        <v>|LEFT:80|LEFT:100|LEFT:100|LEFT:100|LEFT:100|LEFT:100|c</v>
      </c>
      <c r="B527" s="1" t="s">
        <v>1049</v>
      </c>
      <c r="C527" s="1" t="s">
        <v>1069</v>
      </c>
      <c r="D527" s="3" t="str">
        <f>$Q$1</f>
        <v>LEFT:80</v>
      </c>
      <c r="E527" s="3" t="s">
        <v>1069</v>
      </c>
      <c r="F527" s="3" t="str">
        <f t="shared" ref="F527:J527" si="96">$R$1</f>
        <v>LEFT:100</v>
      </c>
      <c r="G527" s="3" t="s">
        <v>1069</v>
      </c>
      <c r="H527" s="3" t="str">
        <f t="shared" si="96"/>
        <v>LEFT:100</v>
      </c>
      <c r="I527" s="3" t="s">
        <v>1069</v>
      </c>
      <c r="J527" s="3" t="str">
        <f t="shared" si="96"/>
        <v>LEFT:100</v>
      </c>
      <c r="K527" s="3" t="s">
        <v>1069</v>
      </c>
      <c r="L527" s="3" t="str">
        <f>$R$1</f>
        <v>LEFT:100</v>
      </c>
      <c r="M527" s="3" t="s">
        <v>1069</v>
      </c>
      <c r="N527" s="3" t="str">
        <f>$R$1</f>
        <v>LEFT:100</v>
      </c>
      <c r="O527" s="1" t="s">
        <v>1069</v>
      </c>
      <c r="P527" s="1" t="s">
        <v>1070</v>
      </c>
      <c r="Q527" s="14" t="s">
        <v>0</v>
      </c>
      <c r="R527" s="10" t="str">
        <f>INDEX(AF:AF,W525+1)</f>
        <v>無色</v>
      </c>
      <c r="S527" s="15" t="s">
        <v>1</v>
      </c>
      <c r="T527" s="10">
        <f>INDEX(AG:AG,W525+1)</f>
        <v>0</v>
      </c>
      <c r="U527" s="15" t="s">
        <v>2</v>
      </c>
      <c r="V527" s="10">
        <f>INDEX(AI:AI,W525+1)</f>
        <v>0</v>
      </c>
      <c r="W527" s="16"/>
      <c r="X527" s="10">
        <f>INDEX(AQ:AQ,W525+1)</f>
        <v>0</v>
      </c>
      <c r="Y527" s="28"/>
      <c r="Z527" s="28"/>
      <c r="AA527" s="29"/>
      <c r="AC527" s="11"/>
      <c r="AD527" s="11"/>
      <c r="BF527" s="9" t="s">
        <v>1049</v>
      </c>
    </row>
    <row r="528" spans="1:58">
      <c r="A528" s="1" t="str">
        <f t="shared" si="95"/>
        <v>|色|無色|レアリティ||マナコスト||</v>
      </c>
      <c r="B528" s="1" t="s">
        <v>1049</v>
      </c>
      <c r="C528" s="1" t="s">
        <v>1069</v>
      </c>
      <c r="D528" s="4" t="s">
        <v>0</v>
      </c>
      <c r="E528" s="1" t="s">
        <v>1069</v>
      </c>
      <c r="F528" s="1" t="str">
        <f>IF(R527=0,"",R527)</f>
        <v>無色</v>
      </c>
      <c r="G528" s="1" t="s">
        <v>1069</v>
      </c>
      <c r="H528" s="4" t="s">
        <v>1073</v>
      </c>
      <c r="I528" s="1" t="s">
        <v>1069</v>
      </c>
      <c r="J528" s="1" t="str">
        <f>IF(T527=0,"",T527)</f>
        <v/>
      </c>
      <c r="K528" s="1" t="s">
        <v>1069</v>
      </c>
      <c r="L528" s="4" t="s">
        <v>1074</v>
      </c>
      <c r="M528" s="1" t="s">
        <v>1069</v>
      </c>
      <c r="N528" s="1" t="str">
        <f>IF(V527=0,"",V527)</f>
        <v/>
      </c>
      <c r="O528" s="1" t="s">
        <v>1069</v>
      </c>
      <c r="Q528" s="9" t="s">
        <v>5</v>
      </c>
      <c r="R528" s="10">
        <f>INDEX(AL:AL,W525+1)</f>
        <v>0</v>
      </c>
      <c r="S528" s="15" t="s">
        <v>1075</v>
      </c>
      <c r="T528" s="10">
        <f>INDEX(AN:AN,W525+1)</f>
        <v>0</v>
      </c>
      <c r="U528" s="10">
        <f>INDEX(AO:AO,W525+1)</f>
        <v>0</v>
      </c>
      <c r="V528" s="10">
        <f>INDEX(AP:AP,W525+1)</f>
        <v>0</v>
      </c>
      <c r="W528" s="16"/>
      <c r="X528" s="10" t="str">
        <f>INDEX(AZ:AZ,W525+1)</f>
        <v/>
      </c>
      <c r="Y528" s="10" t="str">
        <f>INDEX(BA:BA,W525+1)</f>
        <v/>
      </c>
      <c r="Z528" s="10" t="str">
        <f>INDEX(BB:BB,W525+1)</f>
        <v/>
      </c>
      <c r="AA528" s="10">
        <f>INDEX(BC:BC,W525+1)</f>
        <v>0</v>
      </c>
      <c r="AC528" s="28"/>
      <c r="AD528" s="28"/>
      <c r="BF528" s="9" t="s">
        <v>1049</v>
      </c>
    </row>
    <row r="529" spans="1:58">
      <c r="A529" s="1" t="str">
        <f t="shared" si="95"/>
        <v>|種別||サブタイプ||||</v>
      </c>
      <c r="B529" s="1" t="s">
        <v>1049</v>
      </c>
      <c r="C529" s="1" t="s">
        <v>1069</v>
      </c>
      <c r="D529" s="4" t="s">
        <v>5</v>
      </c>
      <c r="E529" s="1" t="s">
        <v>1069</v>
      </c>
      <c r="F529" s="1" t="str">
        <f>IF(R528=0,"",R528)</f>
        <v/>
      </c>
      <c r="G529" s="1" t="s">
        <v>1069</v>
      </c>
      <c r="H529" s="4" t="s">
        <v>1078</v>
      </c>
      <c r="I529" s="1" t="s">
        <v>1069</v>
      </c>
      <c r="J529" s="1" t="str">
        <f>IF(T528=0,"",T528)</f>
        <v/>
      </c>
      <c r="K529" s="1" t="s">
        <v>1069</v>
      </c>
      <c r="L529" s="1" t="str">
        <f>IF(U528=0,"",U528)</f>
        <v/>
      </c>
      <c r="M529" s="1" t="s">
        <v>1069</v>
      </c>
      <c r="N529" s="1" t="str">
        <f>IF(V528=0,"",V528)</f>
        <v/>
      </c>
      <c r="O529" s="1" t="s">
        <v>1069</v>
      </c>
      <c r="Q529" s="9" t="s">
        <v>1079</v>
      </c>
      <c r="R529" s="10" t="str">
        <f>INDEX(BD:BD,W525+1)</f>
        <v/>
      </c>
      <c r="S529" s="11"/>
      <c r="T529" s="11"/>
      <c r="U529" s="11"/>
      <c r="V529" s="12"/>
      <c r="W529" s="16"/>
      <c r="X529" s="8"/>
      <c r="Y529" s="8"/>
      <c r="Z529" s="8"/>
      <c r="AA529" s="30"/>
      <c r="AC529" s="28"/>
      <c r="AD529" s="28"/>
      <c r="BF529" s="9" t="s">
        <v>1049</v>
      </c>
    </row>
    <row r="530" spans="1:58">
      <c r="A530" s="1" t="str">
        <f t="shared" si="95"/>
        <v>|テキスト|&gt;|&gt;|&gt;|&gt;||</v>
      </c>
      <c r="B530" s="1" t="s">
        <v>1049</v>
      </c>
      <c r="C530" s="1" t="s">
        <v>1069</v>
      </c>
      <c r="D530" s="4" t="s">
        <v>1079</v>
      </c>
      <c r="E530" s="1" t="s">
        <v>1069</v>
      </c>
      <c r="F530" s="4" t="s">
        <v>1083</v>
      </c>
      <c r="G530" s="1" t="s">
        <v>1069</v>
      </c>
      <c r="H530" s="4" t="s">
        <v>1083</v>
      </c>
      <c r="I530" s="1" t="s">
        <v>1069</v>
      </c>
      <c r="J530" s="4" t="s">
        <v>1083</v>
      </c>
      <c r="K530" s="1" t="s">
        <v>1069</v>
      </c>
      <c r="L530" s="4" t="s">
        <v>1083</v>
      </c>
      <c r="M530" s="1" t="s">
        <v>1069</v>
      </c>
      <c r="N530" s="1" t="str">
        <f>IF(R529=0,"",R529)</f>
        <v/>
      </c>
      <c r="O530" s="1" t="s">
        <v>1069</v>
      </c>
      <c r="Q530" s="14" t="s">
        <v>21</v>
      </c>
      <c r="R530" s="10" t="str">
        <f>INDEX(BE:BE,W525+1)</f>
        <v/>
      </c>
      <c r="S530" s="11" t="s">
        <v>1173</v>
      </c>
      <c r="T530" s="10" t="str">
        <f>IF(X530="","",X530&amp;IF(Y530="",""," "&amp;Y530)&amp;IF(Z530="",""," "&amp;Z530)&amp;IF(AA530="",""," "&amp;AA530))</f>
        <v/>
      </c>
      <c r="U530" s="11"/>
      <c r="V530" s="12"/>
      <c r="W530" s="16" t="s">
        <v>1084</v>
      </c>
      <c r="X530" s="9" t="str">
        <f t="shared" ref="X530:AA530" si="97">IF(ISERROR(IF(LEN(X529)&gt;1,X529,VLOOKUP(X528,$AC:$AD,2,FALSE))),"",IF(LEN(X529)&gt;1,X529,VLOOKUP(X528,$AC:$AD,2,FALSE)))</f>
        <v/>
      </c>
      <c r="Y530" s="9" t="str">
        <f t="shared" si="97"/>
        <v/>
      </c>
      <c r="Z530" s="9" t="str">
        <f t="shared" si="97"/>
        <v/>
      </c>
      <c r="AA530" s="9" t="str">
        <f t="shared" si="97"/>
        <v> </v>
      </c>
      <c r="AC530" s="28"/>
      <c r="AD530" s="28"/>
      <c r="BF530" s="9" t="s">
        <v>1049</v>
      </c>
    </row>
    <row r="531" spans="1:58">
      <c r="A531" s="1" t="str">
        <f t="shared" si="95"/>
        <v>|英テキスト|&gt;|&gt;|&gt;|&gt;||</v>
      </c>
      <c r="B531" s="1" t="s">
        <v>1049</v>
      </c>
      <c r="C531" s="1" t="s">
        <v>1069</v>
      </c>
      <c r="D531" s="4" t="s">
        <v>1087</v>
      </c>
      <c r="E531" s="1" t="s">
        <v>1069</v>
      </c>
      <c r="F531" s="4" t="s">
        <v>1083</v>
      </c>
      <c r="G531" s="1" t="s">
        <v>1069</v>
      </c>
      <c r="H531" s="4" t="s">
        <v>1083</v>
      </c>
      <c r="I531" s="1" t="s">
        <v>1069</v>
      </c>
      <c r="J531" s="4" t="s">
        <v>1083</v>
      </c>
      <c r="K531" s="1" t="s">
        <v>1069</v>
      </c>
      <c r="L531" s="4" t="s">
        <v>1083</v>
      </c>
      <c r="M531" s="1" t="s">
        <v>1069</v>
      </c>
      <c r="N531" s="1" t="str">
        <f>IF(T530="","",T530&amp;"&amp;br;")&amp;IF(R530=0,"",R530)</f>
        <v/>
      </c>
      <c r="O531" s="1" t="s">
        <v>1069</v>
      </c>
      <c r="Q531" s="9" t="s">
        <v>12</v>
      </c>
      <c r="R531" s="10">
        <f>IF(INDEX(AX:AX,W525+1)="",0,INDEX(AX:AX,W525+1)&amp;"/"&amp;INDEX(AY:AY,W525+1))</f>
        <v>0</v>
      </c>
      <c r="S531" s="11"/>
      <c r="T531" s="11"/>
      <c r="U531" s="11"/>
      <c r="V531" s="12"/>
      <c r="W531" s="16"/>
      <c r="X531" s="9"/>
      <c r="Y531" s="28"/>
      <c r="Z531" s="28"/>
      <c r="AA531" s="29"/>
      <c r="AC531" s="28"/>
      <c r="AD531" s="28"/>
      <c r="BF531" s="9" t="s">
        <v>1049</v>
      </c>
    </row>
    <row r="532" spans="1:58">
      <c r="A532" s="1" t="str">
        <f t="shared" si="95"/>
        <v>|PT|&gt;||シールド数|&gt;||</v>
      </c>
      <c r="B532" s="1" t="s">
        <v>1049</v>
      </c>
      <c r="C532" s="1" t="s">
        <v>1069</v>
      </c>
      <c r="D532" s="1" t="s">
        <v>12</v>
      </c>
      <c r="E532" s="1" t="s">
        <v>1069</v>
      </c>
      <c r="F532" s="1" t="s">
        <v>1083</v>
      </c>
      <c r="G532" s="1" t="s">
        <v>1069</v>
      </c>
      <c r="H532" s="1" t="str">
        <f>IF(R531=0,"",R531)</f>
        <v/>
      </c>
      <c r="I532" s="1" t="s">
        <v>1069</v>
      </c>
      <c r="J532" s="1" t="s">
        <v>1092</v>
      </c>
      <c r="K532" s="1" t="s">
        <v>1069</v>
      </c>
      <c r="L532" s="1" t="s">
        <v>1083</v>
      </c>
      <c r="M532" s="1" t="s">
        <v>1069</v>
      </c>
      <c r="N532" s="1" t="str">
        <f>IF(R532=0,"",R532)</f>
        <v/>
      </c>
      <c r="O532" s="1" t="s">
        <v>1069</v>
      </c>
      <c r="Q532" s="17" t="s">
        <v>13</v>
      </c>
      <c r="R532" s="10">
        <f>INDEX(AW:AW,W525+1)</f>
        <v>0</v>
      </c>
      <c r="S532" s="18"/>
      <c r="T532" s="18"/>
      <c r="U532" s="18"/>
      <c r="V532" s="19"/>
      <c r="W532" s="20"/>
      <c r="X532" s="21"/>
      <c r="Y532" s="31"/>
      <c r="Z532" s="31"/>
      <c r="AA532" s="32"/>
      <c r="BF532" s="9" t="s">
        <v>1049</v>
      </c>
    </row>
    <row r="533" spans="1:58">
      <c r="A533" s="1" t="str">
        <f t="shared" si="95"/>
        <v>&amp;br;&amp;br;</v>
      </c>
      <c r="B533" s="1" t="s">
        <v>1049</v>
      </c>
      <c r="C533" s="1" t="s">
        <v>1097</v>
      </c>
      <c r="R533" s="1"/>
      <c r="S533" s="1"/>
      <c r="T533" s="1"/>
      <c r="U533" s="1"/>
      <c r="V533" s="1"/>
      <c r="BF533" s="9" t="s">
        <v>1049</v>
      </c>
    </row>
    <row r="534" spans="1:58">
      <c r="A534" s="1" t="str">
        <f t="shared" si="95"/>
        <v>#back(text=戻る,left)</v>
      </c>
      <c r="B534" s="1" t="s">
        <v>1049</v>
      </c>
      <c r="C534" s="1" t="s">
        <v>1100</v>
      </c>
      <c r="R534" s="1"/>
      <c r="S534" s="1"/>
      <c r="T534" s="1"/>
      <c r="U534" s="1"/>
      <c r="V534" s="1"/>
      <c r="BF534" s="9" t="s">
        <v>1049</v>
      </c>
    </row>
    <row r="535" spans="1:58">
      <c r="A535" s="1" t="str">
        <f t="shared" si="95"/>
        <v>&amp;br;</v>
      </c>
      <c r="B535" s="1" t="s">
        <v>1049</v>
      </c>
      <c r="C535" s="1" t="s">
        <v>1048</v>
      </c>
      <c r="R535" s="1"/>
      <c r="S535" s="1"/>
      <c r="T535" s="1"/>
      <c r="U535" s="1"/>
      <c r="V535" s="1"/>
      <c r="BF535" s="9" t="s">
        <v>1049</v>
      </c>
    </row>
    <row r="536" spans="1:58">
      <c r="A536" s="1" t="str">
        <f t="shared" si="95"/>
        <v>#comment(above,nsize=[15],size=[30],num=[10])</v>
      </c>
      <c r="B536" s="1" t="s">
        <v>1049</v>
      </c>
      <c r="C536" s="1" t="s">
        <v>1108</v>
      </c>
      <c r="R536" s="1"/>
      <c r="S536" s="1"/>
      <c r="T536" s="1"/>
      <c r="U536" s="1"/>
      <c r="V536" s="1"/>
      <c r="BF536" s="9" t="s">
        <v>1049</v>
      </c>
    </row>
    <row r="537" spans="1:58">
      <c r="A537" s="1" t="str">
        <f t="shared" si="95"/>
        <v>&amp;br;&amp;br;</v>
      </c>
      <c r="B537" s="1" t="s">
        <v>1049</v>
      </c>
      <c r="C537" s="1" t="s">
        <v>1097</v>
      </c>
      <c r="R537" s="1"/>
      <c r="S537" s="1"/>
      <c r="T537" s="1"/>
      <c r="U537" s="1"/>
      <c r="V537" s="1"/>
      <c r="AC537" s="28"/>
      <c r="AD537" s="28"/>
      <c r="BF537" s="9" t="s">
        <v>1049</v>
      </c>
    </row>
    <row r="538" spans="1:58">
      <c r="A538" s="1" t="str">
        <f t="shared" si="95"/>
        <v/>
      </c>
      <c r="B538" s="1" t="s">
        <v>1049</v>
      </c>
      <c r="Q538" s="5"/>
      <c r="R538" s="6"/>
      <c r="S538" s="6"/>
      <c r="T538" s="6"/>
      <c r="U538" s="6"/>
      <c r="V538" s="7"/>
      <c r="W538" s="8">
        <v>42</v>
      </c>
      <c r="X538" s="5"/>
      <c r="Y538" s="26"/>
      <c r="Z538" s="26"/>
      <c r="AA538" s="27"/>
      <c r="AC538" s="28"/>
      <c r="AD538" s="28"/>
      <c r="BF538" s="9" t="s">
        <v>1049</v>
      </c>
    </row>
    <row r="539" spans="1:58">
      <c r="A539" s="1" t="str">
        <f t="shared" si="95"/>
        <v>*0/0</v>
      </c>
      <c r="B539" s="1" t="s">
        <v>1049</v>
      </c>
      <c r="C539" s="1" t="str">
        <f>"*"&amp;R539&amp;"/"&amp;T539</f>
        <v>*0/0</v>
      </c>
      <c r="Q539" s="9" t="s">
        <v>3</v>
      </c>
      <c r="R539" s="10">
        <f>INDEX(AJ:AJ,W538+1)</f>
        <v>0</v>
      </c>
      <c r="S539" s="11" t="s">
        <v>4</v>
      </c>
      <c r="T539" s="10">
        <f>INDEX(AK:AK,W538+1)</f>
        <v>0</v>
      </c>
      <c r="U539" s="11"/>
      <c r="V539" s="12"/>
      <c r="W539" s="13"/>
      <c r="X539" s="9"/>
      <c r="Y539" s="28"/>
      <c r="Z539" s="28"/>
      <c r="AA539" s="29"/>
      <c r="AC539" s="28"/>
      <c r="AD539" s="28"/>
      <c r="BF539" s="9" t="s">
        <v>1049</v>
      </c>
    </row>
    <row r="540" spans="1:58">
      <c r="A540" s="1" t="str">
        <f t="shared" si="95"/>
        <v>|LEFT:80|LEFT:100|LEFT:100|LEFT:100|LEFT:100|LEFT:100|c</v>
      </c>
      <c r="B540" s="1" t="s">
        <v>1049</v>
      </c>
      <c r="C540" s="1" t="s">
        <v>1069</v>
      </c>
      <c r="D540" s="3" t="str">
        <f>$Q$1</f>
        <v>LEFT:80</v>
      </c>
      <c r="E540" s="3" t="s">
        <v>1069</v>
      </c>
      <c r="F540" s="3" t="str">
        <f t="shared" ref="F540:J540" si="98">$R$1</f>
        <v>LEFT:100</v>
      </c>
      <c r="G540" s="3" t="s">
        <v>1069</v>
      </c>
      <c r="H540" s="3" t="str">
        <f t="shared" si="98"/>
        <v>LEFT:100</v>
      </c>
      <c r="I540" s="3" t="s">
        <v>1069</v>
      </c>
      <c r="J540" s="3" t="str">
        <f t="shared" si="98"/>
        <v>LEFT:100</v>
      </c>
      <c r="K540" s="3" t="s">
        <v>1069</v>
      </c>
      <c r="L540" s="3" t="str">
        <f>$R$1</f>
        <v>LEFT:100</v>
      </c>
      <c r="M540" s="3" t="s">
        <v>1069</v>
      </c>
      <c r="N540" s="3" t="str">
        <f>$R$1</f>
        <v>LEFT:100</v>
      </c>
      <c r="O540" s="1" t="s">
        <v>1069</v>
      </c>
      <c r="P540" s="1" t="s">
        <v>1070</v>
      </c>
      <c r="Q540" s="14" t="s">
        <v>0</v>
      </c>
      <c r="R540" s="10" t="str">
        <f>INDEX(AF:AF,W538+1)</f>
        <v>無色</v>
      </c>
      <c r="S540" s="15" t="s">
        <v>1</v>
      </c>
      <c r="T540" s="10">
        <f>INDEX(AG:AG,W538+1)</f>
        <v>0</v>
      </c>
      <c r="U540" s="15" t="s">
        <v>2</v>
      </c>
      <c r="V540" s="10">
        <f>INDEX(AI:AI,W538+1)</f>
        <v>0</v>
      </c>
      <c r="W540" s="16"/>
      <c r="X540" s="10">
        <f>INDEX(AQ:AQ,W538+1)</f>
        <v>0</v>
      </c>
      <c r="Y540" s="28"/>
      <c r="Z540" s="28"/>
      <c r="AA540" s="29"/>
      <c r="AC540" s="11"/>
      <c r="AD540" s="11"/>
      <c r="BF540" s="9" t="s">
        <v>1049</v>
      </c>
    </row>
    <row r="541" spans="1:58">
      <c r="A541" s="1" t="str">
        <f t="shared" si="95"/>
        <v>|色|無色|レアリティ||マナコスト||</v>
      </c>
      <c r="B541" s="1" t="s">
        <v>1049</v>
      </c>
      <c r="C541" s="1" t="s">
        <v>1069</v>
      </c>
      <c r="D541" s="4" t="s">
        <v>0</v>
      </c>
      <c r="E541" s="1" t="s">
        <v>1069</v>
      </c>
      <c r="F541" s="1" t="str">
        <f>IF(R540=0,"",R540)</f>
        <v>無色</v>
      </c>
      <c r="G541" s="1" t="s">
        <v>1069</v>
      </c>
      <c r="H541" s="4" t="s">
        <v>1073</v>
      </c>
      <c r="I541" s="1" t="s">
        <v>1069</v>
      </c>
      <c r="J541" s="1" t="str">
        <f>IF(T540=0,"",T540)</f>
        <v/>
      </c>
      <c r="K541" s="1" t="s">
        <v>1069</v>
      </c>
      <c r="L541" s="4" t="s">
        <v>1074</v>
      </c>
      <c r="M541" s="1" t="s">
        <v>1069</v>
      </c>
      <c r="N541" s="1" t="str">
        <f>IF(V540=0,"",V540)</f>
        <v/>
      </c>
      <c r="O541" s="1" t="s">
        <v>1069</v>
      </c>
      <c r="Q541" s="9" t="s">
        <v>5</v>
      </c>
      <c r="R541" s="10">
        <f>INDEX(AL:AL,W538+1)</f>
        <v>0</v>
      </c>
      <c r="S541" s="15" t="s">
        <v>1075</v>
      </c>
      <c r="T541" s="10">
        <f>INDEX(AN:AN,W538+1)</f>
        <v>0</v>
      </c>
      <c r="U541" s="10">
        <f>INDEX(AO:AO,W538+1)</f>
        <v>0</v>
      </c>
      <c r="V541" s="10">
        <f>INDEX(AP:AP,W538+1)</f>
        <v>0</v>
      </c>
      <c r="W541" s="16"/>
      <c r="X541" s="10" t="str">
        <f>INDEX(AZ:AZ,W538+1)</f>
        <v/>
      </c>
      <c r="Y541" s="10" t="str">
        <f>INDEX(BA:BA,W538+1)</f>
        <v/>
      </c>
      <c r="Z541" s="10" t="str">
        <f>INDEX(BB:BB,W538+1)</f>
        <v/>
      </c>
      <c r="AA541" s="10">
        <f>INDEX(BC:BC,W538+1)</f>
        <v>0</v>
      </c>
      <c r="AC541" s="28"/>
      <c r="AD541" s="28"/>
      <c r="BF541" s="9" t="s">
        <v>1049</v>
      </c>
    </row>
    <row r="542" spans="1:58">
      <c r="A542" s="1" t="str">
        <f t="shared" si="95"/>
        <v>|種別||サブタイプ||||</v>
      </c>
      <c r="B542" s="1" t="s">
        <v>1049</v>
      </c>
      <c r="C542" s="1" t="s">
        <v>1069</v>
      </c>
      <c r="D542" s="4" t="s">
        <v>5</v>
      </c>
      <c r="E542" s="1" t="s">
        <v>1069</v>
      </c>
      <c r="F542" s="1" t="str">
        <f>IF(R541=0,"",R541)</f>
        <v/>
      </c>
      <c r="G542" s="1" t="s">
        <v>1069</v>
      </c>
      <c r="H542" s="4" t="s">
        <v>1078</v>
      </c>
      <c r="I542" s="1" t="s">
        <v>1069</v>
      </c>
      <c r="J542" s="1" t="str">
        <f>IF(T541=0,"",T541)</f>
        <v/>
      </c>
      <c r="K542" s="1" t="s">
        <v>1069</v>
      </c>
      <c r="L542" s="1" t="str">
        <f>IF(U541=0,"",U541)</f>
        <v/>
      </c>
      <c r="M542" s="1" t="s">
        <v>1069</v>
      </c>
      <c r="N542" s="1" t="str">
        <f>IF(V541=0,"",V541)</f>
        <v/>
      </c>
      <c r="O542" s="1" t="s">
        <v>1069</v>
      </c>
      <c r="Q542" s="9" t="s">
        <v>1079</v>
      </c>
      <c r="R542" s="10" t="str">
        <f>INDEX(BD:BD,W538+1)</f>
        <v/>
      </c>
      <c r="S542" s="11"/>
      <c r="T542" s="11"/>
      <c r="U542" s="11"/>
      <c r="V542" s="12"/>
      <c r="W542" s="16"/>
      <c r="X542" s="8"/>
      <c r="Y542" s="8"/>
      <c r="Z542" s="8"/>
      <c r="AA542" s="30"/>
      <c r="AC542" s="28"/>
      <c r="AD542" s="28"/>
      <c r="BF542" s="9" t="s">
        <v>1049</v>
      </c>
    </row>
    <row r="543" spans="1:58">
      <c r="A543" s="1" t="str">
        <f t="shared" si="95"/>
        <v>|テキスト|&gt;|&gt;|&gt;|&gt;||</v>
      </c>
      <c r="B543" s="1" t="s">
        <v>1049</v>
      </c>
      <c r="C543" s="1" t="s">
        <v>1069</v>
      </c>
      <c r="D543" s="4" t="s">
        <v>1079</v>
      </c>
      <c r="E543" s="1" t="s">
        <v>1069</v>
      </c>
      <c r="F543" s="4" t="s">
        <v>1083</v>
      </c>
      <c r="G543" s="1" t="s">
        <v>1069</v>
      </c>
      <c r="H543" s="4" t="s">
        <v>1083</v>
      </c>
      <c r="I543" s="1" t="s">
        <v>1069</v>
      </c>
      <c r="J543" s="4" t="s">
        <v>1083</v>
      </c>
      <c r="K543" s="1" t="s">
        <v>1069</v>
      </c>
      <c r="L543" s="4" t="s">
        <v>1083</v>
      </c>
      <c r="M543" s="1" t="s">
        <v>1069</v>
      </c>
      <c r="N543" s="1" t="str">
        <f>IF(R542=0,"",R542)</f>
        <v/>
      </c>
      <c r="O543" s="1" t="s">
        <v>1069</v>
      </c>
      <c r="Q543" s="14" t="s">
        <v>21</v>
      </c>
      <c r="R543" s="10" t="str">
        <f>INDEX(BE:BE,W538+1)</f>
        <v/>
      </c>
      <c r="S543" s="11" t="s">
        <v>1173</v>
      </c>
      <c r="T543" s="10" t="str">
        <f>IF(X543="","",X543&amp;IF(Y543="",""," "&amp;Y543)&amp;IF(Z543="",""," "&amp;Z543)&amp;IF(AA543="",""," "&amp;AA543))</f>
        <v/>
      </c>
      <c r="U543" s="11"/>
      <c r="V543" s="12"/>
      <c r="W543" s="16" t="s">
        <v>1084</v>
      </c>
      <c r="X543" s="9" t="str">
        <f t="shared" ref="X543:AA543" si="99">IF(ISERROR(IF(LEN(X542)&gt;1,X542,VLOOKUP(X541,$AC:$AD,2,FALSE))),"",IF(LEN(X542)&gt;1,X542,VLOOKUP(X541,$AC:$AD,2,FALSE)))</f>
        <v/>
      </c>
      <c r="Y543" s="9" t="str">
        <f t="shared" si="99"/>
        <v/>
      </c>
      <c r="Z543" s="9" t="str">
        <f t="shared" si="99"/>
        <v/>
      </c>
      <c r="AA543" s="9" t="str">
        <f t="shared" si="99"/>
        <v> </v>
      </c>
      <c r="AC543" s="28"/>
      <c r="AD543" s="28"/>
      <c r="BF543" s="9" t="s">
        <v>1049</v>
      </c>
    </row>
    <row r="544" spans="1:58">
      <c r="A544" s="1" t="str">
        <f t="shared" si="95"/>
        <v>|英テキスト|&gt;|&gt;|&gt;|&gt;||</v>
      </c>
      <c r="B544" s="1" t="s">
        <v>1049</v>
      </c>
      <c r="C544" s="1" t="s">
        <v>1069</v>
      </c>
      <c r="D544" s="4" t="s">
        <v>1087</v>
      </c>
      <c r="E544" s="1" t="s">
        <v>1069</v>
      </c>
      <c r="F544" s="4" t="s">
        <v>1083</v>
      </c>
      <c r="G544" s="1" t="s">
        <v>1069</v>
      </c>
      <c r="H544" s="4" t="s">
        <v>1083</v>
      </c>
      <c r="I544" s="1" t="s">
        <v>1069</v>
      </c>
      <c r="J544" s="4" t="s">
        <v>1083</v>
      </c>
      <c r="K544" s="1" t="s">
        <v>1069</v>
      </c>
      <c r="L544" s="4" t="s">
        <v>1083</v>
      </c>
      <c r="M544" s="1" t="s">
        <v>1069</v>
      </c>
      <c r="N544" s="1" t="str">
        <f>IF(T543="","",T543&amp;"&amp;br;")&amp;IF(R543=0,"",R543)</f>
        <v/>
      </c>
      <c r="O544" s="1" t="s">
        <v>1069</v>
      </c>
      <c r="Q544" s="9" t="s">
        <v>12</v>
      </c>
      <c r="R544" s="10">
        <f>IF(INDEX(AX:AX,W538+1)="",0,INDEX(AX:AX,W538+1)&amp;"/"&amp;INDEX(AY:AY,W538+1))</f>
        <v>0</v>
      </c>
      <c r="S544" s="11"/>
      <c r="T544" s="11"/>
      <c r="U544" s="11"/>
      <c r="V544" s="12"/>
      <c r="W544" s="16"/>
      <c r="X544" s="9"/>
      <c r="Y544" s="28"/>
      <c r="Z544" s="28"/>
      <c r="AA544" s="29"/>
      <c r="AC544" s="28"/>
      <c r="AD544" s="28"/>
      <c r="BF544" s="9" t="s">
        <v>1049</v>
      </c>
    </row>
    <row r="545" spans="1:58">
      <c r="A545" s="1" t="str">
        <f t="shared" si="95"/>
        <v>|PT|&gt;||シールド数|&gt;||</v>
      </c>
      <c r="B545" s="1" t="s">
        <v>1049</v>
      </c>
      <c r="C545" s="1" t="s">
        <v>1069</v>
      </c>
      <c r="D545" s="1" t="s">
        <v>12</v>
      </c>
      <c r="E545" s="1" t="s">
        <v>1069</v>
      </c>
      <c r="F545" s="1" t="s">
        <v>1083</v>
      </c>
      <c r="G545" s="1" t="s">
        <v>1069</v>
      </c>
      <c r="H545" s="1" t="str">
        <f>IF(R544=0,"",R544)</f>
        <v/>
      </c>
      <c r="I545" s="1" t="s">
        <v>1069</v>
      </c>
      <c r="J545" s="1" t="s">
        <v>1092</v>
      </c>
      <c r="K545" s="1" t="s">
        <v>1069</v>
      </c>
      <c r="L545" s="1" t="s">
        <v>1083</v>
      </c>
      <c r="M545" s="1" t="s">
        <v>1069</v>
      </c>
      <c r="N545" s="1" t="str">
        <f>IF(R545=0,"",R545)</f>
        <v/>
      </c>
      <c r="O545" s="1" t="s">
        <v>1069</v>
      </c>
      <c r="Q545" s="17" t="s">
        <v>13</v>
      </c>
      <c r="R545" s="10">
        <f>INDEX(AW:AW,W538+1)</f>
        <v>0</v>
      </c>
      <c r="S545" s="18"/>
      <c r="T545" s="18"/>
      <c r="U545" s="18"/>
      <c r="V545" s="19"/>
      <c r="W545" s="20"/>
      <c r="X545" s="21"/>
      <c r="Y545" s="31"/>
      <c r="Z545" s="31"/>
      <c r="AA545" s="32"/>
      <c r="BF545" s="9" t="s">
        <v>1049</v>
      </c>
    </row>
    <row r="546" spans="1:58">
      <c r="A546" s="1" t="str">
        <f t="shared" si="95"/>
        <v>&amp;br;&amp;br;</v>
      </c>
      <c r="B546" s="1" t="s">
        <v>1049</v>
      </c>
      <c r="C546" s="1" t="s">
        <v>1097</v>
      </c>
      <c r="R546" s="1"/>
      <c r="S546" s="1"/>
      <c r="T546" s="1"/>
      <c r="U546" s="1"/>
      <c r="V546" s="1"/>
      <c r="BF546" s="9" t="s">
        <v>1049</v>
      </c>
    </row>
    <row r="547" spans="1:58">
      <c r="A547" s="1" t="str">
        <f t="shared" si="95"/>
        <v>#back(text=戻る,left)</v>
      </c>
      <c r="B547" s="1" t="s">
        <v>1049</v>
      </c>
      <c r="C547" s="1" t="s">
        <v>1100</v>
      </c>
      <c r="R547" s="1"/>
      <c r="S547" s="1"/>
      <c r="T547" s="1"/>
      <c r="U547" s="1"/>
      <c r="V547" s="1"/>
      <c r="BF547" s="9" t="s">
        <v>1049</v>
      </c>
    </row>
    <row r="548" spans="1:58">
      <c r="A548" s="1" t="str">
        <f t="shared" si="95"/>
        <v>&amp;br;</v>
      </c>
      <c r="B548" s="1" t="s">
        <v>1049</v>
      </c>
      <c r="C548" s="1" t="s">
        <v>1048</v>
      </c>
      <c r="R548" s="1"/>
      <c r="S548" s="1"/>
      <c r="T548" s="1"/>
      <c r="U548" s="1"/>
      <c r="V548" s="1"/>
      <c r="BF548" s="9" t="s">
        <v>1049</v>
      </c>
    </row>
    <row r="549" spans="1:58">
      <c r="A549" s="1" t="str">
        <f t="shared" si="95"/>
        <v>#comment(above,nsize=[15],size=[30],num=[10])</v>
      </c>
      <c r="B549" s="1" t="s">
        <v>1049</v>
      </c>
      <c r="C549" s="1" t="s">
        <v>1108</v>
      </c>
      <c r="R549" s="1"/>
      <c r="S549" s="1"/>
      <c r="T549" s="1"/>
      <c r="U549" s="1"/>
      <c r="V549" s="1"/>
      <c r="BF549" s="9" t="s">
        <v>1049</v>
      </c>
    </row>
    <row r="550" spans="1:58">
      <c r="A550" s="1" t="str">
        <f t="shared" si="95"/>
        <v>&amp;br;&amp;br;</v>
      </c>
      <c r="B550" s="1" t="s">
        <v>1049</v>
      </c>
      <c r="C550" s="1" t="s">
        <v>1097</v>
      </c>
      <c r="R550" s="1"/>
      <c r="S550" s="1"/>
      <c r="T550" s="1"/>
      <c r="U550" s="1"/>
      <c r="V550" s="1"/>
      <c r="AC550" s="28"/>
      <c r="AD550" s="28"/>
      <c r="BF550" s="9" t="s">
        <v>1049</v>
      </c>
    </row>
    <row r="551" spans="1:58">
      <c r="A551" s="1" t="str">
        <f t="shared" si="95"/>
        <v/>
      </c>
      <c r="B551" s="1" t="s">
        <v>1049</v>
      </c>
      <c r="Q551" s="5"/>
      <c r="R551" s="6"/>
      <c r="S551" s="6"/>
      <c r="T551" s="6"/>
      <c r="U551" s="6"/>
      <c r="V551" s="7"/>
      <c r="W551" s="8">
        <v>43</v>
      </c>
      <c r="X551" s="5"/>
      <c r="Y551" s="26"/>
      <c r="Z551" s="26"/>
      <c r="AA551" s="27"/>
      <c r="AC551" s="28"/>
      <c r="AD551" s="28"/>
      <c r="BF551" s="9" t="s">
        <v>1049</v>
      </c>
    </row>
    <row r="552" spans="1:58">
      <c r="A552" s="1" t="str">
        <f t="shared" si="95"/>
        <v>*0/0</v>
      </c>
      <c r="B552" s="1" t="s">
        <v>1049</v>
      </c>
      <c r="C552" s="1" t="str">
        <f>"*"&amp;R552&amp;"/"&amp;T552</f>
        <v>*0/0</v>
      </c>
      <c r="Q552" s="9" t="s">
        <v>3</v>
      </c>
      <c r="R552" s="10">
        <f>INDEX(AJ:AJ,W551+1)</f>
        <v>0</v>
      </c>
      <c r="S552" s="11" t="s">
        <v>4</v>
      </c>
      <c r="T552" s="10">
        <f>INDEX(AK:AK,W551+1)</f>
        <v>0</v>
      </c>
      <c r="U552" s="11"/>
      <c r="V552" s="12"/>
      <c r="W552" s="13"/>
      <c r="X552" s="9"/>
      <c r="Y552" s="28"/>
      <c r="Z552" s="28"/>
      <c r="AA552" s="29"/>
      <c r="AC552" s="28"/>
      <c r="AD552" s="28"/>
      <c r="BF552" s="9" t="s">
        <v>1049</v>
      </c>
    </row>
    <row r="553" spans="1:58">
      <c r="A553" s="1" t="str">
        <f t="shared" si="95"/>
        <v>|LEFT:80|LEFT:100|LEFT:100|LEFT:100|LEFT:100|LEFT:100|c</v>
      </c>
      <c r="B553" s="1" t="s">
        <v>1049</v>
      </c>
      <c r="C553" s="1" t="s">
        <v>1069</v>
      </c>
      <c r="D553" s="3" t="str">
        <f>$Q$1</f>
        <v>LEFT:80</v>
      </c>
      <c r="E553" s="3" t="s">
        <v>1069</v>
      </c>
      <c r="F553" s="3" t="str">
        <f t="shared" ref="F553:J553" si="100">$R$1</f>
        <v>LEFT:100</v>
      </c>
      <c r="G553" s="3" t="s">
        <v>1069</v>
      </c>
      <c r="H553" s="3" t="str">
        <f t="shared" si="100"/>
        <v>LEFT:100</v>
      </c>
      <c r="I553" s="3" t="s">
        <v>1069</v>
      </c>
      <c r="J553" s="3" t="str">
        <f t="shared" si="100"/>
        <v>LEFT:100</v>
      </c>
      <c r="K553" s="3" t="s">
        <v>1069</v>
      </c>
      <c r="L553" s="3" t="str">
        <f>$R$1</f>
        <v>LEFT:100</v>
      </c>
      <c r="M553" s="3" t="s">
        <v>1069</v>
      </c>
      <c r="N553" s="3" t="str">
        <f>$R$1</f>
        <v>LEFT:100</v>
      </c>
      <c r="O553" s="1" t="s">
        <v>1069</v>
      </c>
      <c r="P553" s="1" t="s">
        <v>1070</v>
      </c>
      <c r="Q553" s="14" t="s">
        <v>0</v>
      </c>
      <c r="R553" s="10" t="str">
        <f>INDEX(AF:AF,W551+1)</f>
        <v>無色</v>
      </c>
      <c r="S553" s="15" t="s">
        <v>1</v>
      </c>
      <c r="T553" s="10">
        <f>INDEX(AG:AG,W551+1)</f>
        <v>0</v>
      </c>
      <c r="U553" s="15" t="s">
        <v>2</v>
      </c>
      <c r="V553" s="10">
        <f>INDEX(AI:AI,W551+1)</f>
        <v>0</v>
      </c>
      <c r="W553" s="16"/>
      <c r="X553" s="10">
        <f>INDEX(AQ:AQ,W551+1)</f>
        <v>0</v>
      </c>
      <c r="Y553" s="28"/>
      <c r="Z553" s="28"/>
      <c r="AA553" s="29"/>
      <c r="AC553" s="11"/>
      <c r="AD553" s="11"/>
      <c r="BF553" s="9" t="s">
        <v>1049</v>
      </c>
    </row>
    <row r="554" spans="1:58">
      <c r="A554" s="1" t="str">
        <f t="shared" si="95"/>
        <v>|色|無色|レアリティ||マナコスト||</v>
      </c>
      <c r="B554" s="1" t="s">
        <v>1049</v>
      </c>
      <c r="C554" s="1" t="s">
        <v>1069</v>
      </c>
      <c r="D554" s="4" t="s">
        <v>0</v>
      </c>
      <c r="E554" s="1" t="s">
        <v>1069</v>
      </c>
      <c r="F554" s="1" t="str">
        <f>IF(R553=0,"",R553)</f>
        <v>無色</v>
      </c>
      <c r="G554" s="1" t="s">
        <v>1069</v>
      </c>
      <c r="H554" s="4" t="s">
        <v>1073</v>
      </c>
      <c r="I554" s="1" t="s">
        <v>1069</v>
      </c>
      <c r="J554" s="1" t="str">
        <f>IF(T553=0,"",T553)</f>
        <v/>
      </c>
      <c r="K554" s="1" t="s">
        <v>1069</v>
      </c>
      <c r="L554" s="4" t="s">
        <v>1074</v>
      </c>
      <c r="M554" s="1" t="s">
        <v>1069</v>
      </c>
      <c r="N554" s="1" t="str">
        <f>IF(V553=0,"",V553)</f>
        <v/>
      </c>
      <c r="O554" s="1" t="s">
        <v>1069</v>
      </c>
      <c r="Q554" s="9" t="s">
        <v>5</v>
      </c>
      <c r="R554" s="10">
        <f>INDEX(AL:AL,W551+1)</f>
        <v>0</v>
      </c>
      <c r="S554" s="15" t="s">
        <v>1075</v>
      </c>
      <c r="T554" s="10">
        <f>INDEX(AN:AN,W551+1)</f>
        <v>0</v>
      </c>
      <c r="U554" s="10">
        <f>INDEX(AO:AO,W551+1)</f>
        <v>0</v>
      </c>
      <c r="V554" s="10">
        <f>INDEX(AP:AP,W551+1)</f>
        <v>0</v>
      </c>
      <c r="W554" s="16"/>
      <c r="X554" s="10" t="str">
        <f>INDEX(AZ:AZ,W551+1)</f>
        <v/>
      </c>
      <c r="Y554" s="10" t="str">
        <f>INDEX(BA:BA,W551+1)</f>
        <v/>
      </c>
      <c r="Z554" s="10" t="str">
        <f>INDEX(BB:BB,W551+1)</f>
        <v/>
      </c>
      <c r="AA554" s="10">
        <f>INDEX(BC:BC,W551+1)</f>
        <v>0</v>
      </c>
      <c r="AC554" s="28"/>
      <c r="AD554" s="28"/>
      <c r="BF554" s="9" t="s">
        <v>1049</v>
      </c>
    </row>
    <row r="555" spans="1:58">
      <c r="A555" s="1" t="str">
        <f t="shared" si="95"/>
        <v>|種別||サブタイプ||||</v>
      </c>
      <c r="B555" s="1" t="s">
        <v>1049</v>
      </c>
      <c r="C555" s="1" t="s">
        <v>1069</v>
      </c>
      <c r="D555" s="4" t="s">
        <v>5</v>
      </c>
      <c r="E555" s="1" t="s">
        <v>1069</v>
      </c>
      <c r="F555" s="1" t="str">
        <f>IF(R554=0,"",R554)</f>
        <v/>
      </c>
      <c r="G555" s="1" t="s">
        <v>1069</v>
      </c>
      <c r="H555" s="4" t="s">
        <v>1078</v>
      </c>
      <c r="I555" s="1" t="s">
        <v>1069</v>
      </c>
      <c r="J555" s="1" t="str">
        <f>IF(T554=0,"",T554)</f>
        <v/>
      </c>
      <c r="K555" s="1" t="s">
        <v>1069</v>
      </c>
      <c r="L555" s="1" t="str">
        <f>IF(U554=0,"",U554)</f>
        <v/>
      </c>
      <c r="M555" s="1" t="s">
        <v>1069</v>
      </c>
      <c r="N555" s="1" t="str">
        <f>IF(V554=0,"",V554)</f>
        <v/>
      </c>
      <c r="O555" s="1" t="s">
        <v>1069</v>
      </c>
      <c r="Q555" s="9" t="s">
        <v>1079</v>
      </c>
      <c r="R555" s="10" t="str">
        <f>INDEX(BD:BD,W551+1)</f>
        <v/>
      </c>
      <c r="S555" s="11"/>
      <c r="T555" s="11"/>
      <c r="U555" s="11"/>
      <c r="V555" s="12"/>
      <c r="W555" s="16"/>
      <c r="X555" s="8"/>
      <c r="Y555" s="8"/>
      <c r="Z555" s="8"/>
      <c r="AA555" s="30"/>
      <c r="AC555" s="28"/>
      <c r="AD555" s="28"/>
      <c r="BF555" s="9" t="s">
        <v>1049</v>
      </c>
    </row>
    <row r="556" spans="1:58">
      <c r="A556" s="1" t="str">
        <f t="shared" si="95"/>
        <v>|テキスト|&gt;|&gt;|&gt;|&gt;||</v>
      </c>
      <c r="B556" s="1" t="s">
        <v>1049</v>
      </c>
      <c r="C556" s="1" t="s">
        <v>1069</v>
      </c>
      <c r="D556" s="4" t="s">
        <v>1079</v>
      </c>
      <c r="E556" s="1" t="s">
        <v>1069</v>
      </c>
      <c r="F556" s="4" t="s">
        <v>1083</v>
      </c>
      <c r="G556" s="1" t="s">
        <v>1069</v>
      </c>
      <c r="H556" s="4" t="s">
        <v>1083</v>
      </c>
      <c r="I556" s="1" t="s">
        <v>1069</v>
      </c>
      <c r="J556" s="4" t="s">
        <v>1083</v>
      </c>
      <c r="K556" s="1" t="s">
        <v>1069</v>
      </c>
      <c r="L556" s="4" t="s">
        <v>1083</v>
      </c>
      <c r="M556" s="1" t="s">
        <v>1069</v>
      </c>
      <c r="N556" s="1" t="str">
        <f>IF(R555=0,"",R555)</f>
        <v/>
      </c>
      <c r="O556" s="1" t="s">
        <v>1069</v>
      </c>
      <c r="Q556" s="14" t="s">
        <v>21</v>
      </c>
      <c r="R556" s="10" t="str">
        <f>INDEX(BE:BE,W551+1)</f>
        <v/>
      </c>
      <c r="S556" s="11" t="s">
        <v>1173</v>
      </c>
      <c r="T556" s="10" t="str">
        <f>IF(X556="","",X556&amp;IF(Y556="",""," "&amp;Y556)&amp;IF(Z556="",""," "&amp;Z556)&amp;IF(AA556="",""," "&amp;AA556))</f>
        <v/>
      </c>
      <c r="U556" s="11"/>
      <c r="V556" s="12"/>
      <c r="W556" s="16" t="s">
        <v>1084</v>
      </c>
      <c r="X556" s="9" t="str">
        <f t="shared" ref="X556:AA556" si="101">IF(ISERROR(IF(LEN(X555)&gt;1,X555,VLOOKUP(X554,$AC:$AD,2,FALSE))),"",IF(LEN(X555)&gt;1,X555,VLOOKUP(X554,$AC:$AD,2,FALSE)))</f>
        <v/>
      </c>
      <c r="Y556" s="9" t="str">
        <f t="shared" si="101"/>
        <v/>
      </c>
      <c r="Z556" s="9" t="str">
        <f t="shared" si="101"/>
        <v/>
      </c>
      <c r="AA556" s="9" t="str">
        <f t="shared" si="101"/>
        <v> </v>
      </c>
      <c r="AC556" s="28"/>
      <c r="AD556" s="28"/>
      <c r="BF556" s="9" t="s">
        <v>1049</v>
      </c>
    </row>
    <row r="557" spans="1:58">
      <c r="A557" s="1" t="str">
        <f t="shared" si="95"/>
        <v>|英テキスト|&gt;|&gt;|&gt;|&gt;||</v>
      </c>
      <c r="B557" s="1" t="s">
        <v>1049</v>
      </c>
      <c r="C557" s="1" t="s">
        <v>1069</v>
      </c>
      <c r="D557" s="4" t="s">
        <v>1087</v>
      </c>
      <c r="E557" s="1" t="s">
        <v>1069</v>
      </c>
      <c r="F557" s="4" t="s">
        <v>1083</v>
      </c>
      <c r="G557" s="1" t="s">
        <v>1069</v>
      </c>
      <c r="H557" s="4" t="s">
        <v>1083</v>
      </c>
      <c r="I557" s="1" t="s">
        <v>1069</v>
      </c>
      <c r="J557" s="4" t="s">
        <v>1083</v>
      </c>
      <c r="K557" s="1" t="s">
        <v>1069</v>
      </c>
      <c r="L557" s="4" t="s">
        <v>1083</v>
      </c>
      <c r="M557" s="1" t="s">
        <v>1069</v>
      </c>
      <c r="N557" s="1" t="str">
        <f>IF(T556="","",T556&amp;"&amp;br;")&amp;IF(R556=0,"",R556)</f>
        <v/>
      </c>
      <c r="O557" s="1" t="s">
        <v>1069</v>
      </c>
      <c r="Q557" s="9" t="s">
        <v>12</v>
      </c>
      <c r="R557" s="10">
        <f>IF(INDEX(AX:AX,W551+1)="",0,INDEX(AX:AX,W551+1)&amp;"/"&amp;INDEX(AY:AY,W551+1))</f>
        <v>0</v>
      </c>
      <c r="S557" s="11"/>
      <c r="T557" s="11"/>
      <c r="U557" s="11"/>
      <c r="V557" s="12"/>
      <c r="W557" s="16"/>
      <c r="X557" s="9"/>
      <c r="Y557" s="28"/>
      <c r="Z557" s="28"/>
      <c r="AA557" s="29"/>
      <c r="AC557" s="28"/>
      <c r="AD557" s="28"/>
      <c r="BF557" s="9" t="s">
        <v>1049</v>
      </c>
    </row>
    <row r="558" spans="1:58">
      <c r="A558" s="1" t="str">
        <f t="shared" si="95"/>
        <v>|PT|&gt;||シールド数|&gt;||</v>
      </c>
      <c r="B558" s="1" t="s">
        <v>1049</v>
      </c>
      <c r="C558" s="1" t="s">
        <v>1069</v>
      </c>
      <c r="D558" s="1" t="s">
        <v>12</v>
      </c>
      <c r="E558" s="1" t="s">
        <v>1069</v>
      </c>
      <c r="F558" s="1" t="s">
        <v>1083</v>
      </c>
      <c r="G558" s="1" t="s">
        <v>1069</v>
      </c>
      <c r="H558" s="1" t="str">
        <f>IF(R557=0,"",R557)</f>
        <v/>
      </c>
      <c r="I558" s="1" t="s">
        <v>1069</v>
      </c>
      <c r="J558" s="1" t="s">
        <v>1092</v>
      </c>
      <c r="K558" s="1" t="s">
        <v>1069</v>
      </c>
      <c r="L558" s="1" t="s">
        <v>1083</v>
      </c>
      <c r="M558" s="1" t="s">
        <v>1069</v>
      </c>
      <c r="N558" s="1" t="str">
        <f>IF(R558=0,"",R558)</f>
        <v/>
      </c>
      <c r="O558" s="1" t="s">
        <v>1069</v>
      </c>
      <c r="Q558" s="17" t="s">
        <v>13</v>
      </c>
      <c r="R558" s="10">
        <f>INDEX(AW:AW,W551+1)</f>
        <v>0</v>
      </c>
      <c r="S558" s="18"/>
      <c r="T558" s="18"/>
      <c r="U558" s="18"/>
      <c r="V558" s="19"/>
      <c r="W558" s="20"/>
      <c r="X558" s="21"/>
      <c r="Y558" s="31"/>
      <c r="Z558" s="31"/>
      <c r="AA558" s="32"/>
      <c r="BF558" s="9" t="s">
        <v>1049</v>
      </c>
    </row>
    <row r="559" spans="1:58">
      <c r="A559" s="1" t="str">
        <f t="shared" si="95"/>
        <v>&amp;br;&amp;br;</v>
      </c>
      <c r="B559" s="1" t="s">
        <v>1049</v>
      </c>
      <c r="C559" s="1" t="s">
        <v>1097</v>
      </c>
      <c r="R559" s="1"/>
      <c r="S559" s="1"/>
      <c r="T559" s="1"/>
      <c r="U559" s="1"/>
      <c r="V559" s="1"/>
      <c r="BF559" s="9" t="s">
        <v>1049</v>
      </c>
    </row>
    <row r="560" spans="1:58">
      <c r="A560" s="1" t="str">
        <f t="shared" si="95"/>
        <v>#back(text=戻る,left)</v>
      </c>
      <c r="B560" s="1" t="s">
        <v>1049</v>
      </c>
      <c r="C560" s="1" t="s">
        <v>1100</v>
      </c>
      <c r="R560" s="1"/>
      <c r="S560" s="1"/>
      <c r="T560" s="1"/>
      <c r="U560" s="1"/>
      <c r="V560" s="1"/>
      <c r="BF560" s="9" t="s">
        <v>1049</v>
      </c>
    </row>
    <row r="561" spans="1:58">
      <c r="A561" s="1" t="str">
        <f t="shared" si="95"/>
        <v>&amp;br;</v>
      </c>
      <c r="B561" s="1" t="s">
        <v>1049</v>
      </c>
      <c r="C561" s="1" t="s">
        <v>1048</v>
      </c>
      <c r="R561" s="1"/>
      <c r="S561" s="1"/>
      <c r="T561" s="1"/>
      <c r="U561" s="1"/>
      <c r="V561" s="1"/>
      <c r="BF561" s="9" t="s">
        <v>1049</v>
      </c>
    </row>
    <row r="562" spans="1:58">
      <c r="A562" s="1" t="str">
        <f t="shared" si="95"/>
        <v>#comment(above,nsize=[15],size=[30],num=[10])</v>
      </c>
      <c r="B562" s="1" t="s">
        <v>1049</v>
      </c>
      <c r="C562" s="1" t="s">
        <v>1108</v>
      </c>
      <c r="R562" s="1"/>
      <c r="S562" s="1"/>
      <c r="T562" s="1"/>
      <c r="U562" s="1"/>
      <c r="V562" s="1"/>
      <c r="BF562" s="9" t="s">
        <v>1049</v>
      </c>
    </row>
    <row r="563" spans="1:58">
      <c r="A563" s="1" t="str">
        <f t="shared" si="95"/>
        <v>&amp;br;&amp;br;</v>
      </c>
      <c r="B563" s="1" t="s">
        <v>1049</v>
      </c>
      <c r="C563" s="1" t="s">
        <v>1097</v>
      </c>
      <c r="R563" s="1"/>
      <c r="S563" s="1"/>
      <c r="T563" s="1"/>
      <c r="U563" s="1"/>
      <c r="V563" s="1"/>
      <c r="AC563" s="28"/>
      <c r="AD563" s="28"/>
      <c r="BF563" s="9" t="s">
        <v>1049</v>
      </c>
    </row>
    <row r="564" spans="1:58">
      <c r="A564" s="1" t="str">
        <f t="shared" si="95"/>
        <v/>
      </c>
      <c r="B564" s="1" t="s">
        <v>1049</v>
      </c>
      <c r="Q564" s="5"/>
      <c r="R564" s="6"/>
      <c r="S564" s="6"/>
      <c r="T564" s="6"/>
      <c r="U564" s="6"/>
      <c r="V564" s="7"/>
      <c r="W564" s="8">
        <v>44</v>
      </c>
      <c r="X564" s="5"/>
      <c r="Y564" s="26"/>
      <c r="Z564" s="26"/>
      <c r="AA564" s="27"/>
      <c r="AC564" s="28"/>
      <c r="AD564" s="28"/>
      <c r="BF564" s="9" t="s">
        <v>1049</v>
      </c>
    </row>
    <row r="565" spans="1:58">
      <c r="A565" s="1" t="str">
        <f t="shared" si="95"/>
        <v>*0/0</v>
      </c>
      <c r="B565" s="1" t="s">
        <v>1049</v>
      </c>
      <c r="C565" s="1" t="str">
        <f>"*"&amp;R565&amp;"/"&amp;T565</f>
        <v>*0/0</v>
      </c>
      <c r="Q565" s="9" t="s">
        <v>3</v>
      </c>
      <c r="R565" s="10">
        <f>INDEX(AJ:AJ,W564+1)</f>
        <v>0</v>
      </c>
      <c r="S565" s="11" t="s">
        <v>4</v>
      </c>
      <c r="T565" s="10">
        <f>INDEX(AK:AK,W564+1)</f>
        <v>0</v>
      </c>
      <c r="U565" s="11"/>
      <c r="V565" s="12"/>
      <c r="W565" s="13"/>
      <c r="X565" s="9"/>
      <c r="Y565" s="28"/>
      <c r="Z565" s="28"/>
      <c r="AA565" s="29"/>
      <c r="AC565" s="28"/>
      <c r="AD565" s="28"/>
      <c r="BF565" s="9" t="s">
        <v>1049</v>
      </c>
    </row>
    <row r="566" spans="1:58">
      <c r="A566" s="1" t="str">
        <f t="shared" si="95"/>
        <v>|LEFT:80|LEFT:100|LEFT:100|LEFT:100|LEFT:100|LEFT:100|c</v>
      </c>
      <c r="B566" s="1" t="s">
        <v>1049</v>
      </c>
      <c r="C566" s="1" t="s">
        <v>1069</v>
      </c>
      <c r="D566" s="3" t="str">
        <f>$Q$1</f>
        <v>LEFT:80</v>
      </c>
      <c r="E566" s="3" t="s">
        <v>1069</v>
      </c>
      <c r="F566" s="3" t="str">
        <f t="shared" ref="F566:J566" si="102">$R$1</f>
        <v>LEFT:100</v>
      </c>
      <c r="G566" s="3" t="s">
        <v>1069</v>
      </c>
      <c r="H566" s="3" t="str">
        <f t="shared" si="102"/>
        <v>LEFT:100</v>
      </c>
      <c r="I566" s="3" t="s">
        <v>1069</v>
      </c>
      <c r="J566" s="3" t="str">
        <f t="shared" si="102"/>
        <v>LEFT:100</v>
      </c>
      <c r="K566" s="3" t="s">
        <v>1069</v>
      </c>
      <c r="L566" s="3" t="str">
        <f>$R$1</f>
        <v>LEFT:100</v>
      </c>
      <c r="M566" s="3" t="s">
        <v>1069</v>
      </c>
      <c r="N566" s="3" t="str">
        <f>$R$1</f>
        <v>LEFT:100</v>
      </c>
      <c r="O566" s="1" t="s">
        <v>1069</v>
      </c>
      <c r="P566" s="1" t="s">
        <v>1070</v>
      </c>
      <c r="Q566" s="14" t="s">
        <v>0</v>
      </c>
      <c r="R566" s="10" t="str">
        <f>INDEX(AF:AF,W564+1)</f>
        <v>無色</v>
      </c>
      <c r="S566" s="15" t="s">
        <v>1</v>
      </c>
      <c r="T566" s="10">
        <f>INDEX(AG:AG,W564+1)</f>
        <v>0</v>
      </c>
      <c r="U566" s="15" t="s">
        <v>2</v>
      </c>
      <c r="V566" s="10">
        <f>INDEX(AI:AI,W564+1)</f>
        <v>0</v>
      </c>
      <c r="W566" s="16"/>
      <c r="X566" s="10">
        <f>INDEX(AQ:AQ,W564+1)</f>
        <v>0</v>
      </c>
      <c r="Y566" s="28"/>
      <c r="Z566" s="28"/>
      <c r="AA566" s="29"/>
      <c r="AC566" s="11"/>
      <c r="AD566" s="11"/>
      <c r="BF566" s="9" t="s">
        <v>1049</v>
      </c>
    </row>
    <row r="567" spans="1:58">
      <c r="A567" s="1" t="str">
        <f t="shared" si="95"/>
        <v>|色|無色|レアリティ||マナコスト||</v>
      </c>
      <c r="B567" s="1" t="s">
        <v>1049</v>
      </c>
      <c r="C567" s="1" t="s">
        <v>1069</v>
      </c>
      <c r="D567" s="4" t="s">
        <v>0</v>
      </c>
      <c r="E567" s="1" t="s">
        <v>1069</v>
      </c>
      <c r="F567" s="1" t="str">
        <f>IF(R566=0,"",R566)</f>
        <v>無色</v>
      </c>
      <c r="G567" s="1" t="s">
        <v>1069</v>
      </c>
      <c r="H567" s="4" t="s">
        <v>1073</v>
      </c>
      <c r="I567" s="1" t="s">
        <v>1069</v>
      </c>
      <c r="J567" s="1" t="str">
        <f>IF(T566=0,"",T566)</f>
        <v/>
      </c>
      <c r="K567" s="1" t="s">
        <v>1069</v>
      </c>
      <c r="L567" s="4" t="s">
        <v>1074</v>
      </c>
      <c r="M567" s="1" t="s">
        <v>1069</v>
      </c>
      <c r="N567" s="1" t="str">
        <f>IF(V566=0,"",V566)</f>
        <v/>
      </c>
      <c r="O567" s="1" t="s">
        <v>1069</v>
      </c>
      <c r="Q567" s="9" t="s">
        <v>5</v>
      </c>
      <c r="R567" s="10">
        <f>INDEX(AL:AL,W564+1)</f>
        <v>0</v>
      </c>
      <c r="S567" s="15" t="s">
        <v>1075</v>
      </c>
      <c r="T567" s="10">
        <f>INDEX(AN:AN,W564+1)</f>
        <v>0</v>
      </c>
      <c r="U567" s="10">
        <f>INDEX(AO:AO,W564+1)</f>
        <v>0</v>
      </c>
      <c r="V567" s="10">
        <f>INDEX(AP:AP,W564+1)</f>
        <v>0</v>
      </c>
      <c r="W567" s="16"/>
      <c r="X567" s="10" t="str">
        <f>INDEX(AZ:AZ,W564+1)</f>
        <v/>
      </c>
      <c r="Y567" s="10" t="str">
        <f>INDEX(BA:BA,W564+1)</f>
        <v/>
      </c>
      <c r="Z567" s="10" t="str">
        <f>INDEX(BB:BB,W564+1)</f>
        <v/>
      </c>
      <c r="AA567" s="10">
        <f>INDEX(BC:BC,W564+1)</f>
        <v>0</v>
      </c>
      <c r="AC567" s="28"/>
      <c r="AD567" s="28"/>
      <c r="BF567" s="9" t="s">
        <v>1049</v>
      </c>
    </row>
    <row r="568" spans="1:58">
      <c r="A568" s="1" t="str">
        <f t="shared" si="95"/>
        <v>|種別||サブタイプ||||</v>
      </c>
      <c r="B568" s="1" t="s">
        <v>1049</v>
      </c>
      <c r="C568" s="1" t="s">
        <v>1069</v>
      </c>
      <c r="D568" s="4" t="s">
        <v>5</v>
      </c>
      <c r="E568" s="1" t="s">
        <v>1069</v>
      </c>
      <c r="F568" s="1" t="str">
        <f>IF(R567=0,"",R567)</f>
        <v/>
      </c>
      <c r="G568" s="1" t="s">
        <v>1069</v>
      </c>
      <c r="H568" s="4" t="s">
        <v>1078</v>
      </c>
      <c r="I568" s="1" t="s">
        <v>1069</v>
      </c>
      <c r="J568" s="1" t="str">
        <f>IF(T567=0,"",T567)</f>
        <v/>
      </c>
      <c r="K568" s="1" t="s">
        <v>1069</v>
      </c>
      <c r="L568" s="1" t="str">
        <f>IF(U567=0,"",U567)</f>
        <v/>
      </c>
      <c r="M568" s="1" t="s">
        <v>1069</v>
      </c>
      <c r="N568" s="1" t="str">
        <f>IF(V567=0,"",V567)</f>
        <v/>
      </c>
      <c r="O568" s="1" t="s">
        <v>1069</v>
      </c>
      <c r="Q568" s="9" t="s">
        <v>1079</v>
      </c>
      <c r="R568" s="10" t="str">
        <f>INDEX(BD:BD,W564+1)</f>
        <v/>
      </c>
      <c r="S568" s="11"/>
      <c r="T568" s="11"/>
      <c r="U568" s="11"/>
      <c r="V568" s="12"/>
      <c r="W568" s="16"/>
      <c r="X568" s="8"/>
      <c r="Y568" s="8"/>
      <c r="Z568" s="8"/>
      <c r="AA568" s="30"/>
      <c r="AC568" s="28"/>
      <c r="AD568" s="28"/>
      <c r="BF568" s="9" t="s">
        <v>1049</v>
      </c>
    </row>
    <row r="569" spans="1:58">
      <c r="A569" s="1" t="str">
        <f t="shared" si="95"/>
        <v>|テキスト|&gt;|&gt;|&gt;|&gt;||</v>
      </c>
      <c r="B569" s="1" t="s">
        <v>1049</v>
      </c>
      <c r="C569" s="1" t="s">
        <v>1069</v>
      </c>
      <c r="D569" s="4" t="s">
        <v>1079</v>
      </c>
      <c r="E569" s="1" t="s">
        <v>1069</v>
      </c>
      <c r="F569" s="4" t="s">
        <v>1083</v>
      </c>
      <c r="G569" s="1" t="s">
        <v>1069</v>
      </c>
      <c r="H569" s="4" t="s">
        <v>1083</v>
      </c>
      <c r="I569" s="1" t="s">
        <v>1069</v>
      </c>
      <c r="J569" s="4" t="s">
        <v>1083</v>
      </c>
      <c r="K569" s="1" t="s">
        <v>1069</v>
      </c>
      <c r="L569" s="4" t="s">
        <v>1083</v>
      </c>
      <c r="M569" s="1" t="s">
        <v>1069</v>
      </c>
      <c r="N569" s="1" t="str">
        <f>IF(R568=0,"",R568)</f>
        <v/>
      </c>
      <c r="O569" s="1" t="s">
        <v>1069</v>
      </c>
      <c r="Q569" s="14" t="s">
        <v>21</v>
      </c>
      <c r="R569" s="10" t="str">
        <f>INDEX(BE:BE,W564+1)</f>
        <v/>
      </c>
      <c r="S569" s="11" t="s">
        <v>1173</v>
      </c>
      <c r="T569" s="10" t="str">
        <f>IF(X569="","",X569&amp;IF(Y569="",""," "&amp;Y569)&amp;IF(Z569="",""," "&amp;Z569)&amp;IF(AA569="",""," "&amp;AA569))</f>
        <v/>
      </c>
      <c r="U569" s="11"/>
      <c r="V569" s="12"/>
      <c r="W569" s="16" t="s">
        <v>1084</v>
      </c>
      <c r="X569" s="9" t="str">
        <f t="shared" ref="X569:AA569" si="103">IF(ISERROR(IF(LEN(X568)&gt;1,X568,VLOOKUP(X567,$AC:$AD,2,FALSE))),"",IF(LEN(X568)&gt;1,X568,VLOOKUP(X567,$AC:$AD,2,FALSE)))</f>
        <v/>
      </c>
      <c r="Y569" s="9" t="str">
        <f t="shared" si="103"/>
        <v/>
      </c>
      <c r="Z569" s="9" t="str">
        <f t="shared" si="103"/>
        <v/>
      </c>
      <c r="AA569" s="9" t="str">
        <f t="shared" si="103"/>
        <v> </v>
      </c>
      <c r="AC569" s="28"/>
      <c r="AD569" s="28"/>
      <c r="BF569" s="9" t="s">
        <v>1049</v>
      </c>
    </row>
    <row r="570" spans="1:58">
      <c r="A570" s="1" t="str">
        <f t="shared" si="95"/>
        <v>|英テキスト|&gt;|&gt;|&gt;|&gt;||</v>
      </c>
      <c r="B570" s="1" t="s">
        <v>1049</v>
      </c>
      <c r="C570" s="1" t="s">
        <v>1069</v>
      </c>
      <c r="D570" s="4" t="s">
        <v>1087</v>
      </c>
      <c r="E570" s="1" t="s">
        <v>1069</v>
      </c>
      <c r="F570" s="4" t="s">
        <v>1083</v>
      </c>
      <c r="G570" s="1" t="s">
        <v>1069</v>
      </c>
      <c r="H570" s="4" t="s">
        <v>1083</v>
      </c>
      <c r="I570" s="1" t="s">
        <v>1069</v>
      </c>
      <c r="J570" s="4" t="s">
        <v>1083</v>
      </c>
      <c r="K570" s="1" t="s">
        <v>1069</v>
      </c>
      <c r="L570" s="4" t="s">
        <v>1083</v>
      </c>
      <c r="M570" s="1" t="s">
        <v>1069</v>
      </c>
      <c r="N570" s="1" t="str">
        <f>IF(T569="","",T569&amp;"&amp;br;")&amp;IF(R569=0,"",R569)</f>
        <v/>
      </c>
      <c r="O570" s="1" t="s">
        <v>1069</v>
      </c>
      <c r="Q570" s="9" t="s">
        <v>12</v>
      </c>
      <c r="R570" s="10">
        <f>IF(INDEX(AX:AX,W564+1)="",0,INDEX(AX:AX,W564+1)&amp;"/"&amp;INDEX(AY:AY,W564+1))</f>
        <v>0</v>
      </c>
      <c r="S570" s="11"/>
      <c r="T570" s="11"/>
      <c r="U570" s="11"/>
      <c r="V570" s="12"/>
      <c r="W570" s="16"/>
      <c r="X570" s="9"/>
      <c r="Y570" s="28"/>
      <c r="Z570" s="28"/>
      <c r="AA570" s="29"/>
      <c r="AC570" s="28"/>
      <c r="AD570" s="28"/>
      <c r="BF570" s="9" t="s">
        <v>1049</v>
      </c>
    </row>
    <row r="571" spans="1:58">
      <c r="A571" s="1" t="str">
        <f t="shared" si="95"/>
        <v>|PT|&gt;||シールド数|&gt;||</v>
      </c>
      <c r="B571" s="1" t="s">
        <v>1049</v>
      </c>
      <c r="C571" s="1" t="s">
        <v>1069</v>
      </c>
      <c r="D571" s="1" t="s">
        <v>12</v>
      </c>
      <c r="E571" s="1" t="s">
        <v>1069</v>
      </c>
      <c r="F571" s="1" t="s">
        <v>1083</v>
      </c>
      <c r="G571" s="1" t="s">
        <v>1069</v>
      </c>
      <c r="H571" s="1" t="str">
        <f>IF(R570=0,"",R570)</f>
        <v/>
      </c>
      <c r="I571" s="1" t="s">
        <v>1069</v>
      </c>
      <c r="J571" s="1" t="s">
        <v>1092</v>
      </c>
      <c r="K571" s="1" t="s">
        <v>1069</v>
      </c>
      <c r="L571" s="1" t="s">
        <v>1083</v>
      </c>
      <c r="M571" s="1" t="s">
        <v>1069</v>
      </c>
      <c r="N571" s="1" t="str">
        <f>IF(R571=0,"",R571)</f>
        <v/>
      </c>
      <c r="O571" s="1" t="s">
        <v>1069</v>
      </c>
      <c r="Q571" s="17" t="s">
        <v>13</v>
      </c>
      <c r="R571" s="10">
        <f>INDEX(AW:AW,W564+1)</f>
        <v>0</v>
      </c>
      <c r="S571" s="18"/>
      <c r="T571" s="18"/>
      <c r="U571" s="18"/>
      <c r="V571" s="19"/>
      <c r="W571" s="20"/>
      <c r="X571" s="21"/>
      <c r="Y571" s="31"/>
      <c r="Z571" s="31"/>
      <c r="AA571" s="32"/>
      <c r="BF571" s="9" t="s">
        <v>1049</v>
      </c>
    </row>
    <row r="572" spans="1:58">
      <c r="A572" s="1" t="str">
        <f t="shared" si="95"/>
        <v>&amp;br;&amp;br;</v>
      </c>
      <c r="B572" s="1" t="s">
        <v>1049</v>
      </c>
      <c r="C572" s="1" t="s">
        <v>1097</v>
      </c>
      <c r="R572" s="1"/>
      <c r="S572" s="1"/>
      <c r="T572" s="1"/>
      <c r="U572" s="1"/>
      <c r="V572" s="1"/>
      <c r="BF572" s="9" t="s">
        <v>1049</v>
      </c>
    </row>
    <row r="573" spans="1:58">
      <c r="A573" s="1" t="str">
        <f t="shared" si="95"/>
        <v>#back(text=戻る,left)</v>
      </c>
      <c r="B573" s="1" t="s">
        <v>1049</v>
      </c>
      <c r="C573" s="1" t="s">
        <v>1100</v>
      </c>
      <c r="R573" s="1"/>
      <c r="S573" s="1"/>
      <c r="T573" s="1"/>
      <c r="U573" s="1"/>
      <c r="V573" s="1"/>
      <c r="BF573" s="9" t="s">
        <v>1049</v>
      </c>
    </row>
    <row r="574" spans="1:58">
      <c r="A574" s="1" t="str">
        <f t="shared" si="95"/>
        <v>&amp;br;</v>
      </c>
      <c r="B574" s="1" t="s">
        <v>1049</v>
      </c>
      <c r="C574" s="1" t="s">
        <v>1048</v>
      </c>
      <c r="R574" s="1"/>
      <c r="S574" s="1"/>
      <c r="T574" s="1"/>
      <c r="U574" s="1"/>
      <c r="V574" s="1"/>
      <c r="BF574" s="9" t="s">
        <v>1049</v>
      </c>
    </row>
    <row r="575" spans="1:58">
      <c r="A575" s="1" t="str">
        <f t="shared" si="95"/>
        <v>#comment(above,nsize=[15],size=[30],num=[10])</v>
      </c>
      <c r="B575" s="1" t="s">
        <v>1049</v>
      </c>
      <c r="C575" s="1" t="s">
        <v>1108</v>
      </c>
      <c r="R575" s="1"/>
      <c r="S575" s="1"/>
      <c r="T575" s="1"/>
      <c r="U575" s="1"/>
      <c r="V575" s="1"/>
      <c r="BF575" s="9" t="s">
        <v>1049</v>
      </c>
    </row>
    <row r="576" spans="1:58">
      <c r="A576" s="1" t="str">
        <f t="shared" si="95"/>
        <v>&amp;br;&amp;br;</v>
      </c>
      <c r="B576" s="1" t="s">
        <v>1049</v>
      </c>
      <c r="C576" s="1" t="s">
        <v>1097</v>
      </c>
      <c r="R576" s="1"/>
      <c r="S576" s="1"/>
      <c r="T576" s="1"/>
      <c r="U576" s="1"/>
      <c r="V576" s="1"/>
      <c r="AC576" s="28"/>
      <c r="AD576" s="28"/>
      <c r="BF576" s="9" t="s">
        <v>1049</v>
      </c>
    </row>
    <row r="577" spans="1:58">
      <c r="A577" s="1" t="str">
        <f t="shared" si="95"/>
        <v/>
      </c>
      <c r="B577" s="1" t="s">
        <v>1049</v>
      </c>
      <c r="Q577" s="5"/>
      <c r="R577" s="6"/>
      <c r="S577" s="6"/>
      <c r="T577" s="6"/>
      <c r="U577" s="6"/>
      <c r="V577" s="7"/>
      <c r="W577" s="8">
        <v>45</v>
      </c>
      <c r="X577" s="5"/>
      <c r="Y577" s="26"/>
      <c r="Z577" s="26"/>
      <c r="AA577" s="27"/>
      <c r="AC577" s="28"/>
      <c r="AD577" s="28"/>
      <c r="BF577" s="9" t="s">
        <v>1049</v>
      </c>
    </row>
    <row r="578" spans="1:58">
      <c r="A578" s="1" t="str">
        <f t="shared" si="95"/>
        <v>*0/0</v>
      </c>
      <c r="B578" s="1" t="s">
        <v>1049</v>
      </c>
      <c r="C578" s="1" t="str">
        <f>"*"&amp;R578&amp;"/"&amp;T578</f>
        <v>*0/0</v>
      </c>
      <c r="Q578" s="9" t="s">
        <v>3</v>
      </c>
      <c r="R578" s="10">
        <f>INDEX(AJ:AJ,W577+1)</f>
        <v>0</v>
      </c>
      <c r="S578" s="11" t="s">
        <v>4</v>
      </c>
      <c r="T578" s="10">
        <f>INDEX(AK:AK,W577+1)</f>
        <v>0</v>
      </c>
      <c r="U578" s="11"/>
      <c r="V578" s="12"/>
      <c r="W578" s="13"/>
      <c r="X578" s="9"/>
      <c r="Y578" s="28"/>
      <c r="Z578" s="28"/>
      <c r="AA578" s="29"/>
      <c r="AC578" s="28"/>
      <c r="AD578" s="28"/>
      <c r="BF578" s="9" t="s">
        <v>1049</v>
      </c>
    </row>
    <row r="579" spans="1:58">
      <c r="A579" s="1" t="str">
        <f t="shared" si="95"/>
        <v>|LEFT:80|LEFT:100|LEFT:100|LEFT:100|LEFT:100|LEFT:100|c</v>
      </c>
      <c r="B579" s="1" t="s">
        <v>1049</v>
      </c>
      <c r="C579" s="1" t="s">
        <v>1069</v>
      </c>
      <c r="D579" s="3" t="str">
        <f>$Q$1</f>
        <v>LEFT:80</v>
      </c>
      <c r="E579" s="3" t="s">
        <v>1069</v>
      </c>
      <c r="F579" s="3" t="str">
        <f t="shared" ref="F579:J579" si="104">$R$1</f>
        <v>LEFT:100</v>
      </c>
      <c r="G579" s="3" t="s">
        <v>1069</v>
      </c>
      <c r="H579" s="3" t="str">
        <f t="shared" si="104"/>
        <v>LEFT:100</v>
      </c>
      <c r="I579" s="3" t="s">
        <v>1069</v>
      </c>
      <c r="J579" s="3" t="str">
        <f t="shared" si="104"/>
        <v>LEFT:100</v>
      </c>
      <c r="K579" s="3" t="s">
        <v>1069</v>
      </c>
      <c r="L579" s="3" t="str">
        <f>$R$1</f>
        <v>LEFT:100</v>
      </c>
      <c r="M579" s="3" t="s">
        <v>1069</v>
      </c>
      <c r="N579" s="3" t="str">
        <f>$R$1</f>
        <v>LEFT:100</v>
      </c>
      <c r="O579" s="1" t="s">
        <v>1069</v>
      </c>
      <c r="P579" s="1" t="s">
        <v>1070</v>
      </c>
      <c r="Q579" s="14" t="s">
        <v>0</v>
      </c>
      <c r="R579" s="10" t="str">
        <f>INDEX(AF:AF,W577+1)</f>
        <v>無色</v>
      </c>
      <c r="S579" s="15" t="s">
        <v>1</v>
      </c>
      <c r="T579" s="10">
        <f>INDEX(AG:AG,W577+1)</f>
        <v>0</v>
      </c>
      <c r="U579" s="15" t="s">
        <v>2</v>
      </c>
      <c r="V579" s="10">
        <f>INDEX(AI:AI,W577+1)</f>
        <v>0</v>
      </c>
      <c r="W579" s="16"/>
      <c r="X579" s="10">
        <f>INDEX(AQ:AQ,W577+1)</f>
        <v>0</v>
      </c>
      <c r="Y579" s="28"/>
      <c r="Z579" s="28"/>
      <c r="AA579" s="29"/>
      <c r="AC579" s="11"/>
      <c r="AD579" s="11"/>
      <c r="BF579" s="9" t="s">
        <v>1049</v>
      </c>
    </row>
    <row r="580" spans="1:58">
      <c r="A580" s="1" t="str">
        <f t="shared" si="95"/>
        <v>|色|無色|レアリティ||マナコスト||</v>
      </c>
      <c r="B580" s="1" t="s">
        <v>1049</v>
      </c>
      <c r="C580" s="1" t="s">
        <v>1069</v>
      </c>
      <c r="D580" s="4" t="s">
        <v>0</v>
      </c>
      <c r="E580" s="1" t="s">
        <v>1069</v>
      </c>
      <c r="F580" s="1" t="str">
        <f>IF(R579=0,"",R579)</f>
        <v>無色</v>
      </c>
      <c r="G580" s="1" t="s">
        <v>1069</v>
      </c>
      <c r="H580" s="4" t="s">
        <v>1073</v>
      </c>
      <c r="I580" s="1" t="s">
        <v>1069</v>
      </c>
      <c r="J580" s="1" t="str">
        <f>IF(T579=0,"",T579)</f>
        <v/>
      </c>
      <c r="K580" s="1" t="s">
        <v>1069</v>
      </c>
      <c r="L580" s="4" t="s">
        <v>1074</v>
      </c>
      <c r="M580" s="1" t="s">
        <v>1069</v>
      </c>
      <c r="N580" s="1" t="str">
        <f>IF(V579=0,"",V579)</f>
        <v/>
      </c>
      <c r="O580" s="1" t="s">
        <v>1069</v>
      </c>
      <c r="Q580" s="9" t="s">
        <v>5</v>
      </c>
      <c r="R580" s="10">
        <f>INDEX(AL:AL,W577+1)</f>
        <v>0</v>
      </c>
      <c r="S580" s="15" t="s">
        <v>1075</v>
      </c>
      <c r="T580" s="10">
        <f>INDEX(AN:AN,W577+1)</f>
        <v>0</v>
      </c>
      <c r="U580" s="10">
        <f>INDEX(AO:AO,W577+1)</f>
        <v>0</v>
      </c>
      <c r="V580" s="10">
        <f>INDEX(AP:AP,W577+1)</f>
        <v>0</v>
      </c>
      <c r="W580" s="16"/>
      <c r="X580" s="10" t="str">
        <f>INDEX(AZ:AZ,W577+1)</f>
        <v/>
      </c>
      <c r="Y580" s="10" t="str">
        <f>INDEX(BA:BA,W577+1)</f>
        <v/>
      </c>
      <c r="Z580" s="10" t="str">
        <f>INDEX(BB:BB,W577+1)</f>
        <v/>
      </c>
      <c r="AA580" s="10">
        <f>INDEX(BC:BC,W577+1)</f>
        <v>0</v>
      </c>
      <c r="AC580" s="28"/>
      <c r="AD580" s="28"/>
      <c r="BF580" s="9" t="s">
        <v>1049</v>
      </c>
    </row>
    <row r="581" spans="1:58">
      <c r="A581" s="1" t="str">
        <f t="shared" si="95"/>
        <v>|種別||サブタイプ||||</v>
      </c>
      <c r="B581" s="1" t="s">
        <v>1049</v>
      </c>
      <c r="C581" s="1" t="s">
        <v>1069</v>
      </c>
      <c r="D581" s="4" t="s">
        <v>5</v>
      </c>
      <c r="E581" s="1" t="s">
        <v>1069</v>
      </c>
      <c r="F581" s="1" t="str">
        <f>IF(R580=0,"",R580)</f>
        <v/>
      </c>
      <c r="G581" s="1" t="s">
        <v>1069</v>
      </c>
      <c r="H581" s="4" t="s">
        <v>1078</v>
      </c>
      <c r="I581" s="1" t="s">
        <v>1069</v>
      </c>
      <c r="J581" s="1" t="str">
        <f>IF(T580=0,"",T580)</f>
        <v/>
      </c>
      <c r="K581" s="1" t="s">
        <v>1069</v>
      </c>
      <c r="L581" s="1" t="str">
        <f>IF(U580=0,"",U580)</f>
        <v/>
      </c>
      <c r="M581" s="1" t="s">
        <v>1069</v>
      </c>
      <c r="N581" s="1" t="str">
        <f>IF(V580=0,"",V580)</f>
        <v/>
      </c>
      <c r="O581" s="1" t="s">
        <v>1069</v>
      </c>
      <c r="Q581" s="9" t="s">
        <v>1079</v>
      </c>
      <c r="R581" s="10" t="str">
        <f>INDEX(BD:BD,W577+1)</f>
        <v/>
      </c>
      <c r="S581" s="11"/>
      <c r="T581" s="11"/>
      <c r="U581" s="11"/>
      <c r="V581" s="12"/>
      <c r="W581" s="16"/>
      <c r="X581" s="8"/>
      <c r="Y581" s="8"/>
      <c r="Z581" s="8"/>
      <c r="AA581" s="30"/>
      <c r="AC581" s="28"/>
      <c r="AD581" s="28"/>
      <c r="BF581" s="9" t="s">
        <v>1049</v>
      </c>
    </row>
    <row r="582" spans="1:58">
      <c r="A582" s="1" t="str">
        <f t="shared" ref="A582:A645" si="105">CONCATENATE(C582,D582,E582,F582,G582,H582,I582,J582,K582,L582,M582,N582,O582,P582)</f>
        <v>|テキスト|&gt;|&gt;|&gt;|&gt;||</v>
      </c>
      <c r="B582" s="1" t="s">
        <v>1049</v>
      </c>
      <c r="C582" s="1" t="s">
        <v>1069</v>
      </c>
      <c r="D582" s="4" t="s">
        <v>1079</v>
      </c>
      <c r="E582" s="1" t="s">
        <v>1069</v>
      </c>
      <c r="F582" s="4" t="s">
        <v>1083</v>
      </c>
      <c r="G582" s="1" t="s">
        <v>1069</v>
      </c>
      <c r="H582" s="4" t="s">
        <v>1083</v>
      </c>
      <c r="I582" s="1" t="s">
        <v>1069</v>
      </c>
      <c r="J582" s="4" t="s">
        <v>1083</v>
      </c>
      <c r="K582" s="1" t="s">
        <v>1069</v>
      </c>
      <c r="L582" s="4" t="s">
        <v>1083</v>
      </c>
      <c r="M582" s="1" t="s">
        <v>1069</v>
      </c>
      <c r="N582" s="1" t="str">
        <f>IF(R581=0,"",R581)</f>
        <v/>
      </c>
      <c r="O582" s="1" t="s">
        <v>1069</v>
      </c>
      <c r="Q582" s="14" t="s">
        <v>21</v>
      </c>
      <c r="R582" s="10" t="str">
        <f>INDEX(BE:BE,W577+1)</f>
        <v/>
      </c>
      <c r="S582" s="11" t="s">
        <v>1173</v>
      </c>
      <c r="T582" s="10" t="str">
        <f>IF(X582="","",X582&amp;IF(Y582="",""," "&amp;Y582)&amp;IF(Z582="",""," "&amp;Z582)&amp;IF(AA582="",""," "&amp;AA582))</f>
        <v/>
      </c>
      <c r="U582" s="11"/>
      <c r="V582" s="12"/>
      <c r="W582" s="16" t="s">
        <v>1084</v>
      </c>
      <c r="X582" s="9" t="str">
        <f t="shared" ref="X582:AA582" si="106">IF(ISERROR(IF(LEN(X581)&gt;1,X581,VLOOKUP(X580,$AC:$AD,2,FALSE))),"",IF(LEN(X581)&gt;1,X581,VLOOKUP(X580,$AC:$AD,2,FALSE)))</f>
        <v/>
      </c>
      <c r="Y582" s="9" t="str">
        <f t="shared" si="106"/>
        <v/>
      </c>
      <c r="Z582" s="9" t="str">
        <f t="shared" si="106"/>
        <v/>
      </c>
      <c r="AA582" s="9" t="str">
        <f t="shared" si="106"/>
        <v> </v>
      </c>
      <c r="AC582" s="28"/>
      <c r="AD582" s="28"/>
      <c r="BF582" s="9" t="s">
        <v>1049</v>
      </c>
    </row>
    <row r="583" spans="1:58">
      <c r="A583" s="1" t="str">
        <f t="shared" si="105"/>
        <v>|英テキスト|&gt;|&gt;|&gt;|&gt;||</v>
      </c>
      <c r="B583" s="1" t="s">
        <v>1049</v>
      </c>
      <c r="C583" s="1" t="s">
        <v>1069</v>
      </c>
      <c r="D583" s="4" t="s">
        <v>1087</v>
      </c>
      <c r="E583" s="1" t="s">
        <v>1069</v>
      </c>
      <c r="F583" s="4" t="s">
        <v>1083</v>
      </c>
      <c r="G583" s="1" t="s">
        <v>1069</v>
      </c>
      <c r="H583" s="4" t="s">
        <v>1083</v>
      </c>
      <c r="I583" s="1" t="s">
        <v>1069</v>
      </c>
      <c r="J583" s="4" t="s">
        <v>1083</v>
      </c>
      <c r="K583" s="1" t="s">
        <v>1069</v>
      </c>
      <c r="L583" s="4" t="s">
        <v>1083</v>
      </c>
      <c r="M583" s="1" t="s">
        <v>1069</v>
      </c>
      <c r="N583" s="1" t="str">
        <f>IF(T582="","",T582&amp;"&amp;br;")&amp;IF(R582=0,"",R582)</f>
        <v/>
      </c>
      <c r="O583" s="1" t="s">
        <v>1069</v>
      </c>
      <c r="Q583" s="9" t="s">
        <v>12</v>
      </c>
      <c r="R583" s="10">
        <f>IF(INDEX(AX:AX,W577+1)="",0,INDEX(AX:AX,W577+1)&amp;"/"&amp;INDEX(AY:AY,W577+1))</f>
        <v>0</v>
      </c>
      <c r="S583" s="11"/>
      <c r="T583" s="11"/>
      <c r="U583" s="11"/>
      <c r="V583" s="12"/>
      <c r="W583" s="16"/>
      <c r="X583" s="9"/>
      <c r="Y583" s="28"/>
      <c r="Z583" s="28"/>
      <c r="AA583" s="29"/>
      <c r="AC583" s="28"/>
      <c r="AD583" s="28"/>
      <c r="BF583" s="9" t="s">
        <v>1049</v>
      </c>
    </row>
    <row r="584" spans="1:58">
      <c r="A584" s="1" t="str">
        <f t="shared" si="105"/>
        <v>|PT|&gt;||シールド数|&gt;||</v>
      </c>
      <c r="B584" s="1" t="s">
        <v>1049</v>
      </c>
      <c r="C584" s="1" t="s">
        <v>1069</v>
      </c>
      <c r="D584" s="1" t="s">
        <v>12</v>
      </c>
      <c r="E584" s="1" t="s">
        <v>1069</v>
      </c>
      <c r="F584" s="1" t="s">
        <v>1083</v>
      </c>
      <c r="G584" s="1" t="s">
        <v>1069</v>
      </c>
      <c r="H584" s="1" t="str">
        <f>IF(R583=0,"",R583)</f>
        <v/>
      </c>
      <c r="I584" s="1" t="s">
        <v>1069</v>
      </c>
      <c r="J584" s="1" t="s">
        <v>1092</v>
      </c>
      <c r="K584" s="1" t="s">
        <v>1069</v>
      </c>
      <c r="L584" s="1" t="s">
        <v>1083</v>
      </c>
      <c r="M584" s="1" t="s">
        <v>1069</v>
      </c>
      <c r="N584" s="1" t="str">
        <f>IF(R584=0,"",R584)</f>
        <v/>
      </c>
      <c r="O584" s="1" t="s">
        <v>1069</v>
      </c>
      <c r="Q584" s="17" t="s">
        <v>13</v>
      </c>
      <c r="R584" s="10">
        <f>INDEX(AW:AW,W577+1)</f>
        <v>0</v>
      </c>
      <c r="S584" s="18"/>
      <c r="T584" s="18"/>
      <c r="U584" s="18"/>
      <c r="V584" s="19"/>
      <c r="W584" s="20"/>
      <c r="X584" s="21"/>
      <c r="Y584" s="31"/>
      <c r="Z584" s="31"/>
      <c r="AA584" s="32"/>
      <c r="BF584" s="9" t="s">
        <v>1049</v>
      </c>
    </row>
    <row r="585" spans="1:58">
      <c r="A585" s="1" t="str">
        <f t="shared" si="105"/>
        <v>&amp;br;&amp;br;</v>
      </c>
      <c r="B585" s="1" t="s">
        <v>1049</v>
      </c>
      <c r="C585" s="1" t="s">
        <v>1097</v>
      </c>
      <c r="R585" s="1"/>
      <c r="S585" s="1"/>
      <c r="T585" s="1"/>
      <c r="U585" s="1"/>
      <c r="V585" s="1"/>
      <c r="BF585" s="9" t="s">
        <v>1049</v>
      </c>
    </row>
    <row r="586" spans="1:58">
      <c r="A586" s="1" t="str">
        <f t="shared" si="105"/>
        <v>#back(text=戻る,left)</v>
      </c>
      <c r="B586" s="1" t="s">
        <v>1049</v>
      </c>
      <c r="C586" s="1" t="s">
        <v>1100</v>
      </c>
      <c r="R586" s="1"/>
      <c r="S586" s="1"/>
      <c r="T586" s="1"/>
      <c r="U586" s="1"/>
      <c r="V586" s="1"/>
      <c r="BF586" s="9" t="s">
        <v>1049</v>
      </c>
    </row>
    <row r="587" spans="1:58">
      <c r="A587" s="1" t="str">
        <f t="shared" si="105"/>
        <v>&amp;br;</v>
      </c>
      <c r="B587" s="1" t="s">
        <v>1049</v>
      </c>
      <c r="C587" s="1" t="s">
        <v>1048</v>
      </c>
      <c r="R587" s="1"/>
      <c r="S587" s="1"/>
      <c r="T587" s="1"/>
      <c r="U587" s="1"/>
      <c r="V587" s="1"/>
      <c r="BF587" s="9" t="s">
        <v>1049</v>
      </c>
    </row>
    <row r="588" spans="1:58">
      <c r="A588" s="1" t="str">
        <f t="shared" si="105"/>
        <v>#comment(above,nsize=[15],size=[30],num=[10])</v>
      </c>
      <c r="B588" s="1" t="s">
        <v>1049</v>
      </c>
      <c r="C588" s="1" t="s">
        <v>1108</v>
      </c>
      <c r="R588" s="1"/>
      <c r="S588" s="1"/>
      <c r="T588" s="1"/>
      <c r="U588" s="1"/>
      <c r="V588" s="1"/>
      <c r="BF588" s="9" t="s">
        <v>1049</v>
      </c>
    </row>
    <row r="589" spans="1:58">
      <c r="A589" s="1" t="str">
        <f t="shared" si="105"/>
        <v>&amp;br;&amp;br;</v>
      </c>
      <c r="B589" s="1" t="s">
        <v>1049</v>
      </c>
      <c r="C589" s="1" t="s">
        <v>1097</v>
      </c>
      <c r="R589" s="1"/>
      <c r="S589" s="1"/>
      <c r="T589" s="1"/>
      <c r="U589" s="1"/>
      <c r="V589" s="1"/>
      <c r="AC589" s="28"/>
      <c r="AD589" s="28"/>
      <c r="BF589" s="9" t="s">
        <v>1049</v>
      </c>
    </row>
    <row r="590" spans="1:58">
      <c r="A590" s="1" t="str">
        <f t="shared" si="105"/>
        <v/>
      </c>
      <c r="B590" s="1" t="s">
        <v>1049</v>
      </c>
      <c r="Q590" s="5"/>
      <c r="R590" s="6"/>
      <c r="S590" s="6"/>
      <c r="T590" s="6"/>
      <c r="U590" s="6"/>
      <c r="V590" s="7"/>
      <c r="W590" s="8">
        <v>46</v>
      </c>
      <c r="X590" s="5"/>
      <c r="Y590" s="26"/>
      <c r="Z590" s="26"/>
      <c r="AA590" s="27"/>
      <c r="AC590" s="28"/>
      <c r="AD590" s="28"/>
      <c r="BF590" s="9" t="s">
        <v>1049</v>
      </c>
    </row>
    <row r="591" spans="1:58">
      <c r="A591" s="1" t="str">
        <f t="shared" si="105"/>
        <v>*0/0</v>
      </c>
      <c r="B591" s="1" t="s">
        <v>1049</v>
      </c>
      <c r="C591" s="1" t="str">
        <f>"*"&amp;R591&amp;"/"&amp;T591</f>
        <v>*0/0</v>
      </c>
      <c r="Q591" s="9" t="s">
        <v>3</v>
      </c>
      <c r="R591" s="10">
        <f>INDEX(AJ:AJ,W590+1)</f>
        <v>0</v>
      </c>
      <c r="S591" s="11" t="s">
        <v>4</v>
      </c>
      <c r="T591" s="10">
        <f>INDEX(AK:AK,W590+1)</f>
        <v>0</v>
      </c>
      <c r="U591" s="11"/>
      <c r="V591" s="12"/>
      <c r="W591" s="13"/>
      <c r="X591" s="9"/>
      <c r="Y591" s="28"/>
      <c r="Z591" s="28"/>
      <c r="AA591" s="29"/>
      <c r="AC591" s="28"/>
      <c r="AD591" s="28"/>
      <c r="BF591" s="9" t="s">
        <v>1049</v>
      </c>
    </row>
    <row r="592" spans="1:58">
      <c r="A592" s="1" t="str">
        <f t="shared" si="105"/>
        <v>|LEFT:80|LEFT:100|LEFT:100|LEFT:100|LEFT:100|LEFT:100|c</v>
      </c>
      <c r="B592" s="1" t="s">
        <v>1049</v>
      </c>
      <c r="C592" s="1" t="s">
        <v>1069</v>
      </c>
      <c r="D592" s="3" t="str">
        <f>$Q$1</f>
        <v>LEFT:80</v>
      </c>
      <c r="E592" s="3" t="s">
        <v>1069</v>
      </c>
      <c r="F592" s="3" t="str">
        <f t="shared" ref="F592:J592" si="107">$R$1</f>
        <v>LEFT:100</v>
      </c>
      <c r="G592" s="3" t="s">
        <v>1069</v>
      </c>
      <c r="H592" s="3" t="str">
        <f t="shared" si="107"/>
        <v>LEFT:100</v>
      </c>
      <c r="I592" s="3" t="s">
        <v>1069</v>
      </c>
      <c r="J592" s="3" t="str">
        <f t="shared" si="107"/>
        <v>LEFT:100</v>
      </c>
      <c r="K592" s="3" t="s">
        <v>1069</v>
      </c>
      <c r="L592" s="3" t="str">
        <f>$R$1</f>
        <v>LEFT:100</v>
      </c>
      <c r="M592" s="3" t="s">
        <v>1069</v>
      </c>
      <c r="N592" s="3" t="str">
        <f>$R$1</f>
        <v>LEFT:100</v>
      </c>
      <c r="O592" s="1" t="s">
        <v>1069</v>
      </c>
      <c r="P592" s="1" t="s">
        <v>1070</v>
      </c>
      <c r="Q592" s="14" t="s">
        <v>0</v>
      </c>
      <c r="R592" s="10" t="str">
        <f>INDEX(AF:AF,W590+1)</f>
        <v>無色</v>
      </c>
      <c r="S592" s="15" t="s">
        <v>1</v>
      </c>
      <c r="T592" s="10">
        <f>INDEX(AG:AG,W590+1)</f>
        <v>0</v>
      </c>
      <c r="U592" s="15" t="s">
        <v>2</v>
      </c>
      <c r="V592" s="10">
        <f>INDEX(AI:AI,W590+1)</f>
        <v>0</v>
      </c>
      <c r="W592" s="16"/>
      <c r="X592" s="10">
        <f>INDEX(AQ:AQ,W590+1)</f>
        <v>0</v>
      </c>
      <c r="Y592" s="28"/>
      <c r="Z592" s="28"/>
      <c r="AA592" s="29"/>
      <c r="AC592" s="11"/>
      <c r="AD592" s="11"/>
      <c r="BF592" s="9" t="s">
        <v>1049</v>
      </c>
    </row>
    <row r="593" spans="1:58">
      <c r="A593" s="1" t="str">
        <f t="shared" si="105"/>
        <v>|色|無色|レアリティ||マナコスト||</v>
      </c>
      <c r="B593" s="1" t="s">
        <v>1049</v>
      </c>
      <c r="C593" s="1" t="s">
        <v>1069</v>
      </c>
      <c r="D593" s="4" t="s">
        <v>0</v>
      </c>
      <c r="E593" s="1" t="s">
        <v>1069</v>
      </c>
      <c r="F593" s="1" t="str">
        <f>IF(R592=0,"",R592)</f>
        <v>無色</v>
      </c>
      <c r="G593" s="1" t="s">
        <v>1069</v>
      </c>
      <c r="H593" s="4" t="s">
        <v>1073</v>
      </c>
      <c r="I593" s="1" t="s">
        <v>1069</v>
      </c>
      <c r="J593" s="1" t="str">
        <f>IF(T592=0,"",T592)</f>
        <v/>
      </c>
      <c r="K593" s="1" t="s">
        <v>1069</v>
      </c>
      <c r="L593" s="4" t="s">
        <v>1074</v>
      </c>
      <c r="M593" s="1" t="s">
        <v>1069</v>
      </c>
      <c r="N593" s="1" t="str">
        <f>IF(V592=0,"",V592)</f>
        <v/>
      </c>
      <c r="O593" s="1" t="s">
        <v>1069</v>
      </c>
      <c r="Q593" s="9" t="s">
        <v>5</v>
      </c>
      <c r="R593" s="10">
        <f>INDEX(AL:AL,W590+1)</f>
        <v>0</v>
      </c>
      <c r="S593" s="15" t="s">
        <v>1075</v>
      </c>
      <c r="T593" s="10">
        <f>INDEX(AN:AN,W590+1)</f>
        <v>0</v>
      </c>
      <c r="U593" s="10">
        <f>INDEX(AO:AO,W590+1)</f>
        <v>0</v>
      </c>
      <c r="V593" s="10">
        <f>INDEX(AP:AP,W590+1)</f>
        <v>0</v>
      </c>
      <c r="W593" s="16"/>
      <c r="X593" s="10" t="str">
        <f>INDEX(AZ:AZ,W590+1)</f>
        <v/>
      </c>
      <c r="Y593" s="10" t="str">
        <f>INDEX(BA:BA,W590+1)</f>
        <v/>
      </c>
      <c r="Z593" s="10" t="str">
        <f>INDEX(BB:BB,W590+1)</f>
        <v/>
      </c>
      <c r="AA593" s="10">
        <f>INDEX(BC:BC,W590+1)</f>
        <v>0</v>
      </c>
      <c r="AC593" s="28"/>
      <c r="AD593" s="28"/>
      <c r="BF593" s="9" t="s">
        <v>1049</v>
      </c>
    </row>
    <row r="594" spans="1:58">
      <c r="A594" s="1" t="str">
        <f t="shared" si="105"/>
        <v>|種別||サブタイプ||||</v>
      </c>
      <c r="B594" s="1" t="s">
        <v>1049</v>
      </c>
      <c r="C594" s="1" t="s">
        <v>1069</v>
      </c>
      <c r="D594" s="4" t="s">
        <v>5</v>
      </c>
      <c r="E594" s="1" t="s">
        <v>1069</v>
      </c>
      <c r="F594" s="1" t="str">
        <f>IF(R593=0,"",R593)</f>
        <v/>
      </c>
      <c r="G594" s="1" t="s">
        <v>1069</v>
      </c>
      <c r="H594" s="4" t="s">
        <v>1078</v>
      </c>
      <c r="I594" s="1" t="s">
        <v>1069</v>
      </c>
      <c r="J594" s="1" t="str">
        <f>IF(T593=0,"",T593)</f>
        <v/>
      </c>
      <c r="K594" s="1" t="s">
        <v>1069</v>
      </c>
      <c r="L594" s="1" t="str">
        <f>IF(U593=0,"",U593)</f>
        <v/>
      </c>
      <c r="M594" s="1" t="s">
        <v>1069</v>
      </c>
      <c r="N594" s="1" t="str">
        <f>IF(V593=0,"",V593)</f>
        <v/>
      </c>
      <c r="O594" s="1" t="s">
        <v>1069</v>
      </c>
      <c r="Q594" s="9" t="s">
        <v>1079</v>
      </c>
      <c r="R594" s="10" t="str">
        <f>INDEX(BD:BD,W590+1)</f>
        <v/>
      </c>
      <c r="S594" s="11"/>
      <c r="T594" s="11"/>
      <c r="U594" s="11"/>
      <c r="V594" s="12"/>
      <c r="W594" s="16"/>
      <c r="X594" s="8"/>
      <c r="Y594" s="8"/>
      <c r="Z594" s="8"/>
      <c r="AA594" s="30"/>
      <c r="AC594" s="28"/>
      <c r="AD594" s="28"/>
      <c r="BF594" s="9" t="s">
        <v>1049</v>
      </c>
    </row>
    <row r="595" spans="1:58">
      <c r="A595" s="1" t="str">
        <f t="shared" si="105"/>
        <v>|テキスト|&gt;|&gt;|&gt;|&gt;||</v>
      </c>
      <c r="B595" s="1" t="s">
        <v>1049</v>
      </c>
      <c r="C595" s="1" t="s">
        <v>1069</v>
      </c>
      <c r="D595" s="4" t="s">
        <v>1079</v>
      </c>
      <c r="E595" s="1" t="s">
        <v>1069</v>
      </c>
      <c r="F595" s="4" t="s">
        <v>1083</v>
      </c>
      <c r="G595" s="1" t="s">
        <v>1069</v>
      </c>
      <c r="H595" s="4" t="s">
        <v>1083</v>
      </c>
      <c r="I595" s="1" t="s">
        <v>1069</v>
      </c>
      <c r="J595" s="4" t="s">
        <v>1083</v>
      </c>
      <c r="K595" s="1" t="s">
        <v>1069</v>
      </c>
      <c r="L595" s="4" t="s">
        <v>1083</v>
      </c>
      <c r="M595" s="1" t="s">
        <v>1069</v>
      </c>
      <c r="N595" s="1" t="str">
        <f>IF(R594=0,"",R594)</f>
        <v/>
      </c>
      <c r="O595" s="1" t="s">
        <v>1069</v>
      </c>
      <c r="Q595" s="14" t="s">
        <v>21</v>
      </c>
      <c r="R595" s="10" t="str">
        <f>INDEX(BE:BE,W590+1)</f>
        <v/>
      </c>
      <c r="S595" s="11" t="s">
        <v>1173</v>
      </c>
      <c r="T595" s="10" t="str">
        <f>IF(X595="","",X595&amp;IF(Y595="",""," "&amp;Y595)&amp;IF(Z595="",""," "&amp;Z595)&amp;IF(AA595="",""," "&amp;AA595))</f>
        <v/>
      </c>
      <c r="U595" s="11"/>
      <c r="V595" s="12"/>
      <c r="W595" s="16" t="s">
        <v>1084</v>
      </c>
      <c r="X595" s="9" t="str">
        <f t="shared" ref="X595:AA595" si="108">IF(ISERROR(IF(LEN(X594)&gt;1,X594,VLOOKUP(X593,$AC:$AD,2,FALSE))),"",IF(LEN(X594)&gt;1,X594,VLOOKUP(X593,$AC:$AD,2,FALSE)))</f>
        <v/>
      </c>
      <c r="Y595" s="9" t="str">
        <f t="shared" si="108"/>
        <v/>
      </c>
      <c r="Z595" s="9" t="str">
        <f t="shared" si="108"/>
        <v/>
      </c>
      <c r="AA595" s="9" t="str">
        <f t="shared" si="108"/>
        <v> </v>
      </c>
      <c r="AC595" s="28"/>
      <c r="AD595" s="28"/>
      <c r="BF595" s="9" t="s">
        <v>1049</v>
      </c>
    </row>
    <row r="596" spans="1:58">
      <c r="A596" s="1" t="str">
        <f t="shared" si="105"/>
        <v>|英テキスト|&gt;|&gt;|&gt;|&gt;||</v>
      </c>
      <c r="B596" s="1" t="s">
        <v>1049</v>
      </c>
      <c r="C596" s="1" t="s">
        <v>1069</v>
      </c>
      <c r="D596" s="4" t="s">
        <v>1087</v>
      </c>
      <c r="E596" s="1" t="s">
        <v>1069</v>
      </c>
      <c r="F596" s="4" t="s">
        <v>1083</v>
      </c>
      <c r="G596" s="1" t="s">
        <v>1069</v>
      </c>
      <c r="H596" s="4" t="s">
        <v>1083</v>
      </c>
      <c r="I596" s="1" t="s">
        <v>1069</v>
      </c>
      <c r="J596" s="4" t="s">
        <v>1083</v>
      </c>
      <c r="K596" s="1" t="s">
        <v>1069</v>
      </c>
      <c r="L596" s="4" t="s">
        <v>1083</v>
      </c>
      <c r="M596" s="1" t="s">
        <v>1069</v>
      </c>
      <c r="N596" s="1" t="str">
        <f>IF(T595="","",T595&amp;"&amp;br;")&amp;IF(R595=0,"",R595)</f>
        <v/>
      </c>
      <c r="O596" s="1" t="s">
        <v>1069</v>
      </c>
      <c r="Q596" s="9" t="s">
        <v>12</v>
      </c>
      <c r="R596" s="10">
        <f>IF(INDEX(AX:AX,W590+1)="",0,INDEX(AX:AX,W590+1)&amp;"/"&amp;INDEX(AY:AY,W590+1))</f>
        <v>0</v>
      </c>
      <c r="S596" s="11"/>
      <c r="T596" s="11"/>
      <c r="U596" s="11"/>
      <c r="V596" s="12"/>
      <c r="W596" s="16"/>
      <c r="X596" s="9"/>
      <c r="Y596" s="28"/>
      <c r="Z596" s="28"/>
      <c r="AA596" s="29"/>
      <c r="AC596" s="28"/>
      <c r="AD596" s="28"/>
      <c r="BF596" s="9" t="s">
        <v>1049</v>
      </c>
    </row>
    <row r="597" spans="1:58">
      <c r="A597" s="1" t="str">
        <f t="shared" si="105"/>
        <v>|PT|&gt;||シールド数|&gt;||</v>
      </c>
      <c r="B597" s="1" t="s">
        <v>1049</v>
      </c>
      <c r="C597" s="1" t="s">
        <v>1069</v>
      </c>
      <c r="D597" s="1" t="s">
        <v>12</v>
      </c>
      <c r="E597" s="1" t="s">
        <v>1069</v>
      </c>
      <c r="F597" s="1" t="s">
        <v>1083</v>
      </c>
      <c r="G597" s="1" t="s">
        <v>1069</v>
      </c>
      <c r="H597" s="1" t="str">
        <f>IF(R596=0,"",R596)</f>
        <v/>
      </c>
      <c r="I597" s="1" t="s">
        <v>1069</v>
      </c>
      <c r="J597" s="1" t="s">
        <v>1092</v>
      </c>
      <c r="K597" s="1" t="s">
        <v>1069</v>
      </c>
      <c r="L597" s="1" t="s">
        <v>1083</v>
      </c>
      <c r="M597" s="1" t="s">
        <v>1069</v>
      </c>
      <c r="N597" s="1" t="str">
        <f>IF(R597=0,"",R597)</f>
        <v/>
      </c>
      <c r="O597" s="1" t="s">
        <v>1069</v>
      </c>
      <c r="Q597" s="17" t="s">
        <v>13</v>
      </c>
      <c r="R597" s="10">
        <f>INDEX(AW:AW,W590+1)</f>
        <v>0</v>
      </c>
      <c r="S597" s="18"/>
      <c r="T597" s="18"/>
      <c r="U597" s="18"/>
      <c r="V597" s="19"/>
      <c r="W597" s="20"/>
      <c r="X597" s="21"/>
      <c r="Y597" s="31"/>
      <c r="Z597" s="31"/>
      <c r="AA597" s="32"/>
      <c r="BF597" s="9" t="s">
        <v>1049</v>
      </c>
    </row>
    <row r="598" spans="1:58">
      <c r="A598" s="1" t="str">
        <f t="shared" si="105"/>
        <v>&amp;br;&amp;br;</v>
      </c>
      <c r="B598" s="1" t="s">
        <v>1049</v>
      </c>
      <c r="C598" s="1" t="s">
        <v>1097</v>
      </c>
      <c r="R598" s="1"/>
      <c r="S598" s="1"/>
      <c r="T598" s="1"/>
      <c r="U598" s="1"/>
      <c r="V598" s="1"/>
      <c r="BF598" s="9" t="s">
        <v>1049</v>
      </c>
    </row>
    <row r="599" spans="1:58">
      <c r="A599" s="1" t="str">
        <f t="shared" si="105"/>
        <v>#back(text=戻る,left)</v>
      </c>
      <c r="B599" s="1" t="s">
        <v>1049</v>
      </c>
      <c r="C599" s="1" t="s">
        <v>1100</v>
      </c>
      <c r="R599" s="1"/>
      <c r="S599" s="1"/>
      <c r="T599" s="1"/>
      <c r="U599" s="1"/>
      <c r="V599" s="1"/>
      <c r="BF599" s="9" t="s">
        <v>1049</v>
      </c>
    </row>
    <row r="600" spans="1:58">
      <c r="A600" s="1" t="str">
        <f t="shared" si="105"/>
        <v>&amp;br;</v>
      </c>
      <c r="B600" s="1" t="s">
        <v>1049</v>
      </c>
      <c r="C600" s="1" t="s">
        <v>1048</v>
      </c>
      <c r="R600" s="1"/>
      <c r="S600" s="1"/>
      <c r="T600" s="1"/>
      <c r="U600" s="1"/>
      <c r="V600" s="1"/>
      <c r="BF600" s="9" t="s">
        <v>1049</v>
      </c>
    </row>
    <row r="601" spans="1:58">
      <c r="A601" s="1" t="str">
        <f t="shared" si="105"/>
        <v>#comment(above,nsize=[15],size=[30],num=[10])</v>
      </c>
      <c r="B601" s="1" t="s">
        <v>1049</v>
      </c>
      <c r="C601" s="1" t="s">
        <v>1108</v>
      </c>
      <c r="R601" s="1"/>
      <c r="S601" s="1"/>
      <c r="T601" s="1"/>
      <c r="U601" s="1"/>
      <c r="V601" s="1"/>
      <c r="BF601" s="9" t="s">
        <v>1049</v>
      </c>
    </row>
    <row r="602" spans="1:58">
      <c r="A602" s="1" t="str">
        <f t="shared" si="105"/>
        <v>&amp;br;&amp;br;</v>
      </c>
      <c r="B602" s="1" t="s">
        <v>1049</v>
      </c>
      <c r="C602" s="1" t="s">
        <v>1097</v>
      </c>
      <c r="R602" s="1"/>
      <c r="S602" s="1"/>
      <c r="T602" s="1"/>
      <c r="U602" s="1"/>
      <c r="V602" s="1"/>
      <c r="AC602" s="28"/>
      <c r="AD602" s="28"/>
      <c r="BF602" s="9" t="s">
        <v>1049</v>
      </c>
    </row>
    <row r="603" spans="1:58">
      <c r="A603" s="1" t="str">
        <f t="shared" si="105"/>
        <v/>
      </c>
      <c r="B603" s="1" t="s">
        <v>1049</v>
      </c>
      <c r="Q603" s="5"/>
      <c r="R603" s="6"/>
      <c r="S603" s="6"/>
      <c r="T603" s="6"/>
      <c r="U603" s="6"/>
      <c r="V603" s="7"/>
      <c r="W603" s="8">
        <v>47</v>
      </c>
      <c r="X603" s="5"/>
      <c r="Y603" s="26"/>
      <c r="Z603" s="26"/>
      <c r="AA603" s="27"/>
      <c r="AC603" s="28"/>
      <c r="AD603" s="28"/>
      <c r="BF603" s="9" t="s">
        <v>1049</v>
      </c>
    </row>
    <row r="604" spans="1:58">
      <c r="A604" s="1" t="str">
        <f t="shared" si="105"/>
        <v>*0/0</v>
      </c>
      <c r="B604" s="1" t="s">
        <v>1049</v>
      </c>
      <c r="C604" s="1" t="str">
        <f>"*"&amp;R604&amp;"/"&amp;T604</f>
        <v>*0/0</v>
      </c>
      <c r="Q604" s="9" t="s">
        <v>3</v>
      </c>
      <c r="R604" s="10">
        <f>INDEX(AJ:AJ,W603+1)</f>
        <v>0</v>
      </c>
      <c r="S604" s="11" t="s">
        <v>4</v>
      </c>
      <c r="T604" s="10">
        <f>INDEX(AK:AK,W603+1)</f>
        <v>0</v>
      </c>
      <c r="U604" s="11"/>
      <c r="V604" s="12"/>
      <c r="W604" s="13"/>
      <c r="X604" s="9"/>
      <c r="Y604" s="28"/>
      <c r="Z604" s="28"/>
      <c r="AA604" s="29"/>
      <c r="AC604" s="28"/>
      <c r="AD604" s="28"/>
      <c r="BF604" s="9" t="s">
        <v>1049</v>
      </c>
    </row>
    <row r="605" spans="1:58">
      <c r="A605" s="1" t="str">
        <f t="shared" si="105"/>
        <v>|LEFT:80|LEFT:100|LEFT:100|LEFT:100|LEFT:100|LEFT:100|c</v>
      </c>
      <c r="B605" s="1" t="s">
        <v>1049</v>
      </c>
      <c r="C605" s="1" t="s">
        <v>1069</v>
      </c>
      <c r="D605" s="3" t="str">
        <f>$Q$1</f>
        <v>LEFT:80</v>
      </c>
      <c r="E605" s="3" t="s">
        <v>1069</v>
      </c>
      <c r="F605" s="3" t="str">
        <f t="shared" ref="F605:J605" si="109">$R$1</f>
        <v>LEFT:100</v>
      </c>
      <c r="G605" s="3" t="s">
        <v>1069</v>
      </c>
      <c r="H605" s="3" t="str">
        <f t="shared" si="109"/>
        <v>LEFT:100</v>
      </c>
      <c r="I605" s="3" t="s">
        <v>1069</v>
      </c>
      <c r="J605" s="3" t="str">
        <f t="shared" si="109"/>
        <v>LEFT:100</v>
      </c>
      <c r="K605" s="3" t="s">
        <v>1069</v>
      </c>
      <c r="L605" s="3" t="str">
        <f>$R$1</f>
        <v>LEFT:100</v>
      </c>
      <c r="M605" s="3" t="s">
        <v>1069</v>
      </c>
      <c r="N605" s="3" t="str">
        <f>$R$1</f>
        <v>LEFT:100</v>
      </c>
      <c r="O605" s="1" t="s">
        <v>1069</v>
      </c>
      <c r="P605" s="1" t="s">
        <v>1070</v>
      </c>
      <c r="Q605" s="14" t="s">
        <v>0</v>
      </c>
      <c r="R605" s="10" t="str">
        <f>INDEX(AF:AF,W603+1)</f>
        <v>無色</v>
      </c>
      <c r="S605" s="15" t="s">
        <v>1</v>
      </c>
      <c r="T605" s="10">
        <f>INDEX(AG:AG,W603+1)</f>
        <v>0</v>
      </c>
      <c r="U605" s="15" t="s">
        <v>2</v>
      </c>
      <c r="V605" s="10">
        <f>INDEX(AI:AI,W603+1)</f>
        <v>0</v>
      </c>
      <c r="W605" s="16"/>
      <c r="X605" s="10">
        <f>INDEX(AQ:AQ,W603+1)</f>
        <v>0</v>
      </c>
      <c r="Y605" s="28"/>
      <c r="Z605" s="28"/>
      <c r="AA605" s="29"/>
      <c r="AC605" s="11"/>
      <c r="AD605" s="11"/>
      <c r="BF605" s="9" t="s">
        <v>1049</v>
      </c>
    </row>
    <row r="606" spans="1:58">
      <c r="A606" s="1" t="str">
        <f t="shared" si="105"/>
        <v>|色|無色|レアリティ||マナコスト||</v>
      </c>
      <c r="B606" s="1" t="s">
        <v>1049</v>
      </c>
      <c r="C606" s="1" t="s">
        <v>1069</v>
      </c>
      <c r="D606" s="4" t="s">
        <v>0</v>
      </c>
      <c r="E606" s="1" t="s">
        <v>1069</v>
      </c>
      <c r="F606" s="1" t="str">
        <f>IF(R605=0,"",R605)</f>
        <v>無色</v>
      </c>
      <c r="G606" s="1" t="s">
        <v>1069</v>
      </c>
      <c r="H606" s="4" t="s">
        <v>1073</v>
      </c>
      <c r="I606" s="1" t="s">
        <v>1069</v>
      </c>
      <c r="J606" s="1" t="str">
        <f>IF(T605=0,"",T605)</f>
        <v/>
      </c>
      <c r="K606" s="1" t="s">
        <v>1069</v>
      </c>
      <c r="L606" s="4" t="s">
        <v>1074</v>
      </c>
      <c r="M606" s="1" t="s">
        <v>1069</v>
      </c>
      <c r="N606" s="1" t="str">
        <f>IF(V605=0,"",V605)</f>
        <v/>
      </c>
      <c r="O606" s="1" t="s">
        <v>1069</v>
      </c>
      <c r="Q606" s="9" t="s">
        <v>5</v>
      </c>
      <c r="R606" s="10">
        <f>INDEX(AL:AL,W603+1)</f>
        <v>0</v>
      </c>
      <c r="S606" s="15" t="s">
        <v>1075</v>
      </c>
      <c r="T606" s="10">
        <f>INDEX(AN:AN,W603+1)</f>
        <v>0</v>
      </c>
      <c r="U606" s="10">
        <f>INDEX(AO:AO,W603+1)</f>
        <v>0</v>
      </c>
      <c r="V606" s="10">
        <f>INDEX(AP:AP,W603+1)</f>
        <v>0</v>
      </c>
      <c r="W606" s="16"/>
      <c r="X606" s="10" t="str">
        <f>INDEX(AZ:AZ,W603+1)</f>
        <v/>
      </c>
      <c r="Y606" s="10" t="str">
        <f>INDEX(BA:BA,W603+1)</f>
        <v/>
      </c>
      <c r="Z606" s="10" t="str">
        <f>INDEX(BB:BB,W603+1)</f>
        <v/>
      </c>
      <c r="AA606" s="10">
        <f>INDEX(BC:BC,W603+1)</f>
        <v>0</v>
      </c>
      <c r="AC606" s="28"/>
      <c r="AD606" s="28"/>
      <c r="BF606" s="9" t="s">
        <v>1049</v>
      </c>
    </row>
    <row r="607" spans="1:58">
      <c r="A607" s="1" t="str">
        <f t="shared" si="105"/>
        <v>|種別||サブタイプ||||</v>
      </c>
      <c r="B607" s="1" t="s">
        <v>1049</v>
      </c>
      <c r="C607" s="1" t="s">
        <v>1069</v>
      </c>
      <c r="D607" s="4" t="s">
        <v>5</v>
      </c>
      <c r="E607" s="1" t="s">
        <v>1069</v>
      </c>
      <c r="F607" s="1" t="str">
        <f>IF(R606=0,"",R606)</f>
        <v/>
      </c>
      <c r="G607" s="1" t="s">
        <v>1069</v>
      </c>
      <c r="H607" s="4" t="s">
        <v>1078</v>
      </c>
      <c r="I607" s="1" t="s">
        <v>1069</v>
      </c>
      <c r="J607" s="1" t="str">
        <f>IF(T606=0,"",T606)</f>
        <v/>
      </c>
      <c r="K607" s="1" t="s">
        <v>1069</v>
      </c>
      <c r="L607" s="1" t="str">
        <f>IF(U606=0,"",U606)</f>
        <v/>
      </c>
      <c r="M607" s="1" t="s">
        <v>1069</v>
      </c>
      <c r="N607" s="1" t="str">
        <f>IF(V606=0,"",V606)</f>
        <v/>
      </c>
      <c r="O607" s="1" t="s">
        <v>1069</v>
      </c>
      <c r="Q607" s="9" t="s">
        <v>1079</v>
      </c>
      <c r="R607" s="10" t="str">
        <f>INDEX(BD:BD,W603+1)</f>
        <v/>
      </c>
      <c r="S607" s="11"/>
      <c r="T607" s="11"/>
      <c r="U607" s="11"/>
      <c r="V607" s="12"/>
      <c r="W607" s="16"/>
      <c r="X607" s="8"/>
      <c r="Y607" s="8"/>
      <c r="Z607" s="8"/>
      <c r="AA607" s="30"/>
      <c r="AC607" s="28"/>
      <c r="AD607" s="28"/>
      <c r="BF607" s="9" t="s">
        <v>1049</v>
      </c>
    </row>
    <row r="608" spans="1:58">
      <c r="A608" s="1" t="str">
        <f t="shared" si="105"/>
        <v>|テキスト|&gt;|&gt;|&gt;|&gt;||</v>
      </c>
      <c r="B608" s="1" t="s">
        <v>1049</v>
      </c>
      <c r="C608" s="1" t="s">
        <v>1069</v>
      </c>
      <c r="D608" s="4" t="s">
        <v>1079</v>
      </c>
      <c r="E608" s="1" t="s">
        <v>1069</v>
      </c>
      <c r="F608" s="4" t="s">
        <v>1083</v>
      </c>
      <c r="G608" s="1" t="s">
        <v>1069</v>
      </c>
      <c r="H608" s="4" t="s">
        <v>1083</v>
      </c>
      <c r="I608" s="1" t="s">
        <v>1069</v>
      </c>
      <c r="J608" s="4" t="s">
        <v>1083</v>
      </c>
      <c r="K608" s="1" t="s">
        <v>1069</v>
      </c>
      <c r="L608" s="4" t="s">
        <v>1083</v>
      </c>
      <c r="M608" s="1" t="s">
        <v>1069</v>
      </c>
      <c r="N608" s="1" t="str">
        <f>IF(R607=0,"",R607)</f>
        <v/>
      </c>
      <c r="O608" s="1" t="s">
        <v>1069</v>
      </c>
      <c r="Q608" s="14" t="s">
        <v>21</v>
      </c>
      <c r="R608" s="10" t="str">
        <f>INDEX(BE:BE,W603+1)</f>
        <v/>
      </c>
      <c r="S608" s="11" t="s">
        <v>1173</v>
      </c>
      <c r="T608" s="10" t="str">
        <f>IF(X608="","",X608&amp;IF(Y608="",""," "&amp;Y608)&amp;IF(Z608="",""," "&amp;Z608)&amp;IF(AA608="",""," "&amp;AA608))</f>
        <v/>
      </c>
      <c r="U608" s="11"/>
      <c r="V608" s="12"/>
      <c r="W608" s="16" t="s">
        <v>1084</v>
      </c>
      <c r="X608" s="9" t="str">
        <f t="shared" ref="X608:AA608" si="110">IF(ISERROR(IF(LEN(X607)&gt;1,X607,VLOOKUP(X606,$AC:$AD,2,FALSE))),"",IF(LEN(X607)&gt;1,X607,VLOOKUP(X606,$AC:$AD,2,FALSE)))</f>
        <v/>
      </c>
      <c r="Y608" s="9" t="str">
        <f t="shared" si="110"/>
        <v/>
      </c>
      <c r="Z608" s="9" t="str">
        <f t="shared" si="110"/>
        <v/>
      </c>
      <c r="AA608" s="9" t="str">
        <f t="shared" si="110"/>
        <v> </v>
      </c>
      <c r="AC608" s="28"/>
      <c r="AD608" s="28"/>
      <c r="BF608" s="9" t="s">
        <v>1049</v>
      </c>
    </row>
    <row r="609" spans="1:58">
      <c r="A609" s="1" t="str">
        <f t="shared" si="105"/>
        <v>|英テキスト|&gt;|&gt;|&gt;|&gt;||</v>
      </c>
      <c r="B609" s="1" t="s">
        <v>1049</v>
      </c>
      <c r="C609" s="1" t="s">
        <v>1069</v>
      </c>
      <c r="D609" s="4" t="s">
        <v>1087</v>
      </c>
      <c r="E609" s="1" t="s">
        <v>1069</v>
      </c>
      <c r="F609" s="4" t="s">
        <v>1083</v>
      </c>
      <c r="G609" s="1" t="s">
        <v>1069</v>
      </c>
      <c r="H609" s="4" t="s">
        <v>1083</v>
      </c>
      <c r="I609" s="1" t="s">
        <v>1069</v>
      </c>
      <c r="J609" s="4" t="s">
        <v>1083</v>
      </c>
      <c r="K609" s="1" t="s">
        <v>1069</v>
      </c>
      <c r="L609" s="4" t="s">
        <v>1083</v>
      </c>
      <c r="M609" s="1" t="s">
        <v>1069</v>
      </c>
      <c r="N609" s="1" t="str">
        <f>IF(T608="","",T608&amp;"&amp;br;")&amp;IF(R608=0,"",R608)</f>
        <v/>
      </c>
      <c r="O609" s="1" t="s">
        <v>1069</v>
      </c>
      <c r="Q609" s="9" t="s">
        <v>12</v>
      </c>
      <c r="R609" s="10">
        <f>IF(INDEX(AX:AX,W603+1)="",0,INDEX(AX:AX,W603+1)&amp;"/"&amp;INDEX(AY:AY,W603+1))</f>
        <v>0</v>
      </c>
      <c r="S609" s="11"/>
      <c r="T609" s="11"/>
      <c r="U609" s="11"/>
      <c r="V609" s="12"/>
      <c r="W609" s="16"/>
      <c r="X609" s="9"/>
      <c r="Y609" s="28"/>
      <c r="Z609" s="28"/>
      <c r="AA609" s="29"/>
      <c r="AC609" s="28"/>
      <c r="AD609" s="28"/>
      <c r="BF609" s="9" t="s">
        <v>1049</v>
      </c>
    </row>
    <row r="610" spans="1:58">
      <c r="A610" s="1" t="str">
        <f t="shared" si="105"/>
        <v>|PT|&gt;||シールド数|&gt;||</v>
      </c>
      <c r="B610" s="1" t="s">
        <v>1049</v>
      </c>
      <c r="C610" s="1" t="s">
        <v>1069</v>
      </c>
      <c r="D610" s="1" t="s">
        <v>12</v>
      </c>
      <c r="E610" s="1" t="s">
        <v>1069</v>
      </c>
      <c r="F610" s="1" t="s">
        <v>1083</v>
      </c>
      <c r="G610" s="1" t="s">
        <v>1069</v>
      </c>
      <c r="H610" s="1" t="str">
        <f>IF(R609=0,"",R609)</f>
        <v/>
      </c>
      <c r="I610" s="1" t="s">
        <v>1069</v>
      </c>
      <c r="J610" s="1" t="s">
        <v>1092</v>
      </c>
      <c r="K610" s="1" t="s">
        <v>1069</v>
      </c>
      <c r="L610" s="1" t="s">
        <v>1083</v>
      </c>
      <c r="M610" s="1" t="s">
        <v>1069</v>
      </c>
      <c r="N610" s="1" t="str">
        <f>IF(R610=0,"",R610)</f>
        <v/>
      </c>
      <c r="O610" s="1" t="s">
        <v>1069</v>
      </c>
      <c r="Q610" s="17" t="s">
        <v>13</v>
      </c>
      <c r="R610" s="10">
        <f>INDEX(AW:AW,W603+1)</f>
        <v>0</v>
      </c>
      <c r="S610" s="18"/>
      <c r="T610" s="18"/>
      <c r="U610" s="18"/>
      <c r="V610" s="19"/>
      <c r="W610" s="20"/>
      <c r="X610" s="21"/>
      <c r="Y610" s="31"/>
      <c r="Z610" s="31"/>
      <c r="AA610" s="32"/>
      <c r="BF610" s="9" t="s">
        <v>1049</v>
      </c>
    </row>
    <row r="611" spans="1:58">
      <c r="A611" s="1" t="str">
        <f t="shared" si="105"/>
        <v>&amp;br;&amp;br;</v>
      </c>
      <c r="B611" s="1" t="s">
        <v>1049</v>
      </c>
      <c r="C611" s="1" t="s">
        <v>1097</v>
      </c>
      <c r="R611" s="1"/>
      <c r="S611" s="1"/>
      <c r="T611" s="1"/>
      <c r="U611" s="1"/>
      <c r="V611" s="1"/>
      <c r="BF611" s="9" t="s">
        <v>1049</v>
      </c>
    </row>
    <row r="612" spans="1:58">
      <c r="A612" s="1" t="str">
        <f t="shared" si="105"/>
        <v>#back(text=戻る,left)</v>
      </c>
      <c r="B612" s="1" t="s">
        <v>1049</v>
      </c>
      <c r="C612" s="1" t="s">
        <v>1100</v>
      </c>
      <c r="R612" s="1"/>
      <c r="S612" s="1"/>
      <c r="T612" s="1"/>
      <c r="U612" s="1"/>
      <c r="V612" s="1"/>
      <c r="BF612" s="9" t="s">
        <v>1049</v>
      </c>
    </row>
    <row r="613" spans="1:58">
      <c r="A613" s="1" t="str">
        <f t="shared" si="105"/>
        <v>&amp;br;</v>
      </c>
      <c r="B613" s="1" t="s">
        <v>1049</v>
      </c>
      <c r="C613" s="1" t="s">
        <v>1048</v>
      </c>
      <c r="R613" s="1"/>
      <c r="S613" s="1"/>
      <c r="T613" s="1"/>
      <c r="U613" s="1"/>
      <c r="V613" s="1"/>
      <c r="BF613" s="9" t="s">
        <v>1049</v>
      </c>
    </row>
    <row r="614" spans="1:58">
      <c r="A614" s="1" t="str">
        <f t="shared" si="105"/>
        <v>#comment(above,nsize=[15],size=[30],num=[10])</v>
      </c>
      <c r="B614" s="1" t="s">
        <v>1049</v>
      </c>
      <c r="C614" s="1" t="s">
        <v>1108</v>
      </c>
      <c r="R614" s="1"/>
      <c r="S614" s="1"/>
      <c r="T614" s="1"/>
      <c r="U614" s="1"/>
      <c r="V614" s="1"/>
      <c r="BF614" s="9" t="s">
        <v>1049</v>
      </c>
    </row>
    <row r="615" spans="1:58">
      <c r="A615" s="1" t="str">
        <f t="shared" si="105"/>
        <v>&amp;br;&amp;br;</v>
      </c>
      <c r="B615" s="1" t="s">
        <v>1049</v>
      </c>
      <c r="C615" s="1" t="s">
        <v>1097</v>
      </c>
      <c r="R615" s="1"/>
      <c r="S615" s="1"/>
      <c r="T615" s="1"/>
      <c r="U615" s="1"/>
      <c r="V615" s="1"/>
      <c r="AC615" s="28"/>
      <c r="AD615" s="28"/>
      <c r="BF615" s="9" t="s">
        <v>1049</v>
      </c>
    </row>
    <row r="616" spans="1:58">
      <c r="A616" s="1" t="str">
        <f t="shared" si="105"/>
        <v/>
      </c>
      <c r="B616" s="1" t="s">
        <v>1049</v>
      </c>
      <c r="Q616" s="5"/>
      <c r="R616" s="6"/>
      <c r="S616" s="6"/>
      <c r="T616" s="6"/>
      <c r="U616" s="6"/>
      <c r="V616" s="7"/>
      <c r="W616" s="8">
        <v>48</v>
      </c>
      <c r="X616" s="5"/>
      <c r="Y616" s="26"/>
      <c r="Z616" s="26"/>
      <c r="AA616" s="27"/>
      <c r="AC616" s="28"/>
      <c r="AD616" s="28"/>
      <c r="BF616" s="9" t="s">
        <v>1049</v>
      </c>
    </row>
    <row r="617" spans="1:58">
      <c r="A617" s="1" t="str">
        <f t="shared" si="105"/>
        <v>*0/0</v>
      </c>
      <c r="B617" s="1" t="s">
        <v>1049</v>
      </c>
      <c r="C617" s="1" t="str">
        <f>"*"&amp;R617&amp;"/"&amp;T617</f>
        <v>*0/0</v>
      </c>
      <c r="Q617" s="9" t="s">
        <v>3</v>
      </c>
      <c r="R617" s="10">
        <f>INDEX(AJ:AJ,W616+1)</f>
        <v>0</v>
      </c>
      <c r="S617" s="11" t="s">
        <v>4</v>
      </c>
      <c r="T617" s="10">
        <f>INDEX(AK:AK,W616+1)</f>
        <v>0</v>
      </c>
      <c r="U617" s="11"/>
      <c r="V617" s="12"/>
      <c r="W617" s="13"/>
      <c r="X617" s="9"/>
      <c r="Y617" s="28"/>
      <c r="Z617" s="28"/>
      <c r="AA617" s="29"/>
      <c r="AC617" s="28"/>
      <c r="AD617" s="28"/>
      <c r="BF617" s="9" t="s">
        <v>1049</v>
      </c>
    </row>
    <row r="618" spans="1:58">
      <c r="A618" s="1" t="str">
        <f t="shared" si="105"/>
        <v>|LEFT:80|LEFT:100|LEFT:100|LEFT:100|LEFT:100|LEFT:100|c</v>
      </c>
      <c r="B618" s="1" t="s">
        <v>1049</v>
      </c>
      <c r="C618" s="1" t="s">
        <v>1069</v>
      </c>
      <c r="D618" s="3" t="str">
        <f>$Q$1</f>
        <v>LEFT:80</v>
      </c>
      <c r="E618" s="3" t="s">
        <v>1069</v>
      </c>
      <c r="F618" s="3" t="str">
        <f t="shared" ref="F618:J618" si="111">$R$1</f>
        <v>LEFT:100</v>
      </c>
      <c r="G618" s="3" t="s">
        <v>1069</v>
      </c>
      <c r="H618" s="3" t="str">
        <f t="shared" si="111"/>
        <v>LEFT:100</v>
      </c>
      <c r="I618" s="3" t="s">
        <v>1069</v>
      </c>
      <c r="J618" s="3" t="str">
        <f t="shared" si="111"/>
        <v>LEFT:100</v>
      </c>
      <c r="K618" s="3" t="s">
        <v>1069</v>
      </c>
      <c r="L618" s="3" t="str">
        <f>$R$1</f>
        <v>LEFT:100</v>
      </c>
      <c r="M618" s="3" t="s">
        <v>1069</v>
      </c>
      <c r="N618" s="3" t="str">
        <f>$R$1</f>
        <v>LEFT:100</v>
      </c>
      <c r="O618" s="1" t="s">
        <v>1069</v>
      </c>
      <c r="P618" s="1" t="s">
        <v>1070</v>
      </c>
      <c r="Q618" s="14" t="s">
        <v>0</v>
      </c>
      <c r="R618" s="10" t="str">
        <f>INDEX(AF:AF,W616+1)</f>
        <v>無色</v>
      </c>
      <c r="S618" s="15" t="s">
        <v>1</v>
      </c>
      <c r="T618" s="10">
        <f>INDEX(AG:AG,W616+1)</f>
        <v>0</v>
      </c>
      <c r="U618" s="15" t="s">
        <v>2</v>
      </c>
      <c r="V618" s="10">
        <f>INDEX(AI:AI,W616+1)</f>
        <v>0</v>
      </c>
      <c r="W618" s="16"/>
      <c r="X618" s="10">
        <f>INDEX(AQ:AQ,W616+1)</f>
        <v>0</v>
      </c>
      <c r="Y618" s="28"/>
      <c r="Z618" s="28"/>
      <c r="AA618" s="29"/>
      <c r="AC618" s="11"/>
      <c r="AD618" s="11"/>
      <c r="BF618" s="9" t="s">
        <v>1049</v>
      </c>
    </row>
    <row r="619" spans="1:58">
      <c r="A619" s="1" t="str">
        <f t="shared" si="105"/>
        <v>|色|無色|レアリティ||マナコスト||</v>
      </c>
      <c r="B619" s="1" t="s">
        <v>1049</v>
      </c>
      <c r="C619" s="1" t="s">
        <v>1069</v>
      </c>
      <c r="D619" s="4" t="s">
        <v>0</v>
      </c>
      <c r="E619" s="1" t="s">
        <v>1069</v>
      </c>
      <c r="F619" s="1" t="str">
        <f>IF(R618=0,"",R618)</f>
        <v>無色</v>
      </c>
      <c r="G619" s="1" t="s">
        <v>1069</v>
      </c>
      <c r="H619" s="4" t="s">
        <v>1073</v>
      </c>
      <c r="I619" s="1" t="s">
        <v>1069</v>
      </c>
      <c r="J619" s="1" t="str">
        <f>IF(T618=0,"",T618)</f>
        <v/>
      </c>
      <c r="K619" s="1" t="s">
        <v>1069</v>
      </c>
      <c r="L619" s="4" t="s">
        <v>1074</v>
      </c>
      <c r="M619" s="1" t="s">
        <v>1069</v>
      </c>
      <c r="N619" s="1" t="str">
        <f>IF(V618=0,"",V618)</f>
        <v/>
      </c>
      <c r="O619" s="1" t="s">
        <v>1069</v>
      </c>
      <c r="Q619" s="9" t="s">
        <v>5</v>
      </c>
      <c r="R619" s="10">
        <f>INDEX(AL:AL,W616+1)</f>
        <v>0</v>
      </c>
      <c r="S619" s="15" t="s">
        <v>1075</v>
      </c>
      <c r="T619" s="10">
        <f>INDEX(AN:AN,W616+1)</f>
        <v>0</v>
      </c>
      <c r="U619" s="10">
        <f>INDEX(AO:AO,W616+1)</f>
        <v>0</v>
      </c>
      <c r="V619" s="10">
        <f>INDEX(AP:AP,W616+1)</f>
        <v>0</v>
      </c>
      <c r="W619" s="16"/>
      <c r="X619" s="10" t="str">
        <f>INDEX(AZ:AZ,W616+1)</f>
        <v/>
      </c>
      <c r="Y619" s="10" t="str">
        <f>INDEX(BA:BA,W616+1)</f>
        <v/>
      </c>
      <c r="Z619" s="10" t="str">
        <f>INDEX(BB:BB,W616+1)</f>
        <v/>
      </c>
      <c r="AA619" s="10">
        <f>INDEX(BC:BC,W616+1)</f>
        <v>0</v>
      </c>
      <c r="AC619" s="28"/>
      <c r="AD619" s="28"/>
      <c r="BF619" s="9" t="s">
        <v>1049</v>
      </c>
    </row>
    <row r="620" spans="1:58">
      <c r="A620" s="1" t="str">
        <f t="shared" si="105"/>
        <v>|種別||サブタイプ||||</v>
      </c>
      <c r="B620" s="1" t="s">
        <v>1049</v>
      </c>
      <c r="C620" s="1" t="s">
        <v>1069</v>
      </c>
      <c r="D620" s="4" t="s">
        <v>5</v>
      </c>
      <c r="E620" s="1" t="s">
        <v>1069</v>
      </c>
      <c r="F620" s="1" t="str">
        <f>IF(R619=0,"",R619)</f>
        <v/>
      </c>
      <c r="G620" s="1" t="s">
        <v>1069</v>
      </c>
      <c r="H620" s="4" t="s">
        <v>1078</v>
      </c>
      <c r="I620" s="1" t="s">
        <v>1069</v>
      </c>
      <c r="J620" s="1" t="str">
        <f>IF(T619=0,"",T619)</f>
        <v/>
      </c>
      <c r="K620" s="1" t="s">
        <v>1069</v>
      </c>
      <c r="L620" s="1" t="str">
        <f>IF(U619=0,"",U619)</f>
        <v/>
      </c>
      <c r="M620" s="1" t="s">
        <v>1069</v>
      </c>
      <c r="N620" s="1" t="str">
        <f>IF(V619=0,"",V619)</f>
        <v/>
      </c>
      <c r="O620" s="1" t="s">
        <v>1069</v>
      </c>
      <c r="Q620" s="9" t="s">
        <v>1079</v>
      </c>
      <c r="R620" s="10" t="str">
        <f>INDEX(BD:BD,W616+1)</f>
        <v/>
      </c>
      <c r="S620" s="11"/>
      <c r="T620" s="11"/>
      <c r="U620" s="11"/>
      <c r="V620" s="12"/>
      <c r="W620" s="16"/>
      <c r="X620" s="8"/>
      <c r="Y620" s="8"/>
      <c r="Z620" s="8"/>
      <c r="AA620" s="30"/>
      <c r="AC620" s="28"/>
      <c r="AD620" s="28"/>
      <c r="BF620" s="9" t="s">
        <v>1049</v>
      </c>
    </row>
    <row r="621" spans="1:58">
      <c r="A621" s="1" t="str">
        <f t="shared" si="105"/>
        <v>|テキスト|&gt;|&gt;|&gt;|&gt;||</v>
      </c>
      <c r="B621" s="1" t="s">
        <v>1049</v>
      </c>
      <c r="C621" s="1" t="s">
        <v>1069</v>
      </c>
      <c r="D621" s="4" t="s">
        <v>1079</v>
      </c>
      <c r="E621" s="1" t="s">
        <v>1069</v>
      </c>
      <c r="F621" s="4" t="s">
        <v>1083</v>
      </c>
      <c r="G621" s="1" t="s">
        <v>1069</v>
      </c>
      <c r="H621" s="4" t="s">
        <v>1083</v>
      </c>
      <c r="I621" s="1" t="s">
        <v>1069</v>
      </c>
      <c r="J621" s="4" t="s">
        <v>1083</v>
      </c>
      <c r="K621" s="1" t="s">
        <v>1069</v>
      </c>
      <c r="L621" s="4" t="s">
        <v>1083</v>
      </c>
      <c r="M621" s="1" t="s">
        <v>1069</v>
      </c>
      <c r="N621" s="1" t="str">
        <f>IF(R620=0,"",R620)</f>
        <v/>
      </c>
      <c r="O621" s="1" t="s">
        <v>1069</v>
      </c>
      <c r="Q621" s="14" t="s">
        <v>21</v>
      </c>
      <c r="R621" s="10" t="str">
        <f>INDEX(BE:BE,W616+1)</f>
        <v/>
      </c>
      <c r="S621" s="11" t="s">
        <v>1173</v>
      </c>
      <c r="T621" s="10" t="str">
        <f>IF(X621="","",X621&amp;IF(Y621="",""," "&amp;Y621)&amp;IF(Z621="",""," "&amp;Z621)&amp;IF(AA621="",""," "&amp;AA621))</f>
        <v/>
      </c>
      <c r="U621" s="11"/>
      <c r="V621" s="12"/>
      <c r="W621" s="16" t="s">
        <v>1084</v>
      </c>
      <c r="X621" s="9" t="str">
        <f t="shared" ref="X621:AA621" si="112">IF(ISERROR(IF(LEN(X620)&gt;1,X620,VLOOKUP(X619,$AC:$AD,2,FALSE))),"",IF(LEN(X620)&gt;1,X620,VLOOKUP(X619,$AC:$AD,2,FALSE)))</f>
        <v/>
      </c>
      <c r="Y621" s="9" t="str">
        <f t="shared" si="112"/>
        <v/>
      </c>
      <c r="Z621" s="9" t="str">
        <f t="shared" si="112"/>
        <v/>
      </c>
      <c r="AA621" s="9" t="str">
        <f t="shared" si="112"/>
        <v> </v>
      </c>
      <c r="AC621" s="28"/>
      <c r="AD621" s="28"/>
      <c r="BF621" s="9" t="s">
        <v>1049</v>
      </c>
    </row>
    <row r="622" spans="1:58">
      <c r="A622" s="1" t="str">
        <f t="shared" si="105"/>
        <v>|英テキスト|&gt;|&gt;|&gt;|&gt;||</v>
      </c>
      <c r="B622" s="1" t="s">
        <v>1049</v>
      </c>
      <c r="C622" s="1" t="s">
        <v>1069</v>
      </c>
      <c r="D622" s="4" t="s">
        <v>1087</v>
      </c>
      <c r="E622" s="1" t="s">
        <v>1069</v>
      </c>
      <c r="F622" s="4" t="s">
        <v>1083</v>
      </c>
      <c r="G622" s="1" t="s">
        <v>1069</v>
      </c>
      <c r="H622" s="4" t="s">
        <v>1083</v>
      </c>
      <c r="I622" s="1" t="s">
        <v>1069</v>
      </c>
      <c r="J622" s="4" t="s">
        <v>1083</v>
      </c>
      <c r="K622" s="1" t="s">
        <v>1069</v>
      </c>
      <c r="L622" s="4" t="s">
        <v>1083</v>
      </c>
      <c r="M622" s="1" t="s">
        <v>1069</v>
      </c>
      <c r="N622" s="1" t="str">
        <f>IF(T621="","",T621&amp;"&amp;br;")&amp;IF(R621=0,"",R621)</f>
        <v/>
      </c>
      <c r="O622" s="1" t="s">
        <v>1069</v>
      </c>
      <c r="Q622" s="9" t="s">
        <v>12</v>
      </c>
      <c r="R622" s="10">
        <f>IF(INDEX(AX:AX,W616+1)="",0,INDEX(AX:AX,W616+1)&amp;"/"&amp;INDEX(AY:AY,W616+1))</f>
        <v>0</v>
      </c>
      <c r="S622" s="11"/>
      <c r="T622" s="11"/>
      <c r="U622" s="11"/>
      <c r="V622" s="12"/>
      <c r="W622" s="16"/>
      <c r="X622" s="9"/>
      <c r="Y622" s="28"/>
      <c r="Z622" s="28"/>
      <c r="AA622" s="29"/>
      <c r="AC622" s="28"/>
      <c r="AD622" s="28"/>
      <c r="BF622" s="9" t="s">
        <v>1049</v>
      </c>
    </row>
    <row r="623" spans="1:58">
      <c r="A623" s="1" t="str">
        <f t="shared" si="105"/>
        <v>|PT|&gt;||シールド数|&gt;||</v>
      </c>
      <c r="B623" s="1" t="s">
        <v>1049</v>
      </c>
      <c r="C623" s="1" t="s">
        <v>1069</v>
      </c>
      <c r="D623" s="1" t="s">
        <v>12</v>
      </c>
      <c r="E623" s="1" t="s">
        <v>1069</v>
      </c>
      <c r="F623" s="1" t="s">
        <v>1083</v>
      </c>
      <c r="G623" s="1" t="s">
        <v>1069</v>
      </c>
      <c r="H623" s="1" t="str">
        <f>IF(R622=0,"",R622)</f>
        <v/>
      </c>
      <c r="I623" s="1" t="s">
        <v>1069</v>
      </c>
      <c r="J623" s="1" t="s">
        <v>1092</v>
      </c>
      <c r="K623" s="1" t="s">
        <v>1069</v>
      </c>
      <c r="L623" s="1" t="s">
        <v>1083</v>
      </c>
      <c r="M623" s="1" t="s">
        <v>1069</v>
      </c>
      <c r="N623" s="1" t="str">
        <f>IF(R623=0,"",R623)</f>
        <v/>
      </c>
      <c r="O623" s="1" t="s">
        <v>1069</v>
      </c>
      <c r="Q623" s="17" t="s">
        <v>13</v>
      </c>
      <c r="R623" s="10">
        <f>INDEX(AW:AW,W616+1)</f>
        <v>0</v>
      </c>
      <c r="S623" s="18"/>
      <c r="T623" s="18"/>
      <c r="U623" s="18"/>
      <c r="V623" s="19"/>
      <c r="W623" s="20"/>
      <c r="X623" s="21"/>
      <c r="Y623" s="31"/>
      <c r="Z623" s="31"/>
      <c r="AA623" s="32"/>
      <c r="BF623" s="9" t="s">
        <v>1049</v>
      </c>
    </row>
    <row r="624" spans="1:58">
      <c r="A624" s="1" t="str">
        <f t="shared" si="105"/>
        <v>&amp;br;&amp;br;</v>
      </c>
      <c r="B624" s="1" t="s">
        <v>1049</v>
      </c>
      <c r="C624" s="1" t="s">
        <v>1097</v>
      </c>
      <c r="R624" s="1"/>
      <c r="S624" s="1"/>
      <c r="T624" s="1"/>
      <c r="U624" s="1"/>
      <c r="V624" s="1"/>
      <c r="BF624" s="9" t="s">
        <v>1049</v>
      </c>
    </row>
    <row r="625" spans="1:58">
      <c r="A625" s="1" t="str">
        <f t="shared" si="105"/>
        <v>#back(text=戻る,left)</v>
      </c>
      <c r="B625" s="1" t="s">
        <v>1049</v>
      </c>
      <c r="C625" s="1" t="s">
        <v>1100</v>
      </c>
      <c r="R625" s="1"/>
      <c r="S625" s="1"/>
      <c r="T625" s="1"/>
      <c r="U625" s="1"/>
      <c r="V625" s="1"/>
      <c r="BF625" s="9" t="s">
        <v>1049</v>
      </c>
    </row>
    <row r="626" spans="1:58">
      <c r="A626" s="1" t="str">
        <f t="shared" si="105"/>
        <v>&amp;br;</v>
      </c>
      <c r="B626" s="1" t="s">
        <v>1049</v>
      </c>
      <c r="C626" s="1" t="s">
        <v>1048</v>
      </c>
      <c r="R626" s="1"/>
      <c r="S626" s="1"/>
      <c r="T626" s="1"/>
      <c r="U626" s="1"/>
      <c r="V626" s="1"/>
      <c r="BF626" s="9" t="s">
        <v>1049</v>
      </c>
    </row>
    <row r="627" spans="1:58">
      <c r="A627" s="1" t="str">
        <f t="shared" si="105"/>
        <v>#comment(above,nsize=[15],size=[30],num=[10])</v>
      </c>
      <c r="B627" s="1" t="s">
        <v>1049</v>
      </c>
      <c r="C627" s="1" t="s">
        <v>1108</v>
      </c>
      <c r="R627" s="1"/>
      <c r="S627" s="1"/>
      <c r="T627" s="1"/>
      <c r="U627" s="1"/>
      <c r="V627" s="1"/>
      <c r="BF627" s="9" t="s">
        <v>1049</v>
      </c>
    </row>
    <row r="628" spans="1:58">
      <c r="A628" s="1" t="str">
        <f t="shared" si="105"/>
        <v>&amp;br;&amp;br;</v>
      </c>
      <c r="B628" s="1" t="s">
        <v>1049</v>
      </c>
      <c r="C628" s="1" t="s">
        <v>1097</v>
      </c>
      <c r="R628" s="1"/>
      <c r="S628" s="1"/>
      <c r="T628" s="1"/>
      <c r="U628" s="1"/>
      <c r="V628" s="1"/>
      <c r="AC628" s="28"/>
      <c r="AD628" s="28"/>
      <c r="BF628" s="9" t="s">
        <v>1049</v>
      </c>
    </row>
    <row r="629" spans="1:58">
      <c r="A629" s="1" t="str">
        <f t="shared" si="105"/>
        <v/>
      </c>
      <c r="B629" s="1" t="s">
        <v>1049</v>
      </c>
      <c r="Q629" s="5"/>
      <c r="R629" s="6"/>
      <c r="S629" s="6"/>
      <c r="T629" s="6"/>
      <c r="U629" s="6"/>
      <c r="V629" s="7"/>
      <c r="W629" s="8">
        <v>49</v>
      </c>
      <c r="X629" s="5"/>
      <c r="Y629" s="26"/>
      <c r="Z629" s="26"/>
      <c r="AA629" s="27"/>
      <c r="AC629" s="28"/>
      <c r="AD629" s="28"/>
      <c r="BF629" s="9" t="s">
        <v>1049</v>
      </c>
    </row>
    <row r="630" spans="1:58">
      <c r="A630" s="1" t="str">
        <f t="shared" si="105"/>
        <v>*0/0</v>
      </c>
      <c r="B630" s="1" t="s">
        <v>1049</v>
      </c>
      <c r="C630" s="1" t="str">
        <f>"*"&amp;R630&amp;"/"&amp;T630</f>
        <v>*0/0</v>
      </c>
      <c r="Q630" s="9" t="s">
        <v>3</v>
      </c>
      <c r="R630" s="10">
        <f>INDEX(AJ:AJ,W629+1)</f>
        <v>0</v>
      </c>
      <c r="S630" s="11" t="s">
        <v>4</v>
      </c>
      <c r="T630" s="10">
        <f>INDEX(AK:AK,W629+1)</f>
        <v>0</v>
      </c>
      <c r="U630" s="11"/>
      <c r="V630" s="12"/>
      <c r="W630" s="13"/>
      <c r="X630" s="9"/>
      <c r="Y630" s="28"/>
      <c r="Z630" s="28"/>
      <c r="AA630" s="29"/>
      <c r="AC630" s="28"/>
      <c r="AD630" s="28"/>
      <c r="BF630" s="9" t="s">
        <v>1049</v>
      </c>
    </row>
    <row r="631" spans="1:58">
      <c r="A631" s="1" t="str">
        <f t="shared" si="105"/>
        <v>|LEFT:80|LEFT:100|LEFT:100|LEFT:100|LEFT:100|LEFT:100|c</v>
      </c>
      <c r="B631" s="1" t="s">
        <v>1049</v>
      </c>
      <c r="C631" s="1" t="s">
        <v>1069</v>
      </c>
      <c r="D631" s="3" t="str">
        <f>$Q$1</f>
        <v>LEFT:80</v>
      </c>
      <c r="E631" s="3" t="s">
        <v>1069</v>
      </c>
      <c r="F631" s="3" t="str">
        <f t="shared" ref="F631:J631" si="113">$R$1</f>
        <v>LEFT:100</v>
      </c>
      <c r="G631" s="3" t="s">
        <v>1069</v>
      </c>
      <c r="H631" s="3" t="str">
        <f t="shared" si="113"/>
        <v>LEFT:100</v>
      </c>
      <c r="I631" s="3" t="s">
        <v>1069</v>
      </c>
      <c r="J631" s="3" t="str">
        <f t="shared" si="113"/>
        <v>LEFT:100</v>
      </c>
      <c r="K631" s="3" t="s">
        <v>1069</v>
      </c>
      <c r="L631" s="3" t="str">
        <f>$R$1</f>
        <v>LEFT:100</v>
      </c>
      <c r="M631" s="3" t="s">
        <v>1069</v>
      </c>
      <c r="N631" s="3" t="str">
        <f>$R$1</f>
        <v>LEFT:100</v>
      </c>
      <c r="O631" s="1" t="s">
        <v>1069</v>
      </c>
      <c r="P631" s="1" t="s">
        <v>1070</v>
      </c>
      <c r="Q631" s="14" t="s">
        <v>0</v>
      </c>
      <c r="R631" s="10" t="str">
        <f>INDEX(AF:AF,W629+1)</f>
        <v>無色</v>
      </c>
      <c r="S631" s="15" t="s">
        <v>1</v>
      </c>
      <c r="T631" s="10">
        <f>INDEX(AG:AG,W629+1)</f>
        <v>0</v>
      </c>
      <c r="U631" s="15" t="s">
        <v>2</v>
      </c>
      <c r="V631" s="10">
        <f>INDEX(AI:AI,W629+1)</f>
        <v>0</v>
      </c>
      <c r="W631" s="16"/>
      <c r="X631" s="10">
        <f>INDEX(AQ:AQ,W629+1)</f>
        <v>0</v>
      </c>
      <c r="Y631" s="28"/>
      <c r="Z631" s="28"/>
      <c r="AA631" s="29"/>
      <c r="AC631" s="11"/>
      <c r="AD631" s="11"/>
      <c r="BF631" s="9" t="s">
        <v>1049</v>
      </c>
    </row>
    <row r="632" spans="1:58">
      <c r="A632" s="1" t="str">
        <f t="shared" si="105"/>
        <v>|色|無色|レアリティ||マナコスト||</v>
      </c>
      <c r="B632" s="1" t="s">
        <v>1049</v>
      </c>
      <c r="C632" s="1" t="s">
        <v>1069</v>
      </c>
      <c r="D632" s="4" t="s">
        <v>0</v>
      </c>
      <c r="E632" s="1" t="s">
        <v>1069</v>
      </c>
      <c r="F632" s="1" t="str">
        <f>IF(R631=0,"",R631)</f>
        <v>無色</v>
      </c>
      <c r="G632" s="1" t="s">
        <v>1069</v>
      </c>
      <c r="H632" s="4" t="s">
        <v>1073</v>
      </c>
      <c r="I632" s="1" t="s">
        <v>1069</v>
      </c>
      <c r="J632" s="1" t="str">
        <f>IF(T631=0,"",T631)</f>
        <v/>
      </c>
      <c r="K632" s="1" t="s">
        <v>1069</v>
      </c>
      <c r="L632" s="4" t="s">
        <v>1074</v>
      </c>
      <c r="M632" s="1" t="s">
        <v>1069</v>
      </c>
      <c r="N632" s="1" t="str">
        <f>IF(V631=0,"",V631)</f>
        <v/>
      </c>
      <c r="O632" s="1" t="s">
        <v>1069</v>
      </c>
      <c r="Q632" s="9" t="s">
        <v>5</v>
      </c>
      <c r="R632" s="10">
        <f>INDEX(AL:AL,W629+1)</f>
        <v>0</v>
      </c>
      <c r="S632" s="15" t="s">
        <v>1075</v>
      </c>
      <c r="T632" s="10">
        <f>INDEX(AN:AN,W629+1)</f>
        <v>0</v>
      </c>
      <c r="U632" s="10">
        <f>INDEX(AO:AO,W629+1)</f>
        <v>0</v>
      </c>
      <c r="V632" s="10">
        <f>INDEX(AP:AP,W629+1)</f>
        <v>0</v>
      </c>
      <c r="W632" s="16"/>
      <c r="X632" s="10" t="str">
        <f>INDEX(AZ:AZ,W629+1)</f>
        <v/>
      </c>
      <c r="Y632" s="10" t="str">
        <f>INDEX(BA:BA,W629+1)</f>
        <v/>
      </c>
      <c r="Z632" s="10" t="str">
        <f>INDEX(BB:BB,W629+1)</f>
        <v/>
      </c>
      <c r="AA632" s="10">
        <f>INDEX(BC:BC,W629+1)</f>
        <v>0</v>
      </c>
      <c r="AC632" s="28"/>
      <c r="AD632" s="28"/>
      <c r="BF632" s="9" t="s">
        <v>1049</v>
      </c>
    </row>
    <row r="633" spans="1:58">
      <c r="A633" s="1" t="str">
        <f t="shared" si="105"/>
        <v>|種別||サブタイプ||||</v>
      </c>
      <c r="B633" s="1" t="s">
        <v>1049</v>
      </c>
      <c r="C633" s="1" t="s">
        <v>1069</v>
      </c>
      <c r="D633" s="4" t="s">
        <v>5</v>
      </c>
      <c r="E633" s="1" t="s">
        <v>1069</v>
      </c>
      <c r="F633" s="1" t="str">
        <f>IF(R632=0,"",R632)</f>
        <v/>
      </c>
      <c r="G633" s="1" t="s">
        <v>1069</v>
      </c>
      <c r="H633" s="4" t="s">
        <v>1078</v>
      </c>
      <c r="I633" s="1" t="s">
        <v>1069</v>
      </c>
      <c r="J633" s="1" t="str">
        <f>IF(T632=0,"",T632)</f>
        <v/>
      </c>
      <c r="K633" s="1" t="s">
        <v>1069</v>
      </c>
      <c r="L633" s="1" t="str">
        <f>IF(U632=0,"",U632)</f>
        <v/>
      </c>
      <c r="M633" s="1" t="s">
        <v>1069</v>
      </c>
      <c r="N633" s="1" t="str">
        <f>IF(V632=0,"",V632)</f>
        <v/>
      </c>
      <c r="O633" s="1" t="s">
        <v>1069</v>
      </c>
      <c r="Q633" s="9" t="s">
        <v>1079</v>
      </c>
      <c r="R633" s="10" t="str">
        <f>INDEX(BD:BD,W629+1)</f>
        <v/>
      </c>
      <c r="S633" s="11"/>
      <c r="T633" s="11"/>
      <c r="U633" s="11"/>
      <c r="V633" s="12"/>
      <c r="W633" s="16"/>
      <c r="X633" s="8"/>
      <c r="Y633" s="8"/>
      <c r="Z633" s="8"/>
      <c r="AA633" s="30"/>
      <c r="AC633" s="28"/>
      <c r="AD633" s="28"/>
      <c r="BF633" s="9" t="s">
        <v>1049</v>
      </c>
    </row>
    <row r="634" spans="1:58">
      <c r="A634" s="1" t="str">
        <f t="shared" si="105"/>
        <v>|テキスト|&gt;|&gt;|&gt;|&gt;||</v>
      </c>
      <c r="B634" s="1" t="s">
        <v>1049</v>
      </c>
      <c r="C634" s="1" t="s">
        <v>1069</v>
      </c>
      <c r="D634" s="4" t="s">
        <v>1079</v>
      </c>
      <c r="E634" s="1" t="s">
        <v>1069</v>
      </c>
      <c r="F634" s="4" t="s">
        <v>1083</v>
      </c>
      <c r="G634" s="1" t="s">
        <v>1069</v>
      </c>
      <c r="H634" s="4" t="s">
        <v>1083</v>
      </c>
      <c r="I634" s="1" t="s">
        <v>1069</v>
      </c>
      <c r="J634" s="4" t="s">
        <v>1083</v>
      </c>
      <c r="K634" s="1" t="s">
        <v>1069</v>
      </c>
      <c r="L634" s="4" t="s">
        <v>1083</v>
      </c>
      <c r="M634" s="1" t="s">
        <v>1069</v>
      </c>
      <c r="N634" s="1" t="str">
        <f>IF(R633=0,"",R633)</f>
        <v/>
      </c>
      <c r="O634" s="1" t="s">
        <v>1069</v>
      </c>
      <c r="Q634" s="14" t="s">
        <v>21</v>
      </c>
      <c r="R634" s="10" t="str">
        <f>INDEX(BE:BE,W629+1)</f>
        <v/>
      </c>
      <c r="S634" s="11" t="s">
        <v>1173</v>
      </c>
      <c r="T634" s="10" t="str">
        <f>IF(X634="","",X634&amp;IF(Y634="",""," "&amp;Y634)&amp;IF(Z634="",""," "&amp;Z634)&amp;IF(AA634="",""," "&amp;AA634))</f>
        <v/>
      </c>
      <c r="U634" s="11"/>
      <c r="V634" s="12"/>
      <c r="W634" s="16" t="s">
        <v>1084</v>
      </c>
      <c r="X634" s="9" t="str">
        <f t="shared" ref="X634:AA634" si="114">IF(ISERROR(IF(LEN(X633)&gt;1,X633,VLOOKUP(X632,$AC:$AD,2,FALSE))),"",IF(LEN(X633)&gt;1,X633,VLOOKUP(X632,$AC:$AD,2,FALSE)))</f>
        <v/>
      </c>
      <c r="Y634" s="9" t="str">
        <f t="shared" si="114"/>
        <v/>
      </c>
      <c r="Z634" s="9" t="str">
        <f t="shared" si="114"/>
        <v/>
      </c>
      <c r="AA634" s="9" t="str">
        <f t="shared" si="114"/>
        <v> </v>
      </c>
      <c r="AC634" s="28"/>
      <c r="AD634" s="28"/>
      <c r="BF634" s="9" t="s">
        <v>1049</v>
      </c>
    </row>
    <row r="635" spans="1:58">
      <c r="A635" s="1" t="str">
        <f t="shared" si="105"/>
        <v>|英テキスト|&gt;|&gt;|&gt;|&gt;||</v>
      </c>
      <c r="B635" s="1" t="s">
        <v>1049</v>
      </c>
      <c r="C635" s="1" t="s">
        <v>1069</v>
      </c>
      <c r="D635" s="4" t="s">
        <v>1087</v>
      </c>
      <c r="E635" s="1" t="s">
        <v>1069</v>
      </c>
      <c r="F635" s="4" t="s">
        <v>1083</v>
      </c>
      <c r="G635" s="1" t="s">
        <v>1069</v>
      </c>
      <c r="H635" s="4" t="s">
        <v>1083</v>
      </c>
      <c r="I635" s="1" t="s">
        <v>1069</v>
      </c>
      <c r="J635" s="4" t="s">
        <v>1083</v>
      </c>
      <c r="K635" s="1" t="s">
        <v>1069</v>
      </c>
      <c r="L635" s="4" t="s">
        <v>1083</v>
      </c>
      <c r="M635" s="1" t="s">
        <v>1069</v>
      </c>
      <c r="N635" s="1" t="str">
        <f>IF(T634="","",T634&amp;"&amp;br;")&amp;IF(R634=0,"",R634)</f>
        <v/>
      </c>
      <c r="O635" s="1" t="s">
        <v>1069</v>
      </c>
      <c r="Q635" s="9" t="s">
        <v>12</v>
      </c>
      <c r="R635" s="10">
        <f>IF(INDEX(AX:AX,W629+1)="",0,INDEX(AX:AX,W629+1)&amp;"/"&amp;INDEX(AY:AY,W629+1))</f>
        <v>0</v>
      </c>
      <c r="S635" s="11"/>
      <c r="T635" s="11"/>
      <c r="U635" s="11"/>
      <c r="V635" s="12"/>
      <c r="W635" s="16"/>
      <c r="X635" s="9"/>
      <c r="Y635" s="28"/>
      <c r="Z635" s="28"/>
      <c r="AA635" s="29"/>
      <c r="AC635" s="28"/>
      <c r="AD635" s="28"/>
      <c r="BF635" s="9" t="s">
        <v>1049</v>
      </c>
    </row>
    <row r="636" spans="1:58">
      <c r="A636" s="1" t="str">
        <f t="shared" si="105"/>
        <v>|PT|&gt;||シールド数|&gt;||</v>
      </c>
      <c r="B636" s="1" t="s">
        <v>1049</v>
      </c>
      <c r="C636" s="1" t="s">
        <v>1069</v>
      </c>
      <c r="D636" s="1" t="s">
        <v>12</v>
      </c>
      <c r="E636" s="1" t="s">
        <v>1069</v>
      </c>
      <c r="F636" s="1" t="s">
        <v>1083</v>
      </c>
      <c r="G636" s="1" t="s">
        <v>1069</v>
      </c>
      <c r="H636" s="1" t="str">
        <f>IF(R635=0,"",R635)</f>
        <v/>
      </c>
      <c r="I636" s="1" t="s">
        <v>1069</v>
      </c>
      <c r="J636" s="1" t="s">
        <v>1092</v>
      </c>
      <c r="K636" s="1" t="s">
        <v>1069</v>
      </c>
      <c r="L636" s="1" t="s">
        <v>1083</v>
      </c>
      <c r="M636" s="1" t="s">
        <v>1069</v>
      </c>
      <c r="N636" s="1" t="str">
        <f>IF(R636=0,"",R636)</f>
        <v/>
      </c>
      <c r="O636" s="1" t="s">
        <v>1069</v>
      </c>
      <c r="Q636" s="17" t="s">
        <v>13</v>
      </c>
      <c r="R636" s="10">
        <f>INDEX(AW:AW,W629+1)</f>
        <v>0</v>
      </c>
      <c r="S636" s="18"/>
      <c r="T636" s="18"/>
      <c r="U636" s="18"/>
      <c r="V636" s="19"/>
      <c r="W636" s="20"/>
      <c r="X636" s="21"/>
      <c r="Y636" s="31"/>
      <c r="Z636" s="31"/>
      <c r="AA636" s="32"/>
      <c r="BF636" s="9" t="s">
        <v>1049</v>
      </c>
    </row>
    <row r="637" spans="1:58">
      <c r="A637" s="1" t="str">
        <f t="shared" si="105"/>
        <v>&amp;br;&amp;br;</v>
      </c>
      <c r="B637" s="1" t="s">
        <v>1049</v>
      </c>
      <c r="C637" s="1" t="s">
        <v>1097</v>
      </c>
      <c r="R637" s="1"/>
      <c r="S637" s="1"/>
      <c r="T637" s="1"/>
      <c r="U637" s="1"/>
      <c r="V637" s="1"/>
      <c r="BF637" s="9" t="s">
        <v>1049</v>
      </c>
    </row>
    <row r="638" spans="1:58">
      <c r="A638" s="1" t="str">
        <f t="shared" si="105"/>
        <v>#back(text=戻る,left)</v>
      </c>
      <c r="B638" s="1" t="s">
        <v>1049</v>
      </c>
      <c r="C638" s="1" t="s">
        <v>1100</v>
      </c>
      <c r="R638" s="1"/>
      <c r="S638" s="1"/>
      <c r="T638" s="1"/>
      <c r="U638" s="1"/>
      <c r="V638" s="1"/>
      <c r="BF638" s="9" t="s">
        <v>1049</v>
      </c>
    </row>
    <row r="639" spans="1:58">
      <c r="A639" s="1" t="str">
        <f t="shared" si="105"/>
        <v>&amp;br;</v>
      </c>
      <c r="B639" s="1" t="s">
        <v>1049</v>
      </c>
      <c r="C639" s="1" t="s">
        <v>1048</v>
      </c>
      <c r="R639" s="1"/>
      <c r="S639" s="1"/>
      <c r="T639" s="1"/>
      <c r="U639" s="1"/>
      <c r="V639" s="1"/>
      <c r="BF639" s="9" t="s">
        <v>1049</v>
      </c>
    </row>
    <row r="640" spans="1:58">
      <c r="A640" s="1" t="str">
        <f t="shared" si="105"/>
        <v>#comment(above,nsize=[15],size=[30],num=[10])</v>
      </c>
      <c r="B640" s="1" t="s">
        <v>1049</v>
      </c>
      <c r="C640" s="1" t="s">
        <v>1108</v>
      </c>
      <c r="R640" s="1"/>
      <c r="S640" s="1"/>
      <c r="T640" s="1"/>
      <c r="U640" s="1"/>
      <c r="V640" s="1"/>
      <c r="BF640" s="9" t="s">
        <v>1049</v>
      </c>
    </row>
    <row r="641" spans="1:58">
      <c r="A641" s="1" t="str">
        <f t="shared" si="105"/>
        <v>&amp;br;&amp;br;</v>
      </c>
      <c r="B641" s="1" t="s">
        <v>1049</v>
      </c>
      <c r="C641" s="1" t="s">
        <v>1097</v>
      </c>
      <c r="R641" s="1"/>
      <c r="S641" s="1"/>
      <c r="T641" s="1"/>
      <c r="U641" s="1"/>
      <c r="V641" s="1"/>
      <c r="AC641" s="28"/>
      <c r="AD641" s="28"/>
      <c r="BF641" s="9" t="s">
        <v>1049</v>
      </c>
    </row>
    <row r="642" spans="1:58">
      <c r="A642" s="1" t="str">
        <f t="shared" si="105"/>
        <v/>
      </c>
      <c r="B642" s="1" t="s">
        <v>1049</v>
      </c>
      <c r="Q642" s="5"/>
      <c r="R642" s="6"/>
      <c r="S642" s="6"/>
      <c r="T642" s="6"/>
      <c r="U642" s="6"/>
      <c r="V642" s="7"/>
      <c r="W642" s="8">
        <v>50</v>
      </c>
      <c r="X642" s="5"/>
      <c r="Y642" s="26"/>
      <c r="Z642" s="26"/>
      <c r="AA642" s="27"/>
      <c r="AC642" s="28"/>
      <c r="AD642" s="28"/>
      <c r="BF642" s="9" t="s">
        <v>1049</v>
      </c>
    </row>
    <row r="643" spans="1:58">
      <c r="A643" s="1" t="str">
        <f t="shared" si="105"/>
        <v>*0/0</v>
      </c>
      <c r="B643" s="1" t="s">
        <v>1049</v>
      </c>
      <c r="C643" s="1" t="str">
        <f>"*"&amp;R643&amp;"/"&amp;T643</f>
        <v>*0/0</v>
      </c>
      <c r="Q643" s="9" t="s">
        <v>3</v>
      </c>
      <c r="R643" s="10">
        <f>INDEX(AJ:AJ,W642+1)</f>
        <v>0</v>
      </c>
      <c r="S643" s="11" t="s">
        <v>4</v>
      </c>
      <c r="T643" s="10">
        <f>INDEX(AK:AK,W642+1)</f>
        <v>0</v>
      </c>
      <c r="U643" s="11"/>
      <c r="V643" s="12"/>
      <c r="W643" s="13"/>
      <c r="X643" s="9"/>
      <c r="Y643" s="28"/>
      <c r="Z643" s="28"/>
      <c r="AA643" s="29"/>
      <c r="AC643" s="28"/>
      <c r="AD643" s="28"/>
      <c r="BF643" s="9" t="s">
        <v>1049</v>
      </c>
    </row>
    <row r="644" spans="1:58">
      <c r="A644" s="1" t="str">
        <f t="shared" si="105"/>
        <v>|LEFT:80|LEFT:100|LEFT:100|LEFT:100|LEFT:100|LEFT:100|c</v>
      </c>
      <c r="B644" s="1" t="s">
        <v>1049</v>
      </c>
      <c r="C644" s="1" t="s">
        <v>1069</v>
      </c>
      <c r="D644" s="3" t="str">
        <f>$Q$1</f>
        <v>LEFT:80</v>
      </c>
      <c r="E644" s="3" t="s">
        <v>1069</v>
      </c>
      <c r="F644" s="3" t="str">
        <f t="shared" ref="F644:J644" si="115">$R$1</f>
        <v>LEFT:100</v>
      </c>
      <c r="G644" s="3" t="s">
        <v>1069</v>
      </c>
      <c r="H644" s="3" t="str">
        <f t="shared" si="115"/>
        <v>LEFT:100</v>
      </c>
      <c r="I644" s="3" t="s">
        <v>1069</v>
      </c>
      <c r="J644" s="3" t="str">
        <f t="shared" si="115"/>
        <v>LEFT:100</v>
      </c>
      <c r="K644" s="3" t="s">
        <v>1069</v>
      </c>
      <c r="L644" s="3" t="str">
        <f>$R$1</f>
        <v>LEFT:100</v>
      </c>
      <c r="M644" s="3" t="s">
        <v>1069</v>
      </c>
      <c r="N644" s="3" t="str">
        <f>$R$1</f>
        <v>LEFT:100</v>
      </c>
      <c r="O644" s="1" t="s">
        <v>1069</v>
      </c>
      <c r="P644" s="1" t="s">
        <v>1070</v>
      </c>
      <c r="Q644" s="14" t="s">
        <v>0</v>
      </c>
      <c r="R644" s="10" t="str">
        <f>INDEX(AF:AF,W642+1)</f>
        <v>無色</v>
      </c>
      <c r="S644" s="15" t="s">
        <v>1</v>
      </c>
      <c r="T644" s="10">
        <f>INDEX(AG:AG,W642+1)</f>
        <v>0</v>
      </c>
      <c r="U644" s="15" t="s">
        <v>2</v>
      </c>
      <c r="V644" s="10">
        <f>INDEX(AI:AI,W642+1)</f>
        <v>0</v>
      </c>
      <c r="W644" s="16"/>
      <c r="X644" s="10">
        <f>INDEX(AQ:AQ,W642+1)</f>
        <v>0</v>
      </c>
      <c r="Y644" s="28"/>
      <c r="Z644" s="28"/>
      <c r="AA644" s="29"/>
      <c r="AC644" s="11"/>
      <c r="AD644" s="11"/>
      <c r="BF644" s="9" t="s">
        <v>1049</v>
      </c>
    </row>
    <row r="645" spans="1:58">
      <c r="A645" s="1" t="str">
        <f t="shared" si="105"/>
        <v>|色|無色|レアリティ||マナコスト||</v>
      </c>
      <c r="B645" s="1" t="s">
        <v>1049</v>
      </c>
      <c r="C645" s="1" t="s">
        <v>1069</v>
      </c>
      <c r="D645" s="4" t="s">
        <v>0</v>
      </c>
      <c r="E645" s="1" t="s">
        <v>1069</v>
      </c>
      <c r="F645" s="1" t="str">
        <f>IF(R644=0,"",R644)</f>
        <v>無色</v>
      </c>
      <c r="G645" s="1" t="s">
        <v>1069</v>
      </c>
      <c r="H645" s="4" t="s">
        <v>1073</v>
      </c>
      <c r="I645" s="1" t="s">
        <v>1069</v>
      </c>
      <c r="J645" s="1" t="str">
        <f>IF(T644=0,"",T644)</f>
        <v/>
      </c>
      <c r="K645" s="1" t="s">
        <v>1069</v>
      </c>
      <c r="L645" s="4" t="s">
        <v>1074</v>
      </c>
      <c r="M645" s="1" t="s">
        <v>1069</v>
      </c>
      <c r="N645" s="1" t="str">
        <f>IF(V644=0,"",V644)</f>
        <v/>
      </c>
      <c r="O645" s="1" t="s">
        <v>1069</v>
      </c>
      <c r="Q645" s="9" t="s">
        <v>5</v>
      </c>
      <c r="R645" s="10">
        <f>INDEX(AL:AL,W642+1)</f>
        <v>0</v>
      </c>
      <c r="S645" s="15" t="s">
        <v>1075</v>
      </c>
      <c r="T645" s="10">
        <f>INDEX(AN:AN,W642+1)</f>
        <v>0</v>
      </c>
      <c r="U645" s="10">
        <f>INDEX(AO:AO,W642+1)</f>
        <v>0</v>
      </c>
      <c r="V645" s="10">
        <f>INDEX(AP:AP,W642+1)</f>
        <v>0</v>
      </c>
      <c r="W645" s="16"/>
      <c r="X645" s="10" t="str">
        <f>INDEX(AZ:AZ,W642+1)</f>
        <v/>
      </c>
      <c r="Y645" s="10" t="str">
        <f>INDEX(BA:BA,W642+1)</f>
        <v/>
      </c>
      <c r="Z645" s="10" t="str">
        <f>INDEX(BB:BB,W642+1)</f>
        <v/>
      </c>
      <c r="AA645" s="10">
        <f>INDEX(BC:BC,W642+1)</f>
        <v>0</v>
      </c>
      <c r="AC645" s="28"/>
      <c r="AD645" s="28"/>
      <c r="BF645" s="9" t="s">
        <v>1049</v>
      </c>
    </row>
    <row r="646" spans="1:58">
      <c r="A646" s="1" t="str">
        <f t="shared" ref="A646:A654" si="116">CONCATENATE(C646,D646,E646,F646,G646,H646,I646,J646,K646,L646,M646,N646,O646,P646)</f>
        <v>|種別||サブタイプ||||</v>
      </c>
      <c r="B646" s="1" t="s">
        <v>1049</v>
      </c>
      <c r="C646" s="1" t="s">
        <v>1069</v>
      </c>
      <c r="D646" s="4" t="s">
        <v>5</v>
      </c>
      <c r="E646" s="1" t="s">
        <v>1069</v>
      </c>
      <c r="F646" s="1" t="str">
        <f>IF(R645=0,"",R645)</f>
        <v/>
      </c>
      <c r="G646" s="1" t="s">
        <v>1069</v>
      </c>
      <c r="H646" s="4" t="s">
        <v>1078</v>
      </c>
      <c r="I646" s="1" t="s">
        <v>1069</v>
      </c>
      <c r="J646" s="1" t="str">
        <f>IF(T645=0,"",T645)</f>
        <v/>
      </c>
      <c r="K646" s="1" t="s">
        <v>1069</v>
      </c>
      <c r="L646" s="1" t="str">
        <f>IF(U645=0,"",U645)</f>
        <v/>
      </c>
      <c r="M646" s="1" t="s">
        <v>1069</v>
      </c>
      <c r="N646" s="1" t="str">
        <f>IF(V645=0,"",V645)</f>
        <v/>
      </c>
      <c r="O646" s="1" t="s">
        <v>1069</v>
      </c>
      <c r="Q646" s="9" t="s">
        <v>1079</v>
      </c>
      <c r="R646" s="10" t="str">
        <f>INDEX(BD:BD,W642+1)</f>
        <v/>
      </c>
      <c r="S646" s="11"/>
      <c r="T646" s="11"/>
      <c r="U646" s="11"/>
      <c r="V646" s="12"/>
      <c r="W646" s="16"/>
      <c r="X646" s="8"/>
      <c r="Y646" s="8"/>
      <c r="Z646" s="8"/>
      <c r="AA646" s="30"/>
      <c r="AC646" s="28"/>
      <c r="AD646" s="28"/>
      <c r="BF646" s="9" t="s">
        <v>1049</v>
      </c>
    </row>
    <row r="647" spans="1:58">
      <c r="A647" s="1" t="str">
        <f t="shared" si="116"/>
        <v>|テキスト|&gt;|&gt;|&gt;|&gt;||</v>
      </c>
      <c r="B647" s="1" t="s">
        <v>1049</v>
      </c>
      <c r="C647" s="1" t="s">
        <v>1069</v>
      </c>
      <c r="D647" s="4" t="s">
        <v>1079</v>
      </c>
      <c r="E647" s="1" t="s">
        <v>1069</v>
      </c>
      <c r="F647" s="4" t="s">
        <v>1083</v>
      </c>
      <c r="G647" s="1" t="s">
        <v>1069</v>
      </c>
      <c r="H647" s="4" t="s">
        <v>1083</v>
      </c>
      <c r="I647" s="1" t="s">
        <v>1069</v>
      </c>
      <c r="J647" s="4" t="s">
        <v>1083</v>
      </c>
      <c r="K647" s="1" t="s">
        <v>1069</v>
      </c>
      <c r="L647" s="4" t="s">
        <v>1083</v>
      </c>
      <c r="M647" s="1" t="s">
        <v>1069</v>
      </c>
      <c r="N647" s="1" t="str">
        <f>IF(R646=0,"",R646)</f>
        <v/>
      </c>
      <c r="O647" s="1" t="s">
        <v>1069</v>
      </c>
      <c r="Q647" s="14" t="s">
        <v>21</v>
      </c>
      <c r="R647" s="10" t="str">
        <f>INDEX(BE:BE,W642+1)</f>
        <v/>
      </c>
      <c r="S647" s="11" t="s">
        <v>1173</v>
      </c>
      <c r="T647" s="10" t="str">
        <f>IF(X647="","",X647&amp;IF(Y647="",""," "&amp;Y647)&amp;IF(Z647="",""," "&amp;Z647)&amp;IF(AA647="",""," "&amp;AA647))</f>
        <v/>
      </c>
      <c r="U647" s="11"/>
      <c r="V647" s="12"/>
      <c r="W647" s="16" t="s">
        <v>1084</v>
      </c>
      <c r="X647" s="9" t="str">
        <f t="shared" ref="X647:AA647" si="117">IF(ISERROR(IF(LEN(X646)&gt;1,X646,VLOOKUP(X645,$AC:$AD,2,FALSE))),"",IF(LEN(X646)&gt;1,X646,VLOOKUP(X645,$AC:$AD,2,FALSE)))</f>
        <v/>
      </c>
      <c r="Y647" s="9" t="str">
        <f t="shared" si="117"/>
        <v/>
      </c>
      <c r="Z647" s="9" t="str">
        <f t="shared" si="117"/>
        <v/>
      </c>
      <c r="AA647" s="9" t="str">
        <f t="shared" si="117"/>
        <v> </v>
      </c>
      <c r="AC647" s="28"/>
      <c r="AD647" s="28"/>
      <c r="BF647" s="9" t="s">
        <v>1049</v>
      </c>
    </row>
    <row r="648" spans="1:58">
      <c r="A648" s="1" t="str">
        <f t="shared" si="116"/>
        <v>|英テキスト|&gt;|&gt;|&gt;|&gt;||</v>
      </c>
      <c r="B648" s="1" t="s">
        <v>1049</v>
      </c>
      <c r="C648" s="1" t="s">
        <v>1069</v>
      </c>
      <c r="D648" s="4" t="s">
        <v>1087</v>
      </c>
      <c r="E648" s="1" t="s">
        <v>1069</v>
      </c>
      <c r="F648" s="4" t="s">
        <v>1083</v>
      </c>
      <c r="G648" s="1" t="s">
        <v>1069</v>
      </c>
      <c r="H648" s="4" t="s">
        <v>1083</v>
      </c>
      <c r="I648" s="1" t="s">
        <v>1069</v>
      </c>
      <c r="J648" s="4" t="s">
        <v>1083</v>
      </c>
      <c r="K648" s="1" t="s">
        <v>1069</v>
      </c>
      <c r="L648" s="4" t="s">
        <v>1083</v>
      </c>
      <c r="M648" s="1" t="s">
        <v>1069</v>
      </c>
      <c r="N648" s="1" t="str">
        <f>IF(T647="","",T647&amp;"&amp;br;")&amp;IF(R647=0,"",R647)</f>
        <v/>
      </c>
      <c r="O648" s="1" t="s">
        <v>1069</v>
      </c>
      <c r="Q648" s="9" t="s">
        <v>12</v>
      </c>
      <c r="R648" s="10">
        <f>IF(INDEX(AX:AX,W642+1)="",0,INDEX(AX:AX,W642+1)&amp;"/"&amp;INDEX(AY:AY,W642+1))</f>
        <v>0</v>
      </c>
      <c r="S648" s="11"/>
      <c r="T648" s="11"/>
      <c r="U648" s="11"/>
      <c r="V648" s="12"/>
      <c r="W648" s="16"/>
      <c r="X648" s="9"/>
      <c r="Y648" s="28"/>
      <c r="Z648" s="28"/>
      <c r="AA648" s="29"/>
      <c r="AC648" s="28"/>
      <c r="AD648" s="28"/>
      <c r="BF648" s="9" t="s">
        <v>1049</v>
      </c>
    </row>
    <row r="649" spans="1:58">
      <c r="A649" s="1" t="str">
        <f t="shared" si="116"/>
        <v>|PT|&gt;||シールド数|&gt;||</v>
      </c>
      <c r="B649" s="1" t="s">
        <v>1049</v>
      </c>
      <c r="C649" s="1" t="s">
        <v>1069</v>
      </c>
      <c r="D649" s="1" t="s">
        <v>12</v>
      </c>
      <c r="E649" s="1" t="s">
        <v>1069</v>
      </c>
      <c r="F649" s="1" t="s">
        <v>1083</v>
      </c>
      <c r="G649" s="1" t="s">
        <v>1069</v>
      </c>
      <c r="H649" s="1" t="str">
        <f>IF(R648=0,"",R648)</f>
        <v/>
      </c>
      <c r="I649" s="1" t="s">
        <v>1069</v>
      </c>
      <c r="J649" s="1" t="s">
        <v>1092</v>
      </c>
      <c r="K649" s="1" t="s">
        <v>1069</v>
      </c>
      <c r="L649" s="1" t="s">
        <v>1083</v>
      </c>
      <c r="M649" s="1" t="s">
        <v>1069</v>
      </c>
      <c r="N649" s="1" t="str">
        <f>IF(R649=0,"",R649)</f>
        <v/>
      </c>
      <c r="O649" s="1" t="s">
        <v>1069</v>
      </c>
      <c r="Q649" s="17" t="s">
        <v>13</v>
      </c>
      <c r="R649" s="10">
        <f>INDEX(AW:AW,W642+1)</f>
        <v>0</v>
      </c>
      <c r="S649" s="18"/>
      <c r="T649" s="18"/>
      <c r="U649" s="18"/>
      <c r="V649" s="19"/>
      <c r="W649" s="20"/>
      <c r="X649" s="21"/>
      <c r="Y649" s="31"/>
      <c r="Z649" s="31"/>
      <c r="AA649" s="32"/>
      <c r="BF649" s="9" t="s">
        <v>1049</v>
      </c>
    </row>
    <row r="650" spans="1:58">
      <c r="A650" s="1" t="str">
        <f t="shared" si="116"/>
        <v>&amp;br;&amp;br;</v>
      </c>
      <c r="B650" s="1" t="s">
        <v>1049</v>
      </c>
      <c r="C650" s="1" t="s">
        <v>1097</v>
      </c>
      <c r="R650" s="1"/>
      <c r="S650" s="1"/>
      <c r="T650" s="1"/>
      <c r="U650" s="1"/>
      <c r="V650" s="1"/>
      <c r="BF650" s="9" t="s">
        <v>1049</v>
      </c>
    </row>
    <row r="651" spans="1:58">
      <c r="A651" s="1" t="str">
        <f t="shared" si="116"/>
        <v>#back(text=戻る,left)</v>
      </c>
      <c r="B651" s="1" t="s">
        <v>1049</v>
      </c>
      <c r="C651" s="1" t="s">
        <v>1100</v>
      </c>
      <c r="R651" s="1"/>
      <c r="S651" s="1"/>
      <c r="T651" s="1"/>
      <c r="U651" s="1"/>
      <c r="V651" s="1"/>
      <c r="BF651" s="9" t="s">
        <v>1049</v>
      </c>
    </row>
    <row r="652" spans="1:58">
      <c r="A652" s="1" t="str">
        <f t="shared" si="116"/>
        <v>&amp;br;</v>
      </c>
      <c r="B652" s="1" t="s">
        <v>1049</v>
      </c>
      <c r="C652" s="1" t="s">
        <v>1048</v>
      </c>
      <c r="R652" s="1"/>
      <c r="S652" s="1"/>
      <c r="T652" s="1"/>
      <c r="U652" s="1"/>
      <c r="V652" s="1"/>
      <c r="BF652" s="9" t="s">
        <v>1049</v>
      </c>
    </row>
    <row r="653" spans="1:58">
      <c r="A653" s="1" t="str">
        <f t="shared" si="116"/>
        <v>#comment(above,nsize=[15],size=[30],num=[10])</v>
      </c>
      <c r="B653" s="1" t="s">
        <v>1049</v>
      </c>
      <c r="C653" s="1" t="s">
        <v>1108</v>
      </c>
      <c r="R653" s="1"/>
      <c r="S653" s="1"/>
      <c r="T653" s="1"/>
      <c r="U653" s="1"/>
      <c r="V653" s="1"/>
      <c r="BF653" s="9" t="s">
        <v>1049</v>
      </c>
    </row>
    <row r="654" spans="1:58">
      <c r="A654" s="1" t="str">
        <f t="shared" si="116"/>
        <v>&amp;br;&amp;br;</v>
      </c>
      <c r="B654" s="1" t="s">
        <v>1049</v>
      </c>
      <c r="C654" s="1" t="s">
        <v>1097</v>
      </c>
      <c r="R654" s="1"/>
      <c r="S654" s="1"/>
      <c r="T654" s="1"/>
      <c r="U654" s="1"/>
      <c r="V654" s="1"/>
      <c r="BF654" s="9" t="s">
        <v>1049</v>
      </c>
    </row>
  </sheetData>
  <dataValidations count="3">
    <dataValidation type="list" allowBlank="1" showInputMessage="1" showErrorMessage="1" sqref="AF2">
      <formula1>$AB$1:$AB$16</formula1>
    </dataValidation>
    <dataValidation type="list" allowBlank="1" showInputMessage="1" showErrorMessage="1" sqref="X9:AA9 X22:AA22 X35:AA35 X48:AA48 X61:AA61 X74:AA74 X87:AA87 X100:AA100 X113:AA113 X126:AA126 X139:AA139 X152:AA152 X165:AA165 X178:AA178 X191:AA191 X204:AA204 X217:AA217 X230:AA230 X243:AA243 X256:AA256 AC268:AD268 X269:AA269 AC281:AD281 X282:AA282 AC294:AD294 X295:AA295 AC307:AD307 X308:AA308 AC320:AD320 X321:AA321 AC333:AD333 X334:AA334 AC346:AD346 X347:AA347 AC359:AD359 X360:AA360 AC372:AD372 X373:AA373 AC385:AD385 X386:AA386 AC398:AD398 X399:AA399 AC411:AD411 X412:AA412 AC424:AD424 X425:AA425 AC437:AD437 X438:AA438 AC450:AD450 X451:AA451 AC463:AD463 X464:AA464 AC476:AD476 X477:AA477 AC489:AD489 X490:AA490 AC502:AD502 X503:AA503 AC515:AD515 X516:AA516 AC528:AD528 X529:AA529 AC541:AD541 X542:AA542 AC554:AD554 X555:AA555 AC567:AD567 X568:AA568 AC580:AD580 X581:AA581 AC593:AD593 X594:AA594 AC606:AD606 X607:AA607 AC619:AD619 X620:AA620 AC632:AD632 X633:AA633 AC645:AD645 X646:AA646">
      <formula1>$AD$1:$AD$24</formula1>
    </dataValidation>
    <dataValidation type="list" allowBlank="1" showInputMessage="1" showErrorMessage="1" sqref="AG2:AH51">
      <formula1>$Q$4:$T$4</formula1>
    </dataValidation>
  </dataValidation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Kingsoft Office Professional</Application>
  <HeadingPairs>
    <vt:vector size="2" baseType="variant">
      <vt:variant>
        <vt:lpstr>工作表</vt:lpstr>
      </vt:variant>
      <vt:variant>
        <vt:i4>14</vt:i4>
      </vt:variant>
    </vt:vector>
  </HeadingPairs>
  <TitlesOfParts>
    <vt:vector size="14" baseType="lpstr">
      <vt:lpstr>SOIEMN_DB</vt:lpstr>
      <vt:lpstr>SOI_W</vt:lpstr>
      <vt:lpstr>SOI_U</vt:lpstr>
      <vt:lpstr>SOI_B</vt:lpstr>
      <vt:lpstr>SOI_R</vt:lpstr>
      <vt:lpstr>SOI_G</vt:lpstr>
      <vt:lpstr>SOI_M</vt:lpstr>
      <vt:lpstr>SOI_N</vt:lpstr>
      <vt:lpstr>EMN_W</vt:lpstr>
      <vt:lpstr>EMN_U</vt:lpstr>
      <vt:lpstr>EMN_B</vt:lpstr>
      <vt:lpstr>EMN_R</vt:lpstr>
      <vt:lpstr>EMN_G</vt:lpstr>
      <vt:lpstr>EMN_MN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erms:created xsi:type="dcterms:W3CDTF">2017-05-18T10:59:00Z</dcterms:created>
  <dcterms:modified xsi:type="dcterms:W3CDTF">2017-05-25T10:11:42Z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1041-10.8.0.5423</vt:lpwstr>
  </property>
</Properties>
</file>